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fileSharing readOnlyRecommended="1"/>
  <workbookPr filterPrivacy="1" updateLinks="always"/>
  <xr:revisionPtr revIDLastSave="0" documentId="13_ncr:1_{DE2888AA-EF93-45D0-A046-19E8C1BC9D6F}" xr6:coauthVersionLast="47" xr6:coauthVersionMax="47" xr10:uidLastSave="{00000000-0000-0000-0000-000000000000}"/>
  <workbookProtection lockStructure="1"/>
  <bookViews>
    <workbookView xWindow="-110" yWindow="-110" windowWidth="19420" windowHeight="10420" xr2:uid="{00000000-000D-0000-FFFF-FFFF00000000}"/>
  </bookViews>
  <sheets>
    <sheet name="Introduction" sheetId="2" r:id="rId1"/>
    <sheet name="Leaching" sheetId="1" r:id="rId2"/>
    <sheet name="DAFs" sheetId="3" r:id="rId3"/>
  </sheets>
  <externalReferences>
    <externalReference r:id="rId4"/>
    <externalReference r:id="rId5"/>
  </externalReferences>
  <definedNames>
    <definedName name="_xlnm._FilterDatabase" localSheetId="1" hidden="1">Leaching!$A$6:$AB$129</definedName>
    <definedName name="DAF">DAFs!$A$1:$Y$131</definedName>
    <definedName name="LeachSS">Leaching!$A$1:$AB$129</definedName>
    <definedName name="_xlnm.Print_Area" localSheetId="2">DAFs!$A$1:$Y$129</definedName>
    <definedName name="_xlnm.Print_Area" localSheetId="0">Introduction!$B$1:$G$40</definedName>
    <definedName name="_xlnm.Print_Area" localSheetId="1">Leaching!$A$1:$AB$129</definedName>
    <definedName name="_xlnm.Print_Titles" localSheetId="2">DAFs!$A:$A,DAFs!$1:$5</definedName>
    <definedName name="_xlnm.Print_Titles" localSheetId="1">Leaching!$A:$A,Leaching!$1:$6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9" i="3" l="1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W92" i="1"/>
  <c r="Y92" i="1" s="1"/>
  <c r="E38" i="2"/>
  <c r="D91" i="1"/>
  <c r="X92" i="1" l="1"/>
  <c r="O92" i="1"/>
  <c r="F92" i="1"/>
  <c r="E92" i="1"/>
  <c r="F91" i="1" l="1"/>
  <c r="E91" i="1"/>
  <c r="J91" i="1" l="1"/>
  <c r="F93" i="1"/>
  <c r="F94" i="1"/>
  <c r="F95" i="1"/>
  <c r="F96" i="1"/>
  <c r="F97" i="1"/>
  <c r="F99" i="1"/>
  <c r="E93" i="1"/>
  <c r="E94" i="1"/>
  <c r="E95" i="1"/>
  <c r="E96" i="1"/>
  <c r="E97" i="1"/>
  <c r="E99" i="1"/>
  <c r="Q91" i="1" l="1"/>
  <c r="S91" i="1" s="1"/>
  <c r="Z91" i="1"/>
  <c r="AB91" i="1" s="1"/>
  <c r="Y128" i="3"/>
  <c r="Y127" i="3"/>
  <c r="Y125" i="3"/>
  <c r="Y124" i="3"/>
  <c r="Y123" i="3"/>
  <c r="Y122" i="3"/>
  <c r="Y121" i="3"/>
  <c r="Y120" i="3"/>
  <c r="Y119" i="3"/>
  <c r="Y117" i="3"/>
  <c r="Y116" i="3"/>
  <c r="Y115" i="3"/>
  <c r="Y113" i="3"/>
  <c r="Y110" i="3"/>
  <c r="Y107" i="3"/>
  <c r="Y106" i="3"/>
  <c r="Y105" i="3"/>
  <c r="Y104" i="3"/>
  <c r="Y90" i="3"/>
  <c r="Y88" i="3"/>
  <c r="Y87" i="3"/>
  <c r="Y86" i="3"/>
  <c r="Y84" i="3"/>
  <c r="Y83" i="3"/>
  <c r="Y78" i="3"/>
  <c r="Y77" i="3"/>
  <c r="Y76" i="3"/>
  <c r="Y69" i="3"/>
  <c r="Y68" i="3"/>
  <c r="Y66" i="3"/>
  <c r="Y65" i="3"/>
  <c r="Y64" i="3"/>
  <c r="Y63" i="3"/>
  <c r="Y62" i="3"/>
  <c r="Y61" i="3"/>
  <c r="Y60" i="3"/>
  <c r="Y58" i="3"/>
  <c r="Y57" i="3"/>
  <c r="Y56" i="3"/>
  <c r="Y55" i="3"/>
  <c r="Y54" i="3"/>
  <c r="Y53" i="3"/>
  <c r="Y52" i="3"/>
  <c r="Y51" i="3"/>
  <c r="Y50" i="3"/>
  <c r="Y45" i="3"/>
  <c r="Y44" i="3"/>
  <c r="Y43" i="3"/>
  <c r="Y42" i="3"/>
  <c r="Y35" i="3"/>
  <c r="Y34" i="3"/>
  <c r="Y33" i="3"/>
  <c r="Y32" i="3"/>
  <c r="Y30" i="3"/>
  <c r="Y28" i="3"/>
  <c r="Y27" i="3"/>
  <c r="Y26" i="3"/>
  <c r="Y24" i="3"/>
  <c r="Y23" i="3"/>
  <c r="Y22" i="3"/>
  <c r="Y15" i="3"/>
  <c r="Y8" i="3"/>
  <c r="Y7" i="3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8" i="1"/>
  <c r="E98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R91" i="1" l="1"/>
  <c r="AA91" i="1"/>
  <c r="B129" i="1" l="1"/>
  <c r="H129" i="1" s="1"/>
  <c r="B128" i="1"/>
  <c r="H128" i="1" s="1"/>
  <c r="B127" i="1"/>
  <c r="H127" i="1" s="1"/>
  <c r="B123" i="1"/>
  <c r="H123" i="1" s="1"/>
  <c r="B122" i="1"/>
  <c r="H122" i="1" s="1"/>
  <c r="B121" i="1"/>
  <c r="H121" i="1" s="1"/>
  <c r="B120" i="1"/>
  <c r="H120" i="1" s="1"/>
  <c r="B119" i="1"/>
  <c r="H119" i="1" s="1"/>
  <c r="B118" i="1"/>
  <c r="H118" i="1" s="1"/>
  <c r="B117" i="1"/>
  <c r="H117" i="1" s="1"/>
  <c r="B114" i="1"/>
  <c r="H114" i="1" s="1"/>
  <c r="B113" i="1"/>
  <c r="H113" i="1" s="1"/>
  <c r="B112" i="1"/>
  <c r="H112" i="1" s="1"/>
  <c r="B111" i="1"/>
  <c r="H111" i="1" s="1"/>
  <c r="B108" i="1"/>
  <c r="H108" i="1" s="1"/>
  <c r="B105" i="1"/>
  <c r="H105" i="1" s="1"/>
  <c r="B104" i="1"/>
  <c r="H104" i="1" s="1"/>
  <c r="B103" i="1"/>
  <c r="H103" i="1" s="1"/>
  <c r="B102" i="1"/>
  <c r="H102" i="1" s="1"/>
  <c r="B101" i="1"/>
  <c r="H101" i="1" s="1"/>
  <c r="B100" i="1"/>
  <c r="H100" i="1" s="1"/>
  <c r="B99" i="1"/>
  <c r="H99" i="1" s="1"/>
  <c r="B98" i="1"/>
  <c r="H98" i="1" s="1"/>
  <c r="B97" i="1"/>
  <c r="H97" i="1" s="1"/>
  <c r="B96" i="1"/>
  <c r="H96" i="1" s="1"/>
  <c r="B95" i="1"/>
  <c r="H95" i="1" s="1"/>
  <c r="B94" i="1"/>
  <c r="H94" i="1" s="1"/>
  <c r="B93" i="1"/>
  <c r="H93" i="1" s="1"/>
  <c r="B92" i="1"/>
  <c r="H92" i="1" s="1"/>
  <c r="B91" i="1"/>
  <c r="H91" i="1" s="1"/>
  <c r="B90" i="1"/>
  <c r="H90" i="1" s="1"/>
  <c r="B89" i="1"/>
  <c r="H89" i="1" s="1"/>
  <c r="B88" i="1"/>
  <c r="H88" i="1" s="1"/>
  <c r="B86" i="1"/>
  <c r="H86" i="1" s="1"/>
  <c r="B84" i="1"/>
  <c r="H84" i="1" s="1"/>
  <c r="B83" i="1"/>
  <c r="H83" i="1" s="1"/>
  <c r="B82" i="1"/>
  <c r="H82" i="1" s="1"/>
  <c r="B81" i="1"/>
  <c r="H81" i="1" s="1"/>
  <c r="B80" i="1"/>
  <c r="H80" i="1" s="1"/>
  <c r="B76" i="1"/>
  <c r="H76" i="1" s="1"/>
  <c r="B74" i="1"/>
  <c r="H74" i="1" s="1"/>
  <c r="B73" i="1"/>
  <c r="H73" i="1" s="1"/>
  <c r="B72" i="1"/>
  <c r="H72" i="1" s="1"/>
  <c r="B69" i="1"/>
  <c r="H69" i="1" s="1"/>
  <c r="B68" i="1"/>
  <c r="H68" i="1" s="1"/>
  <c r="B67" i="1"/>
  <c r="H67" i="1" s="1"/>
  <c r="B65" i="1"/>
  <c r="H65" i="1" s="1"/>
  <c r="B58" i="1"/>
  <c r="H58" i="1" s="1"/>
  <c r="B57" i="1"/>
  <c r="H57" i="1" s="1"/>
  <c r="B55" i="1"/>
  <c r="H55" i="1" s="1"/>
  <c r="B54" i="1"/>
  <c r="H54" i="1" s="1"/>
  <c r="B53" i="1"/>
  <c r="H53" i="1" s="1"/>
  <c r="B52" i="1"/>
  <c r="H52" i="1" s="1"/>
  <c r="B51" i="1"/>
  <c r="H51" i="1" s="1"/>
  <c r="B50" i="1"/>
  <c r="H50" i="1" s="1"/>
  <c r="B45" i="1"/>
  <c r="H45" i="1" s="1"/>
  <c r="B43" i="1"/>
  <c r="H43" i="1" s="1"/>
  <c r="B40" i="1"/>
  <c r="H40" i="1" s="1"/>
  <c r="B36" i="1"/>
  <c r="H36" i="1" s="1"/>
  <c r="B34" i="1"/>
  <c r="H34" i="1" s="1"/>
  <c r="B33" i="1"/>
  <c r="H33" i="1" s="1"/>
  <c r="B31" i="1"/>
  <c r="H31" i="1" s="1"/>
  <c r="B30" i="1"/>
  <c r="H30" i="1" s="1"/>
  <c r="B29" i="1"/>
  <c r="H29" i="1" s="1"/>
  <c r="B28" i="1"/>
  <c r="H28" i="1" s="1"/>
  <c r="B25" i="1"/>
  <c r="H25" i="1" s="1"/>
  <c r="B21" i="1"/>
  <c r="H21" i="1" s="1"/>
  <c r="B17" i="1"/>
  <c r="H17" i="1" s="1"/>
  <c r="B15" i="1"/>
  <c r="H15" i="1" s="1"/>
  <c r="B14" i="1"/>
  <c r="H14" i="1" s="1"/>
  <c r="B13" i="1"/>
  <c r="H13" i="1" s="1"/>
  <c r="B12" i="1"/>
  <c r="H12" i="1" s="1"/>
  <c r="B9" i="1"/>
  <c r="H9" i="1" s="1"/>
  <c r="T73" i="1" l="1"/>
  <c r="K73" i="1"/>
  <c r="K103" i="1"/>
  <c r="T103" i="1"/>
  <c r="K13" i="1"/>
  <c r="T13" i="1"/>
  <c r="T80" i="1"/>
  <c r="K80" i="1"/>
  <c r="T108" i="1"/>
  <c r="K108" i="1"/>
  <c r="T17" i="1"/>
  <c r="K17" i="1"/>
  <c r="T101" i="1"/>
  <c r="K101" i="1"/>
  <c r="K40" i="1"/>
  <c r="T40" i="1"/>
  <c r="K74" i="1"/>
  <c r="T74" i="1"/>
  <c r="T118" i="1"/>
  <c r="K118" i="1"/>
  <c r="K129" i="1"/>
  <c r="T129" i="1"/>
  <c r="T14" i="1"/>
  <c r="K14" i="1"/>
  <c r="K31" i="1"/>
  <c r="T31" i="1"/>
  <c r="K67" i="1"/>
  <c r="T67" i="1"/>
  <c r="K81" i="1"/>
  <c r="T81" i="1"/>
  <c r="T99" i="1"/>
  <c r="K99" i="1"/>
  <c r="T111" i="1"/>
  <c r="K111" i="1"/>
  <c r="K21" i="1"/>
  <c r="T21" i="1"/>
  <c r="T36" i="1"/>
  <c r="K36" i="1"/>
  <c r="K72" i="1"/>
  <c r="T72" i="1"/>
  <c r="T102" i="1"/>
  <c r="K102" i="1"/>
  <c r="K114" i="1"/>
  <c r="T114" i="1"/>
  <c r="T25" i="1"/>
  <c r="K25" i="1"/>
  <c r="D92" i="1"/>
  <c r="J92" i="1" s="1"/>
  <c r="T12" i="1"/>
  <c r="K12" i="1"/>
  <c r="K29" i="1"/>
  <c r="T29" i="1"/>
  <c r="T89" i="1"/>
  <c r="K89" i="1"/>
  <c r="K82" i="1"/>
  <c r="T82" i="1"/>
  <c r="T100" i="1"/>
  <c r="K100" i="1"/>
  <c r="K112" i="1"/>
  <c r="T112" i="1"/>
  <c r="V82" i="1" l="1"/>
  <c r="U82" i="1"/>
  <c r="M12" i="1"/>
  <c r="L12" i="1"/>
  <c r="V21" i="1"/>
  <c r="U21" i="1"/>
  <c r="M99" i="1"/>
  <c r="L99" i="1"/>
  <c r="M101" i="1"/>
  <c r="L101" i="1"/>
  <c r="M108" i="1"/>
  <c r="L108" i="1"/>
  <c r="V13" i="1"/>
  <c r="U13" i="1"/>
  <c r="V89" i="1"/>
  <c r="U89" i="1"/>
  <c r="M29" i="1"/>
  <c r="L29" i="1"/>
  <c r="V25" i="1"/>
  <c r="U25" i="1"/>
  <c r="V36" i="1"/>
  <c r="U36" i="1"/>
  <c r="M74" i="1"/>
  <c r="L74" i="1"/>
  <c r="M21" i="1"/>
  <c r="L21" i="1"/>
  <c r="V99" i="1"/>
  <c r="U99" i="1"/>
  <c r="V101" i="1"/>
  <c r="U101" i="1"/>
  <c r="V108" i="1"/>
  <c r="U108" i="1"/>
  <c r="M13" i="1"/>
  <c r="L13" i="1"/>
  <c r="V111" i="1"/>
  <c r="U111" i="1"/>
  <c r="M67" i="1"/>
  <c r="L67" i="1"/>
  <c r="V118" i="1"/>
  <c r="U118" i="1"/>
  <c r="V31" i="1"/>
  <c r="U31" i="1"/>
  <c r="V40" i="1"/>
  <c r="U40" i="1"/>
  <c r="V103" i="1"/>
  <c r="U103" i="1"/>
  <c r="V74" i="1"/>
  <c r="U74" i="1"/>
  <c r="M82" i="1"/>
  <c r="L82" i="1"/>
  <c r="V12" i="1"/>
  <c r="U12" i="1"/>
  <c r="V112" i="1"/>
  <c r="U112" i="1"/>
  <c r="V114" i="1"/>
  <c r="U114" i="1"/>
  <c r="V72" i="1"/>
  <c r="U72" i="1"/>
  <c r="M112" i="1"/>
  <c r="L112" i="1"/>
  <c r="M114" i="1"/>
  <c r="L114" i="1"/>
  <c r="M72" i="1"/>
  <c r="L72" i="1"/>
  <c r="M31" i="1"/>
  <c r="L31" i="1"/>
  <c r="M40" i="1"/>
  <c r="L40" i="1"/>
  <c r="M103" i="1"/>
  <c r="L103" i="1"/>
  <c r="V67" i="1"/>
  <c r="U67" i="1"/>
  <c r="M102" i="1"/>
  <c r="L102" i="1"/>
  <c r="V81" i="1"/>
  <c r="U81" i="1"/>
  <c r="M14" i="1"/>
  <c r="L14" i="1"/>
  <c r="V129" i="1"/>
  <c r="U129" i="1"/>
  <c r="M17" i="1"/>
  <c r="L17" i="1"/>
  <c r="M80" i="1"/>
  <c r="L80" i="1"/>
  <c r="M73" i="1"/>
  <c r="L73" i="1"/>
  <c r="M89" i="1"/>
  <c r="L89" i="1"/>
  <c r="V29" i="1"/>
  <c r="U29" i="1"/>
  <c r="M25" i="1"/>
  <c r="L25" i="1"/>
  <c r="M36" i="1"/>
  <c r="L36" i="1"/>
  <c r="M111" i="1"/>
  <c r="L111" i="1"/>
  <c r="M118" i="1"/>
  <c r="L118" i="1"/>
  <c r="M100" i="1"/>
  <c r="L100" i="1"/>
  <c r="V100" i="1"/>
  <c r="U100" i="1"/>
  <c r="V102" i="1"/>
  <c r="U102" i="1"/>
  <c r="M81" i="1"/>
  <c r="L81" i="1"/>
  <c r="V14" i="1"/>
  <c r="U14" i="1"/>
  <c r="M129" i="1"/>
  <c r="L129" i="1"/>
  <c r="V17" i="1"/>
  <c r="U17" i="1"/>
  <c r="V80" i="1"/>
  <c r="U80" i="1"/>
  <c r="V73" i="1"/>
  <c r="U73" i="1"/>
  <c r="C92" i="1" l="1"/>
  <c r="D78" i="1" l="1"/>
  <c r="J78" i="1" s="1"/>
  <c r="B38" i="1" l="1"/>
  <c r="H38" i="1" s="1"/>
  <c r="B126" i="1"/>
  <c r="H126" i="1" s="1"/>
  <c r="B37" i="1"/>
  <c r="H37" i="1" s="1"/>
  <c r="B85" i="1"/>
  <c r="H85" i="1" s="1"/>
  <c r="K85" i="1" l="1"/>
  <c r="T85" i="1"/>
  <c r="K37" i="1"/>
  <c r="T37" i="1"/>
  <c r="K126" i="1"/>
  <c r="T126" i="1"/>
  <c r="K38" i="1"/>
  <c r="T38" i="1"/>
  <c r="V126" i="1" l="1"/>
  <c r="U126" i="1"/>
  <c r="M126" i="1"/>
  <c r="L126" i="1"/>
  <c r="V37" i="1"/>
  <c r="U37" i="1"/>
  <c r="M37" i="1"/>
  <c r="L37" i="1"/>
  <c r="V38" i="1"/>
  <c r="U38" i="1"/>
  <c r="V85" i="1"/>
  <c r="U85" i="1"/>
  <c r="M38" i="1"/>
  <c r="L38" i="1"/>
  <c r="M85" i="1"/>
  <c r="L85" i="1"/>
  <c r="B71" i="1" l="1"/>
  <c r="H71" i="1" s="1"/>
  <c r="B8" i="1"/>
  <c r="H8" i="1" s="1"/>
  <c r="B109" i="1"/>
  <c r="H109" i="1" s="1"/>
  <c r="B106" i="1"/>
  <c r="H106" i="1" s="1"/>
  <c r="B70" i="1"/>
  <c r="H70" i="1" s="1"/>
  <c r="B19" i="1"/>
  <c r="H19" i="1" s="1"/>
  <c r="B11" i="1"/>
  <c r="H11" i="1" s="1"/>
  <c r="B66" i="1"/>
  <c r="H66" i="1" s="1"/>
  <c r="T19" i="1" l="1"/>
  <c r="K19" i="1"/>
  <c r="T70" i="1"/>
  <c r="K70" i="1"/>
  <c r="T109" i="1"/>
  <c r="K109" i="1"/>
  <c r="T11" i="1"/>
  <c r="K11" i="1"/>
  <c r="T71" i="1"/>
  <c r="K71" i="1"/>
  <c r="B56" i="1" l="1"/>
  <c r="H56" i="1" s="1"/>
  <c r="B44" i="1"/>
  <c r="H44" i="1" s="1"/>
  <c r="B35" i="1"/>
  <c r="H35" i="1" s="1"/>
  <c r="B79" i="1"/>
  <c r="H79" i="1" s="1"/>
  <c r="M70" i="1"/>
  <c r="L70" i="1"/>
  <c r="B107" i="1"/>
  <c r="H107" i="1" s="1"/>
  <c r="B62" i="1"/>
  <c r="H62" i="1" s="1"/>
  <c r="B16" i="1"/>
  <c r="H16" i="1" s="1"/>
  <c r="B41" i="1"/>
  <c r="H41" i="1" s="1"/>
  <c r="B47" i="1"/>
  <c r="H47" i="1" s="1"/>
  <c r="B60" i="1"/>
  <c r="H60" i="1" s="1"/>
  <c r="V70" i="1"/>
  <c r="U70" i="1"/>
  <c r="B49" i="1"/>
  <c r="H49" i="1" s="1"/>
  <c r="B10" i="1"/>
  <c r="H10" i="1" s="1"/>
  <c r="B39" i="1"/>
  <c r="H39" i="1" s="1"/>
  <c r="B18" i="1"/>
  <c r="H18" i="1" s="1"/>
  <c r="B87" i="1"/>
  <c r="H87" i="1" s="1"/>
  <c r="B61" i="1"/>
  <c r="H61" i="1" s="1"/>
  <c r="M11" i="1"/>
  <c r="L11" i="1"/>
  <c r="V11" i="1"/>
  <c r="U11" i="1"/>
  <c r="B7" i="1"/>
  <c r="H7" i="1" s="1"/>
  <c r="B20" i="1"/>
  <c r="H20" i="1" s="1"/>
  <c r="B78" i="1"/>
  <c r="H78" i="1" s="1"/>
  <c r="B124" i="1"/>
  <c r="H124" i="1" s="1"/>
  <c r="B59" i="1"/>
  <c r="H59" i="1" s="1"/>
  <c r="M71" i="1"/>
  <c r="L71" i="1"/>
  <c r="M109" i="1"/>
  <c r="L109" i="1"/>
  <c r="M19" i="1"/>
  <c r="L19" i="1"/>
  <c r="B75" i="1"/>
  <c r="H75" i="1" s="1"/>
  <c r="B48" i="1"/>
  <c r="H48" i="1" s="1"/>
  <c r="B63" i="1"/>
  <c r="H63" i="1" s="1"/>
  <c r="V71" i="1"/>
  <c r="U71" i="1"/>
  <c r="V109" i="1"/>
  <c r="U109" i="1"/>
  <c r="V19" i="1"/>
  <c r="U19" i="1"/>
  <c r="B125" i="1" l="1"/>
  <c r="H125" i="1" s="1"/>
  <c r="B42" i="1"/>
  <c r="H42" i="1" s="1"/>
  <c r="B64" i="1"/>
  <c r="H64" i="1" s="1"/>
  <c r="K48" i="1"/>
  <c r="T48" i="1"/>
  <c r="K10" i="1"/>
  <c r="T10" i="1"/>
  <c r="T79" i="1"/>
  <c r="K79" i="1"/>
  <c r="B22" i="1"/>
  <c r="H22" i="1" s="1"/>
  <c r="B26" i="1"/>
  <c r="H26" i="1" s="1"/>
  <c r="B110" i="1"/>
  <c r="H110" i="1" s="1"/>
  <c r="K75" i="1"/>
  <c r="T75" i="1"/>
  <c r="T59" i="1"/>
  <c r="K59" i="1"/>
  <c r="T49" i="1"/>
  <c r="K49" i="1"/>
  <c r="K47" i="1"/>
  <c r="T47" i="1"/>
  <c r="B27" i="1"/>
  <c r="H27" i="1" s="1"/>
  <c r="B23" i="1"/>
  <c r="H23" i="1" s="1"/>
  <c r="T20" i="1"/>
  <c r="K20" i="1"/>
  <c r="K18" i="1"/>
  <c r="T18" i="1"/>
  <c r="T41" i="1"/>
  <c r="K41" i="1"/>
  <c r="B116" i="1"/>
  <c r="H116" i="1" s="1"/>
  <c r="B32" i="1"/>
  <c r="H32" i="1" s="1"/>
  <c r="B24" i="1"/>
  <c r="H24" i="1" s="1"/>
  <c r="B46" i="1"/>
  <c r="H46" i="1" s="1"/>
  <c r="B77" i="1"/>
  <c r="H77" i="1" s="1"/>
  <c r="T39" i="1"/>
  <c r="K39" i="1"/>
  <c r="K16" i="1"/>
  <c r="T16" i="1"/>
  <c r="B115" i="1"/>
  <c r="H115" i="1" s="1"/>
  <c r="V47" i="1" l="1"/>
  <c r="U47" i="1"/>
  <c r="M59" i="1"/>
  <c r="L59" i="1"/>
  <c r="V10" i="1"/>
  <c r="U10" i="1"/>
  <c r="M48" i="1"/>
  <c r="L48" i="1"/>
  <c r="M41" i="1"/>
  <c r="L41" i="1"/>
  <c r="M47" i="1"/>
  <c r="L47" i="1"/>
  <c r="V59" i="1"/>
  <c r="U59" i="1"/>
  <c r="M10" i="1"/>
  <c r="L10" i="1"/>
  <c r="V41" i="1"/>
  <c r="U41" i="1"/>
  <c r="M49" i="1"/>
  <c r="L49" i="1"/>
  <c r="V75" i="1"/>
  <c r="U75" i="1"/>
  <c r="M79" i="1"/>
  <c r="L79" i="1"/>
  <c r="V39" i="1"/>
  <c r="U39" i="1"/>
  <c r="V16" i="1"/>
  <c r="U16" i="1"/>
  <c r="V18" i="1"/>
  <c r="U18" i="1"/>
  <c r="V49" i="1"/>
  <c r="U49" i="1"/>
  <c r="M75" i="1"/>
  <c r="L75" i="1"/>
  <c r="V79" i="1"/>
  <c r="U79" i="1"/>
  <c r="V20" i="1"/>
  <c r="U20" i="1"/>
  <c r="K46" i="1"/>
  <c r="T46" i="1"/>
  <c r="M16" i="1"/>
  <c r="L16" i="1"/>
  <c r="M18" i="1"/>
  <c r="L18" i="1"/>
  <c r="M39" i="1"/>
  <c r="L39" i="1"/>
  <c r="M20" i="1"/>
  <c r="L20" i="1"/>
  <c r="V48" i="1"/>
  <c r="U48" i="1"/>
  <c r="V46" i="1" l="1"/>
  <c r="U46" i="1"/>
  <c r="M46" i="1"/>
  <c r="L46" i="1"/>
  <c r="C91" i="1" l="1"/>
  <c r="I91" i="1" s="1"/>
  <c r="W91" i="1" l="1"/>
  <c r="N91" i="1"/>
  <c r="C93" i="1"/>
  <c r="I93" i="1" s="1"/>
  <c r="C97" i="1"/>
  <c r="I97" i="1" s="1"/>
  <c r="C96" i="1"/>
  <c r="I96" i="1" s="1"/>
  <c r="C95" i="1"/>
  <c r="I95" i="1" s="1"/>
  <c r="C94" i="1"/>
  <c r="I94" i="1" s="1"/>
  <c r="N95" i="1" l="1"/>
  <c r="W95" i="1"/>
  <c r="W97" i="1"/>
  <c r="N97" i="1"/>
  <c r="W94" i="1"/>
  <c r="N94" i="1"/>
  <c r="W96" i="1"/>
  <c r="N96" i="1"/>
  <c r="N93" i="1"/>
  <c r="W93" i="1"/>
  <c r="P91" i="1"/>
  <c r="O91" i="1"/>
  <c r="Y91" i="1"/>
  <c r="X91" i="1"/>
  <c r="C36" i="1"/>
  <c r="I36" i="1" s="1"/>
  <c r="C99" i="1"/>
  <c r="I99" i="1" s="1"/>
  <c r="P94" i="1" l="1"/>
  <c r="O94" i="1"/>
  <c r="N99" i="1"/>
  <c r="W99" i="1"/>
  <c r="Y94" i="1"/>
  <c r="X94" i="1"/>
  <c r="N36" i="1"/>
  <c r="W36" i="1"/>
  <c r="Y96" i="1"/>
  <c r="X96" i="1"/>
  <c r="Y97" i="1"/>
  <c r="X97" i="1"/>
  <c r="P96" i="1"/>
  <c r="O96" i="1"/>
  <c r="P97" i="1"/>
  <c r="O97" i="1"/>
  <c r="Y93" i="1"/>
  <c r="X93" i="1"/>
  <c r="Y95" i="1"/>
  <c r="X95" i="1"/>
  <c r="P93" i="1"/>
  <c r="O93" i="1"/>
  <c r="P95" i="1"/>
  <c r="O95" i="1"/>
  <c r="P99" i="1" l="1"/>
  <c r="O99" i="1"/>
  <c r="Y99" i="1"/>
  <c r="X99" i="1"/>
  <c r="Y36" i="1"/>
  <c r="X36" i="1"/>
  <c r="P36" i="1"/>
  <c r="O36" i="1"/>
  <c r="C101" i="1" l="1"/>
  <c r="I101" i="1" s="1"/>
  <c r="C41" i="1"/>
  <c r="I41" i="1" s="1"/>
  <c r="C105" i="1"/>
  <c r="I105" i="1" s="1"/>
  <c r="C66" i="1"/>
  <c r="I66" i="1" s="1"/>
  <c r="C79" i="1"/>
  <c r="I79" i="1" s="1"/>
  <c r="C47" i="1"/>
  <c r="I47" i="1" s="1"/>
  <c r="C85" i="1"/>
  <c r="I85" i="1" s="1"/>
  <c r="C90" i="1"/>
  <c r="I90" i="1" s="1"/>
  <c r="C89" i="1"/>
  <c r="I89" i="1" s="1"/>
  <c r="C25" i="1"/>
  <c r="I25" i="1" s="1"/>
  <c r="C103" i="1"/>
  <c r="I103" i="1" s="1"/>
  <c r="C71" i="1"/>
  <c r="I71" i="1" s="1"/>
  <c r="C39" i="1"/>
  <c r="I39" i="1" s="1"/>
  <c r="C7" i="1"/>
  <c r="I7" i="1" s="1"/>
  <c r="C46" i="1"/>
  <c r="I46" i="1" s="1"/>
  <c r="C67" i="1"/>
  <c r="I67" i="1" s="1"/>
  <c r="C16" i="1"/>
  <c r="I16" i="1" s="1"/>
  <c r="C19" i="1"/>
  <c r="I19" i="1" s="1"/>
  <c r="C11" i="1"/>
  <c r="I11" i="1" s="1"/>
  <c r="C82" i="1"/>
  <c r="I82" i="1" s="1"/>
  <c r="C18" i="1"/>
  <c r="I18" i="1" s="1"/>
  <c r="C81" i="1"/>
  <c r="I81" i="1" s="1"/>
  <c r="C49" i="1"/>
  <c r="I49" i="1" s="1"/>
  <c r="C17" i="1"/>
  <c r="I17" i="1" s="1"/>
  <c r="C102" i="1"/>
  <c r="I102" i="1" s="1"/>
  <c r="C31" i="1"/>
  <c r="I31" i="1" s="1"/>
  <c r="C106" i="1"/>
  <c r="I106" i="1" s="1"/>
  <c r="C109" i="1"/>
  <c r="I109" i="1" s="1"/>
  <c r="C70" i="1"/>
  <c r="I70" i="1" s="1"/>
  <c r="C98" i="1"/>
  <c r="I98" i="1" s="1"/>
  <c r="C20" i="1"/>
  <c r="I20" i="1" s="1"/>
  <c r="C48" i="1"/>
  <c r="I48" i="1" s="1"/>
  <c r="C40" i="1" l="1"/>
  <c r="I40" i="1" s="1"/>
  <c r="C111" i="1"/>
  <c r="I111" i="1" s="1"/>
  <c r="C38" i="1"/>
  <c r="I38" i="1" s="1"/>
  <c r="W109" i="1"/>
  <c r="N109" i="1"/>
  <c r="W81" i="1"/>
  <c r="N81" i="1"/>
  <c r="W18" i="1"/>
  <c r="N18" i="1"/>
  <c r="C13" i="1"/>
  <c r="I13" i="1" s="1"/>
  <c r="N89" i="1"/>
  <c r="W89" i="1"/>
  <c r="N85" i="1"/>
  <c r="W85" i="1"/>
  <c r="W41" i="1"/>
  <c r="N41" i="1"/>
  <c r="N11" i="1"/>
  <c r="W11" i="1"/>
  <c r="C14" i="1"/>
  <c r="I14" i="1" s="1"/>
  <c r="C29" i="1"/>
  <c r="I29" i="1" s="1"/>
  <c r="C118" i="1"/>
  <c r="I118" i="1" s="1"/>
  <c r="C80" i="1"/>
  <c r="I80" i="1" s="1"/>
  <c r="N20" i="1"/>
  <c r="W20" i="1"/>
  <c r="W98" i="1"/>
  <c r="N98" i="1"/>
  <c r="W103" i="1"/>
  <c r="N103" i="1"/>
  <c r="N25" i="1"/>
  <c r="W25" i="1"/>
  <c r="C112" i="1"/>
  <c r="I112" i="1" s="1"/>
  <c r="C12" i="1"/>
  <c r="I12" i="1" s="1"/>
  <c r="N48" i="1"/>
  <c r="W48" i="1"/>
  <c r="W106" i="1"/>
  <c r="N106" i="1"/>
  <c r="N102" i="1"/>
  <c r="W102" i="1"/>
  <c r="W19" i="1"/>
  <c r="N19" i="1"/>
  <c r="N67" i="1"/>
  <c r="W67" i="1"/>
  <c r="N39" i="1"/>
  <c r="W39" i="1"/>
  <c r="C21" i="1"/>
  <c r="I21" i="1" s="1"/>
  <c r="N47" i="1"/>
  <c r="W47" i="1"/>
  <c r="W66" i="1"/>
  <c r="N66" i="1"/>
  <c r="N17" i="1"/>
  <c r="W17" i="1"/>
  <c r="W90" i="1"/>
  <c r="N90" i="1"/>
  <c r="C37" i="1"/>
  <c r="I37" i="1" s="1"/>
  <c r="N71" i="1"/>
  <c r="W71" i="1"/>
  <c r="N31" i="1"/>
  <c r="W31" i="1"/>
  <c r="W7" i="1"/>
  <c r="N7" i="1"/>
  <c r="W70" i="1"/>
  <c r="N70" i="1"/>
  <c r="W49" i="1"/>
  <c r="N49" i="1"/>
  <c r="W82" i="1"/>
  <c r="N82" i="1"/>
  <c r="W16" i="1"/>
  <c r="N16" i="1"/>
  <c r="N46" i="1"/>
  <c r="W46" i="1"/>
  <c r="C129" i="1"/>
  <c r="I129" i="1" s="1"/>
  <c r="C126" i="1"/>
  <c r="I126" i="1" s="1"/>
  <c r="W79" i="1"/>
  <c r="N79" i="1"/>
  <c r="N105" i="1"/>
  <c r="W105" i="1"/>
  <c r="W101" i="1"/>
  <c r="N101" i="1"/>
  <c r="P101" i="1" l="1"/>
  <c r="O101" i="1"/>
  <c r="W37" i="1"/>
  <c r="N37" i="1"/>
  <c r="P90" i="1"/>
  <c r="O90" i="1"/>
  <c r="P66" i="1"/>
  <c r="O66" i="1"/>
  <c r="Y39" i="1"/>
  <c r="X39" i="1"/>
  <c r="W12" i="1"/>
  <c r="N12" i="1"/>
  <c r="Y25" i="1"/>
  <c r="X25" i="1"/>
  <c r="Y20" i="1"/>
  <c r="X20" i="1"/>
  <c r="N118" i="1"/>
  <c r="W118" i="1"/>
  <c r="W14" i="1"/>
  <c r="N14" i="1"/>
  <c r="X89" i="1"/>
  <c r="Y89" i="1"/>
  <c r="P18" i="1"/>
  <c r="O18" i="1"/>
  <c r="W38" i="1"/>
  <c r="N38" i="1"/>
  <c r="N40" i="1"/>
  <c r="W40" i="1"/>
  <c r="X101" i="1"/>
  <c r="Y101" i="1"/>
  <c r="P82" i="1"/>
  <c r="O82" i="1"/>
  <c r="Y90" i="1"/>
  <c r="X90" i="1"/>
  <c r="Y66" i="1"/>
  <c r="X66" i="1"/>
  <c r="P39" i="1"/>
  <c r="O39" i="1"/>
  <c r="Y102" i="1"/>
  <c r="X102" i="1"/>
  <c r="O25" i="1"/>
  <c r="P25" i="1"/>
  <c r="P20" i="1"/>
  <c r="O20" i="1"/>
  <c r="O41" i="1"/>
  <c r="P41" i="1"/>
  <c r="O89" i="1"/>
  <c r="P89" i="1"/>
  <c r="Y18" i="1"/>
  <c r="X18" i="1"/>
  <c r="C78" i="1"/>
  <c r="I78" i="1" s="1"/>
  <c r="Y105" i="1"/>
  <c r="X105" i="1"/>
  <c r="Y46" i="1"/>
  <c r="X46" i="1"/>
  <c r="Y82" i="1"/>
  <c r="X82" i="1"/>
  <c r="P7" i="1"/>
  <c r="O7" i="1"/>
  <c r="P102" i="1"/>
  <c r="O102" i="1"/>
  <c r="P103" i="1"/>
  <c r="O103" i="1"/>
  <c r="Y41" i="1"/>
  <c r="X41" i="1"/>
  <c r="O81" i="1"/>
  <c r="P81" i="1"/>
  <c r="O71" i="1"/>
  <c r="P71" i="1"/>
  <c r="O105" i="1"/>
  <c r="P105" i="1"/>
  <c r="W126" i="1"/>
  <c r="N126" i="1"/>
  <c r="P46" i="1"/>
  <c r="O46" i="1"/>
  <c r="O49" i="1"/>
  <c r="P49" i="1"/>
  <c r="Y7" i="1"/>
  <c r="X7" i="1"/>
  <c r="X67" i="1"/>
  <c r="Y67" i="1"/>
  <c r="P106" i="1"/>
  <c r="O106" i="1"/>
  <c r="Y103" i="1"/>
  <c r="X103" i="1"/>
  <c r="Y81" i="1"/>
  <c r="X81" i="1"/>
  <c r="O48" i="1"/>
  <c r="P48" i="1"/>
  <c r="X98" i="1"/>
  <c r="Y98" i="1"/>
  <c r="X109" i="1"/>
  <c r="Y109" i="1"/>
  <c r="Y49" i="1"/>
  <c r="X49" i="1"/>
  <c r="Y31" i="1"/>
  <c r="X31" i="1"/>
  <c r="Y17" i="1"/>
  <c r="X17" i="1"/>
  <c r="Y47" i="1"/>
  <c r="X47" i="1"/>
  <c r="O67" i="1"/>
  <c r="P67" i="1"/>
  <c r="Y106" i="1"/>
  <c r="X106" i="1"/>
  <c r="N29" i="1"/>
  <c r="W29" i="1"/>
  <c r="P79" i="1"/>
  <c r="O79" i="1"/>
  <c r="P16" i="1"/>
  <c r="O16" i="1"/>
  <c r="P70" i="1"/>
  <c r="O70" i="1"/>
  <c r="O31" i="1"/>
  <c r="P31" i="1"/>
  <c r="P17" i="1"/>
  <c r="O17" i="1"/>
  <c r="P47" i="1"/>
  <c r="O47" i="1"/>
  <c r="P19" i="1"/>
  <c r="O19" i="1"/>
  <c r="N112" i="1"/>
  <c r="W112" i="1"/>
  <c r="Y11" i="1"/>
  <c r="X11" i="1"/>
  <c r="Y85" i="1"/>
  <c r="X85" i="1"/>
  <c r="W13" i="1"/>
  <c r="N13" i="1"/>
  <c r="N111" i="1"/>
  <c r="W111" i="1"/>
  <c r="Y79" i="1"/>
  <c r="X79" i="1"/>
  <c r="W129" i="1"/>
  <c r="N129" i="1"/>
  <c r="Y16" i="1"/>
  <c r="X16" i="1"/>
  <c r="Y70" i="1"/>
  <c r="X70" i="1"/>
  <c r="Y71" i="1"/>
  <c r="X71" i="1"/>
  <c r="W21" i="1"/>
  <c r="N21" i="1"/>
  <c r="X19" i="1"/>
  <c r="Y19" i="1"/>
  <c r="X48" i="1"/>
  <c r="Y48" i="1"/>
  <c r="P98" i="1"/>
  <c r="O98" i="1"/>
  <c r="N80" i="1"/>
  <c r="W80" i="1"/>
  <c r="O11" i="1"/>
  <c r="P11" i="1"/>
  <c r="P85" i="1"/>
  <c r="O85" i="1"/>
  <c r="P109" i="1"/>
  <c r="O109" i="1"/>
  <c r="Y13" i="1" l="1"/>
  <c r="X13" i="1"/>
  <c r="D93" i="1"/>
  <c r="J93" i="1" s="1"/>
  <c r="O21" i="1"/>
  <c r="P21" i="1"/>
  <c r="O129" i="1"/>
  <c r="P129" i="1"/>
  <c r="X112" i="1"/>
  <c r="Y112" i="1"/>
  <c r="Y29" i="1"/>
  <c r="X29" i="1"/>
  <c r="Y40" i="1"/>
  <c r="X40" i="1"/>
  <c r="P14" i="1"/>
  <c r="O14" i="1"/>
  <c r="P12" i="1"/>
  <c r="O12" i="1"/>
  <c r="P37" i="1"/>
  <c r="O37" i="1"/>
  <c r="O13" i="1"/>
  <c r="P13" i="1"/>
  <c r="Y21" i="1"/>
  <c r="X21" i="1"/>
  <c r="Y129" i="1"/>
  <c r="X129" i="1"/>
  <c r="P112" i="1"/>
  <c r="O112" i="1"/>
  <c r="P29" i="1"/>
  <c r="O29" i="1"/>
  <c r="P40" i="1"/>
  <c r="O40" i="1"/>
  <c r="Y14" i="1"/>
  <c r="X14" i="1"/>
  <c r="X12" i="1"/>
  <c r="Y12" i="1"/>
  <c r="X37" i="1"/>
  <c r="Y37" i="1"/>
  <c r="O38" i="1"/>
  <c r="P38" i="1"/>
  <c r="Y118" i="1"/>
  <c r="X118" i="1"/>
  <c r="D97" i="1"/>
  <c r="J97" i="1" s="1"/>
  <c r="D96" i="1"/>
  <c r="J96" i="1" s="1"/>
  <c r="Y38" i="1"/>
  <c r="X38" i="1"/>
  <c r="P118" i="1"/>
  <c r="O118" i="1"/>
  <c r="Y126" i="1"/>
  <c r="X126" i="1"/>
  <c r="D95" i="1"/>
  <c r="J95" i="1" s="1"/>
  <c r="Y80" i="1"/>
  <c r="X80" i="1"/>
  <c r="Y111" i="1"/>
  <c r="X111" i="1"/>
  <c r="D94" i="1"/>
  <c r="J94" i="1" s="1"/>
  <c r="P80" i="1"/>
  <c r="O80" i="1"/>
  <c r="P111" i="1"/>
  <c r="O111" i="1"/>
  <c r="P126" i="1"/>
  <c r="O126" i="1"/>
  <c r="D25" i="1" l="1"/>
  <c r="J25" i="1" s="1"/>
  <c r="D17" i="1"/>
  <c r="J17" i="1" s="1"/>
  <c r="D89" i="1"/>
  <c r="J89" i="1" s="1"/>
  <c r="D81" i="1"/>
  <c r="J81" i="1" s="1"/>
  <c r="D105" i="1"/>
  <c r="J105" i="1" s="1"/>
  <c r="D90" i="1"/>
  <c r="J90" i="1" s="1"/>
  <c r="D13" i="1"/>
  <c r="J13" i="1" s="1"/>
  <c r="D29" i="1"/>
  <c r="J29" i="1" s="1"/>
  <c r="D12" i="1"/>
  <c r="J12" i="1" s="1"/>
  <c r="D103" i="1"/>
  <c r="J103" i="1" s="1"/>
  <c r="D14" i="1"/>
  <c r="J14" i="1" s="1"/>
  <c r="D21" i="1"/>
  <c r="J21" i="1" s="1"/>
  <c r="D31" i="1"/>
  <c r="J31" i="1" s="1"/>
  <c r="D80" i="1"/>
  <c r="J80" i="1" s="1"/>
  <c r="D99" i="1"/>
  <c r="J99" i="1" s="1"/>
  <c r="D102" i="1"/>
  <c r="J102" i="1" s="1"/>
  <c r="D111" i="1"/>
  <c r="J111" i="1" s="1"/>
  <c r="D118" i="1"/>
  <c r="J118" i="1" s="1"/>
  <c r="D129" i="1"/>
  <c r="J129" i="1" s="1"/>
  <c r="D67" i="1"/>
  <c r="J67" i="1" s="1"/>
  <c r="D40" i="1"/>
  <c r="J40" i="1" s="1"/>
  <c r="D101" i="1"/>
  <c r="J101" i="1" s="1"/>
  <c r="D82" i="1"/>
  <c r="J82" i="1" s="1"/>
  <c r="D98" i="1"/>
  <c r="J98" i="1" s="1"/>
  <c r="C100" i="1"/>
  <c r="I100" i="1" s="1"/>
  <c r="D112" i="1"/>
  <c r="J112" i="1" s="1"/>
  <c r="C113" i="1" l="1"/>
  <c r="I113" i="1" s="1"/>
  <c r="D79" i="1"/>
  <c r="J79" i="1" s="1"/>
  <c r="Q31" i="1"/>
  <c r="Z31" i="1"/>
  <c r="D126" i="1"/>
  <c r="J126" i="1" s="1"/>
  <c r="C54" i="1"/>
  <c r="I54" i="1" s="1"/>
  <c r="C52" i="1"/>
  <c r="I52" i="1" s="1"/>
  <c r="D10" i="1"/>
  <c r="J10" i="1" s="1"/>
  <c r="D127" i="1"/>
  <c r="J127" i="1" s="1"/>
  <c r="D75" i="1"/>
  <c r="J75" i="1" s="1"/>
  <c r="D41" i="1"/>
  <c r="J41" i="1" s="1"/>
  <c r="C8" i="1"/>
  <c r="I8" i="1" s="1"/>
  <c r="D42" i="1"/>
  <c r="J42" i="1" s="1"/>
  <c r="D113" i="1"/>
  <c r="J113" i="1" s="1"/>
  <c r="D47" i="1"/>
  <c r="J47" i="1" s="1"/>
  <c r="D24" i="1"/>
  <c r="J24" i="1" s="1"/>
  <c r="Q129" i="1"/>
  <c r="Z129" i="1"/>
  <c r="Z80" i="1"/>
  <c r="Q80" i="1"/>
  <c r="C56" i="1"/>
  <c r="I56" i="1" s="1"/>
  <c r="C119" i="1"/>
  <c r="I119" i="1" s="1"/>
  <c r="C88" i="1"/>
  <c r="I88" i="1" s="1"/>
  <c r="D61" i="1"/>
  <c r="J61" i="1" s="1"/>
  <c r="D28" i="1"/>
  <c r="J28" i="1" s="1"/>
  <c r="D57" i="1"/>
  <c r="J57" i="1" s="1"/>
  <c r="D116" i="1"/>
  <c r="J116" i="1" s="1"/>
  <c r="D54" i="1"/>
  <c r="J54" i="1" s="1"/>
  <c r="C124" i="1"/>
  <c r="I124" i="1" s="1"/>
  <c r="D69" i="1"/>
  <c r="J69" i="1" s="1"/>
  <c r="C34" i="1"/>
  <c r="I34" i="1" s="1"/>
  <c r="D11" i="1"/>
  <c r="J11" i="1" s="1"/>
  <c r="D114" i="1"/>
  <c r="J114" i="1" s="1"/>
  <c r="C73" i="1"/>
  <c r="I73" i="1" s="1"/>
  <c r="D52" i="1"/>
  <c r="J52" i="1" s="1"/>
  <c r="C120" i="1"/>
  <c r="I120" i="1" s="1"/>
  <c r="C127" i="1"/>
  <c r="I127" i="1" s="1"/>
  <c r="D100" i="1"/>
  <c r="J100" i="1" s="1"/>
  <c r="D15" i="1"/>
  <c r="J15" i="1" s="1"/>
  <c r="D87" i="1"/>
  <c r="J87" i="1" s="1"/>
  <c r="D64" i="1"/>
  <c r="J64" i="1" s="1"/>
  <c r="C28" i="1"/>
  <c r="I28" i="1" s="1"/>
  <c r="C57" i="1"/>
  <c r="I57" i="1" s="1"/>
  <c r="C77" i="1"/>
  <c r="I77" i="1" s="1"/>
  <c r="D107" i="1"/>
  <c r="J107" i="1" s="1"/>
  <c r="C69" i="1"/>
  <c r="I69" i="1" s="1"/>
  <c r="D43" i="1"/>
  <c r="J43" i="1" s="1"/>
  <c r="C114" i="1"/>
  <c r="I114" i="1" s="1"/>
  <c r="D84" i="1"/>
  <c r="J84" i="1" s="1"/>
  <c r="C27" i="1"/>
  <c r="I27" i="1" s="1"/>
  <c r="C121" i="1"/>
  <c r="I121" i="1" s="1"/>
  <c r="C65" i="1"/>
  <c r="I65" i="1" s="1"/>
  <c r="C33" i="1"/>
  <c r="I33" i="1" s="1"/>
  <c r="C9" i="1"/>
  <c r="I9" i="1" s="1"/>
  <c r="Z101" i="1"/>
  <c r="Q101" i="1"/>
  <c r="D70" i="1"/>
  <c r="J70" i="1" s="1"/>
  <c r="Q40" i="1"/>
  <c r="Z40" i="1"/>
  <c r="Q102" i="1"/>
  <c r="Z102" i="1"/>
  <c r="D109" i="1"/>
  <c r="J109" i="1" s="1"/>
  <c r="D119" i="1"/>
  <c r="J119" i="1" s="1"/>
  <c r="D88" i="1"/>
  <c r="J88" i="1" s="1"/>
  <c r="C53" i="1"/>
  <c r="I53" i="1" s="1"/>
  <c r="C22" i="1"/>
  <c r="I22" i="1" s="1"/>
  <c r="C32" i="1"/>
  <c r="I32" i="1" s="1"/>
  <c r="D77" i="1"/>
  <c r="J77" i="1" s="1"/>
  <c r="D19" i="1"/>
  <c r="J19" i="1" s="1"/>
  <c r="C59" i="1"/>
  <c r="I59" i="1" s="1"/>
  <c r="D34" i="1"/>
  <c r="J34" i="1" s="1"/>
  <c r="Q81" i="1"/>
  <c r="Z81" i="1"/>
  <c r="C108" i="1"/>
  <c r="I108" i="1" s="1"/>
  <c r="D73" i="1"/>
  <c r="J73" i="1" s="1"/>
  <c r="C44" i="1"/>
  <c r="I44" i="1" s="1"/>
  <c r="D27" i="1"/>
  <c r="J27" i="1" s="1"/>
  <c r="D120" i="1"/>
  <c r="J120" i="1" s="1"/>
  <c r="D121" i="1"/>
  <c r="J121" i="1" s="1"/>
  <c r="D65" i="1"/>
  <c r="J65" i="1" s="1"/>
  <c r="D33" i="1"/>
  <c r="J33" i="1" s="1"/>
  <c r="D8" i="1"/>
  <c r="J8" i="1" s="1"/>
  <c r="D9" i="1"/>
  <c r="J9" i="1" s="1"/>
  <c r="C63" i="1"/>
  <c r="I63" i="1" s="1"/>
  <c r="D16" i="1"/>
  <c r="J16" i="1" s="1"/>
  <c r="D56" i="1"/>
  <c r="J56" i="1" s="1"/>
  <c r="Z21" i="1"/>
  <c r="Q21" i="1"/>
  <c r="C110" i="1"/>
  <c r="I110" i="1" s="1"/>
  <c r="C76" i="1"/>
  <c r="I76" i="1" s="1"/>
  <c r="D53" i="1"/>
  <c r="J53" i="1" s="1"/>
  <c r="D106" i="1"/>
  <c r="J106" i="1" s="1"/>
  <c r="C68" i="1"/>
  <c r="I68" i="1" s="1"/>
  <c r="D46" i="1"/>
  <c r="J46" i="1" s="1"/>
  <c r="Q13" i="1"/>
  <c r="Z13" i="1"/>
  <c r="D124" i="1"/>
  <c r="J124" i="1" s="1"/>
  <c r="C26" i="1"/>
  <c r="I26" i="1" s="1"/>
  <c r="D108" i="1"/>
  <c r="J108" i="1" s="1"/>
  <c r="Q17" i="1"/>
  <c r="Z17" i="1"/>
  <c r="C74" i="1"/>
  <c r="I74" i="1" s="1"/>
  <c r="Z112" i="1"/>
  <c r="Q112" i="1"/>
  <c r="Z82" i="1"/>
  <c r="Q82" i="1"/>
  <c r="C58" i="1"/>
  <c r="I58" i="1" s="1"/>
  <c r="C23" i="1"/>
  <c r="I23" i="1" s="1"/>
  <c r="C115" i="1"/>
  <c r="I115" i="1" s="1"/>
  <c r="C128" i="1"/>
  <c r="I128" i="1" s="1"/>
  <c r="Z118" i="1"/>
  <c r="Q118" i="1"/>
  <c r="Q99" i="1"/>
  <c r="Z99" i="1"/>
  <c r="D49" i="1"/>
  <c r="J49" i="1" s="1"/>
  <c r="D76" i="1"/>
  <c r="J76" i="1" s="1"/>
  <c r="C45" i="1"/>
  <c r="I45" i="1" s="1"/>
  <c r="D22" i="1"/>
  <c r="J22" i="1" s="1"/>
  <c r="D32" i="1"/>
  <c r="J32" i="1" s="1"/>
  <c r="C104" i="1"/>
  <c r="I104" i="1" s="1"/>
  <c r="D68" i="1"/>
  <c r="J68" i="1" s="1"/>
  <c r="C117" i="1"/>
  <c r="I117" i="1" s="1"/>
  <c r="C83" i="1"/>
  <c r="I83" i="1" s="1"/>
  <c r="D59" i="1"/>
  <c r="J59" i="1" s="1"/>
  <c r="Q89" i="1"/>
  <c r="Z89" i="1"/>
  <c r="D66" i="1"/>
  <c r="J66" i="1" s="1"/>
  <c r="D44" i="1"/>
  <c r="J44" i="1" s="1"/>
  <c r="D74" i="1"/>
  <c r="J74" i="1" s="1"/>
  <c r="D58" i="1"/>
  <c r="J58" i="1" s="1"/>
  <c r="D128" i="1"/>
  <c r="J128" i="1" s="1"/>
  <c r="C86" i="1"/>
  <c r="I86" i="1" s="1"/>
  <c r="D63" i="1"/>
  <c r="J63" i="1" s="1"/>
  <c r="C30" i="1"/>
  <c r="I30" i="1" s="1"/>
  <c r="D7" i="1"/>
  <c r="J7" i="1" s="1"/>
  <c r="D71" i="1"/>
  <c r="J71" i="1" s="1"/>
  <c r="D48" i="1"/>
  <c r="J48" i="1" s="1"/>
  <c r="D110" i="1"/>
  <c r="J110" i="1" s="1"/>
  <c r="C72" i="1"/>
  <c r="I72" i="1" s="1"/>
  <c r="D45" i="1"/>
  <c r="J45" i="1" s="1"/>
  <c r="Z12" i="1"/>
  <c r="Q12" i="1"/>
  <c r="C123" i="1"/>
  <c r="I123" i="1" s="1"/>
  <c r="D104" i="1"/>
  <c r="J104" i="1" s="1"/>
  <c r="C62" i="1"/>
  <c r="I62" i="1" s="1"/>
  <c r="D36" i="1"/>
  <c r="J36" i="1" s="1"/>
  <c r="D37" i="1"/>
  <c r="J37" i="1" s="1"/>
  <c r="D117" i="1"/>
  <c r="J117" i="1" s="1"/>
  <c r="D83" i="1"/>
  <c r="J83" i="1" s="1"/>
  <c r="C51" i="1"/>
  <c r="I51" i="1" s="1"/>
  <c r="D26" i="1"/>
  <c r="J26" i="1" s="1"/>
  <c r="C125" i="1"/>
  <c r="I125" i="1" s="1"/>
  <c r="C60" i="1"/>
  <c r="I60" i="1" s="1"/>
  <c r="C35" i="1"/>
  <c r="I35" i="1" s="1"/>
  <c r="Q25" i="1"/>
  <c r="Z25" i="1"/>
  <c r="C50" i="1"/>
  <c r="I50" i="1" s="1"/>
  <c r="D23" i="1"/>
  <c r="J23" i="1" s="1"/>
  <c r="D115" i="1"/>
  <c r="J115" i="1" s="1"/>
  <c r="C122" i="1"/>
  <c r="I122" i="1" s="1"/>
  <c r="D86" i="1"/>
  <c r="J86" i="1" s="1"/>
  <c r="C55" i="1"/>
  <c r="I55" i="1" s="1"/>
  <c r="D30" i="1"/>
  <c r="J30" i="1" s="1"/>
  <c r="Q67" i="1"/>
  <c r="Z67" i="1"/>
  <c r="C87" i="1"/>
  <c r="I87" i="1" s="1"/>
  <c r="C64" i="1"/>
  <c r="I64" i="1" s="1"/>
  <c r="Q14" i="1"/>
  <c r="Z14" i="1"/>
  <c r="D18" i="1"/>
  <c r="J18" i="1" s="1"/>
  <c r="Q103" i="1"/>
  <c r="Z103" i="1"/>
  <c r="D72" i="1"/>
  <c r="J72" i="1" s="1"/>
  <c r="D123" i="1"/>
  <c r="J123" i="1" s="1"/>
  <c r="Q29" i="1"/>
  <c r="Z29" i="1"/>
  <c r="C107" i="1"/>
  <c r="I107" i="1" s="1"/>
  <c r="D51" i="1"/>
  <c r="J51" i="1" s="1"/>
  <c r="C10" i="1"/>
  <c r="I10" i="1" s="1"/>
  <c r="N100" i="1"/>
  <c r="W100" i="1"/>
  <c r="C75" i="1"/>
  <c r="I75" i="1" s="1"/>
  <c r="D50" i="1"/>
  <c r="J50" i="1" s="1"/>
  <c r="C15" i="1"/>
  <c r="I15" i="1" s="1"/>
  <c r="C42" i="1"/>
  <c r="I42" i="1" s="1"/>
  <c r="D122" i="1"/>
  <c r="J122" i="1" s="1"/>
  <c r="D55" i="1"/>
  <c r="J55" i="1" s="1"/>
  <c r="C24" i="1"/>
  <c r="I24" i="1" s="1"/>
  <c r="Z111" i="1"/>
  <c r="Q111" i="1"/>
  <c r="D39" i="1"/>
  <c r="J39" i="1" s="1"/>
  <c r="C61" i="1"/>
  <c r="I61" i="1" s="1"/>
  <c r="D38" i="1"/>
  <c r="J38" i="1" s="1"/>
  <c r="C116" i="1"/>
  <c r="I116" i="1" s="1"/>
  <c r="D85" i="1"/>
  <c r="J85" i="1" s="1"/>
  <c r="D62" i="1"/>
  <c r="J62" i="1" s="1"/>
  <c r="C43" i="1"/>
  <c r="I43" i="1" s="1"/>
  <c r="D20" i="1"/>
  <c r="J20" i="1" s="1"/>
  <c r="D125" i="1"/>
  <c r="J125" i="1" s="1"/>
  <c r="C84" i="1"/>
  <c r="I84" i="1" s="1"/>
  <c r="D60" i="1"/>
  <c r="J60" i="1" s="1"/>
  <c r="D35" i="1"/>
  <c r="J35" i="1" s="1"/>
  <c r="S112" i="1" l="1"/>
  <c r="R112" i="1"/>
  <c r="AB81" i="1"/>
  <c r="AA81" i="1"/>
  <c r="AB102" i="1"/>
  <c r="AA102" i="1"/>
  <c r="AB40" i="1"/>
  <c r="AA40" i="1"/>
  <c r="N73" i="1"/>
  <c r="W73" i="1"/>
  <c r="Z41" i="1"/>
  <c r="Q41" i="1"/>
  <c r="R14" i="1"/>
  <c r="S14" i="1"/>
  <c r="Q59" i="1"/>
  <c r="Z59" i="1"/>
  <c r="Y100" i="1"/>
  <c r="X100" i="1"/>
  <c r="Z85" i="1"/>
  <c r="Q85" i="1"/>
  <c r="W75" i="1"/>
  <c r="N75" i="1"/>
  <c r="Q48" i="1"/>
  <c r="Z48" i="1"/>
  <c r="S82" i="1"/>
  <c r="R82" i="1"/>
  <c r="R17" i="1"/>
  <c r="S17" i="1"/>
  <c r="W108" i="1"/>
  <c r="N108" i="1"/>
  <c r="W59" i="1"/>
  <c r="N59" i="1"/>
  <c r="Z19" i="1"/>
  <c r="Q19" i="1"/>
  <c r="AB101" i="1"/>
  <c r="AA101" i="1"/>
  <c r="S129" i="1"/>
  <c r="R129" i="1"/>
  <c r="Z10" i="1"/>
  <c r="Q10" i="1"/>
  <c r="AA31" i="1"/>
  <c r="AB31" i="1"/>
  <c r="N10" i="1"/>
  <c r="W10" i="1"/>
  <c r="Q72" i="1"/>
  <c r="Z72" i="1"/>
  <c r="AA14" i="1"/>
  <c r="AB14" i="1"/>
  <c r="W72" i="1"/>
  <c r="N72" i="1"/>
  <c r="Z74" i="1"/>
  <c r="Q74" i="1"/>
  <c r="Q49" i="1"/>
  <c r="Z49" i="1"/>
  <c r="AB82" i="1"/>
  <c r="AA82" i="1"/>
  <c r="Z109" i="1"/>
  <c r="Q109" i="1"/>
  <c r="R31" i="1"/>
  <c r="S31" i="1"/>
  <c r="P100" i="1"/>
  <c r="O100" i="1"/>
  <c r="AA67" i="1"/>
  <c r="AB67" i="1"/>
  <c r="AB25" i="1"/>
  <c r="AA25" i="1"/>
  <c r="S12" i="1"/>
  <c r="R12" i="1"/>
  <c r="Q71" i="1"/>
  <c r="Z71" i="1"/>
  <c r="AB112" i="1"/>
  <c r="AA112" i="1"/>
  <c r="S81" i="1"/>
  <c r="R81" i="1"/>
  <c r="S102" i="1"/>
  <c r="R102" i="1"/>
  <c r="S40" i="1"/>
  <c r="R40" i="1"/>
  <c r="Q100" i="1"/>
  <c r="Z100" i="1"/>
  <c r="AA29" i="1"/>
  <c r="AB29" i="1"/>
  <c r="AB103" i="1"/>
  <c r="AA103" i="1"/>
  <c r="R67" i="1"/>
  <c r="S67" i="1"/>
  <c r="S25" i="1"/>
  <c r="R25" i="1"/>
  <c r="AB12" i="1"/>
  <c r="AA12" i="1"/>
  <c r="AB99" i="1"/>
  <c r="AA99" i="1"/>
  <c r="AB13" i="1"/>
  <c r="AA13" i="1"/>
  <c r="Q73" i="1"/>
  <c r="Z73" i="1"/>
  <c r="Z70" i="1"/>
  <c r="Q70" i="1"/>
  <c r="Q114" i="1"/>
  <c r="Z114" i="1"/>
  <c r="Q47" i="1"/>
  <c r="Z47" i="1"/>
  <c r="Q20" i="1"/>
  <c r="Z20" i="1"/>
  <c r="S111" i="1"/>
  <c r="R111" i="1"/>
  <c r="S29" i="1"/>
  <c r="R29" i="1"/>
  <c r="S103" i="1"/>
  <c r="R103" i="1"/>
  <c r="S99" i="1"/>
  <c r="R99" i="1"/>
  <c r="W74" i="1"/>
  <c r="N74" i="1"/>
  <c r="Z108" i="1"/>
  <c r="Q108" i="1"/>
  <c r="R13" i="1"/>
  <c r="S13" i="1"/>
  <c r="Q16" i="1"/>
  <c r="Z16" i="1"/>
  <c r="S80" i="1"/>
  <c r="R80" i="1"/>
  <c r="Q75" i="1"/>
  <c r="Z75" i="1"/>
  <c r="Z126" i="1"/>
  <c r="Q126" i="1"/>
  <c r="Z38" i="1"/>
  <c r="Q38" i="1"/>
  <c r="Z39" i="1"/>
  <c r="Q39" i="1"/>
  <c r="AA111" i="1"/>
  <c r="AB111" i="1"/>
  <c r="Q18" i="1"/>
  <c r="Z18" i="1"/>
  <c r="Z37" i="1"/>
  <c r="Q37" i="1"/>
  <c r="AB89" i="1"/>
  <c r="AA89" i="1"/>
  <c r="R118" i="1"/>
  <c r="S118" i="1"/>
  <c r="Q46" i="1"/>
  <c r="Z46" i="1"/>
  <c r="S21" i="1"/>
  <c r="R21" i="1"/>
  <c r="N114" i="1"/>
  <c r="W114" i="1"/>
  <c r="AA80" i="1"/>
  <c r="AB80" i="1"/>
  <c r="Q79" i="1"/>
  <c r="Z79" i="1"/>
  <c r="Q36" i="1"/>
  <c r="Z36" i="1"/>
  <c r="R89" i="1"/>
  <c r="S89" i="1"/>
  <c r="AB118" i="1"/>
  <c r="AA118" i="1"/>
  <c r="AB17" i="1"/>
  <c r="AA17" i="1"/>
  <c r="AB21" i="1"/>
  <c r="AA21" i="1"/>
  <c r="R101" i="1"/>
  <c r="S101" i="1"/>
  <c r="Z11" i="1"/>
  <c r="Q11" i="1"/>
  <c r="AB129" i="1"/>
  <c r="AA129" i="1"/>
  <c r="AB79" i="1" l="1"/>
  <c r="AA79" i="1"/>
  <c r="S100" i="1"/>
  <c r="R100" i="1"/>
  <c r="S109" i="1"/>
  <c r="R109" i="1"/>
  <c r="P59" i="1"/>
  <c r="O59" i="1"/>
  <c r="Y75" i="1"/>
  <c r="X75" i="1"/>
  <c r="AB85" i="1"/>
  <c r="AA85" i="1"/>
  <c r="AB36" i="1"/>
  <c r="AA36" i="1"/>
  <c r="R79" i="1"/>
  <c r="S79" i="1"/>
  <c r="AB75" i="1"/>
  <c r="AA75" i="1"/>
  <c r="AB114" i="1"/>
  <c r="AA114" i="1"/>
  <c r="AA109" i="1"/>
  <c r="AB109" i="1"/>
  <c r="AB72" i="1"/>
  <c r="AA72" i="1"/>
  <c r="Y59" i="1"/>
  <c r="X59" i="1"/>
  <c r="S36" i="1"/>
  <c r="R36" i="1"/>
  <c r="S75" i="1"/>
  <c r="R75" i="1"/>
  <c r="S114" i="1"/>
  <c r="R114" i="1"/>
  <c r="S70" i="1"/>
  <c r="R70" i="1"/>
  <c r="AA49" i="1"/>
  <c r="AB49" i="1"/>
  <c r="S72" i="1"/>
  <c r="R72" i="1"/>
  <c r="P108" i="1"/>
  <c r="O108" i="1"/>
  <c r="Y114" i="1"/>
  <c r="X114" i="1"/>
  <c r="S126" i="1"/>
  <c r="R126" i="1"/>
  <c r="AB70" i="1"/>
  <c r="AA70" i="1"/>
  <c r="AA73" i="1"/>
  <c r="AB73" i="1"/>
  <c r="S49" i="1"/>
  <c r="R49" i="1"/>
  <c r="Y108" i="1"/>
  <c r="X108" i="1"/>
  <c r="S11" i="1"/>
  <c r="R11" i="1"/>
  <c r="P114" i="1"/>
  <c r="O114" i="1"/>
  <c r="S37" i="1"/>
  <c r="R37" i="1"/>
  <c r="AA18" i="1"/>
  <c r="AB18" i="1"/>
  <c r="S39" i="1"/>
  <c r="R39" i="1"/>
  <c r="AA126" i="1"/>
  <c r="AB126" i="1"/>
  <c r="AA16" i="1"/>
  <c r="AB16" i="1"/>
  <c r="R108" i="1"/>
  <c r="S108" i="1"/>
  <c r="S73" i="1"/>
  <c r="R73" i="1"/>
  <c r="P72" i="1"/>
  <c r="O72" i="1"/>
  <c r="AB59" i="1"/>
  <c r="AA59" i="1"/>
  <c r="AB11" i="1"/>
  <c r="AA11" i="1"/>
  <c r="AB37" i="1"/>
  <c r="AA37" i="1"/>
  <c r="R18" i="1"/>
  <c r="S18" i="1"/>
  <c r="AA39" i="1"/>
  <c r="AB39" i="1"/>
  <c r="S16" i="1"/>
  <c r="R16" i="1"/>
  <c r="AB108" i="1"/>
  <c r="AA108" i="1"/>
  <c r="AA20" i="1"/>
  <c r="AB20" i="1"/>
  <c r="AB47" i="1"/>
  <c r="AA47" i="1"/>
  <c r="AB71" i="1"/>
  <c r="AA71" i="1"/>
  <c r="X72" i="1"/>
  <c r="Y72" i="1"/>
  <c r="S59" i="1"/>
  <c r="R59" i="1"/>
  <c r="S41" i="1"/>
  <c r="R41" i="1"/>
  <c r="AA46" i="1"/>
  <c r="AB46" i="1"/>
  <c r="S38" i="1"/>
  <c r="R38" i="1"/>
  <c r="O74" i="1"/>
  <c r="P74" i="1"/>
  <c r="S20" i="1"/>
  <c r="R20" i="1"/>
  <c r="S47" i="1"/>
  <c r="R47" i="1"/>
  <c r="R71" i="1"/>
  <c r="S71" i="1"/>
  <c r="S74" i="1"/>
  <c r="R74" i="1"/>
  <c r="Y10" i="1"/>
  <c r="X10" i="1"/>
  <c r="S10" i="1"/>
  <c r="R10" i="1"/>
  <c r="S19" i="1"/>
  <c r="R19" i="1"/>
  <c r="AA48" i="1"/>
  <c r="AB48" i="1"/>
  <c r="AA41" i="1"/>
  <c r="AB41" i="1"/>
  <c r="Y73" i="1"/>
  <c r="X73" i="1"/>
  <c r="S46" i="1"/>
  <c r="R46" i="1"/>
  <c r="AB38" i="1"/>
  <c r="AA38" i="1"/>
  <c r="Y74" i="1"/>
  <c r="X74" i="1"/>
  <c r="AB100" i="1"/>
  <c r="AA100" i="1"/>
  <c r="AA74" i="1"/>
  <c r="AB74" i="1"/>
  <c r="P10" i="1"/>
  <c r="O10" i="1"/>
  <c r="AB10" i="1"/>
  <c r="AA10" i="1"/>
  <c r="AB19" i="1"/>
  <c r="AA19" i="1"/>
  <c r="S48" i="1"/>
  <c r="R48" i="1"/>
  <c r="P75" i="1"/>
  <c r="O75" i="1"/>
  <c r="R85" i="1"/>
  <c r="S85" i="1"/>
  <c r="P73" i="1"/>
  <c r="O73" i="1"/>
  <c r="K92" i="1" l="1"/>
  <c r="T92" i="1"/>
  <c r="Z92" i="1"/>
  <c r="Q92" i="1"/>
  <c r="T91" i="1" l="1"/>
  <c r="K91" i="1"/>
  <c r="S92" i="1"/>
  <c r="R92" i="1"/>
  <c r="AB92" i="1"/>
  <c r="AA92" i="1"/>
  <c r="V92" i="1"/>
  <c r="U92" i="1"/>
  <c r="L92" i="1"/>
  <c r="M92" i="1"/>
  <c r="L91" i="1" l="1"/>
  <c r="M91" i="1"/>
  <c r="U91" i="1"/>
  <c r="V91" i="1"/>
  <c r="T125" i="1" l="1"/>
  <c r="K125" i="1"/>
  <c r="Q125" i="1"/>
  <c r="Z125" i="1"/>
  <c r="N125" i="1"/>
  <c r="W125" i="1"/>
  <c r="Z97" i="1"/>
  <c r="K97" i="1"/>
  <c r="T97" i="1"/>
  <c r="Q97" i="1"/>
  <c r="K95" i="1"/>
  <c r="Z95" i="1"/>
  <c r="Q95" i="1"/>
  <c r="T95" i="1"/>
  <c r="Z94" i="1"/>
  <c r="T94" i="1"/>
  <c r="Q94" i="1"/>
  <c r="K94" i="1"/>
  <c r="K93" i="1"/>
  <c r="T93" i="1"/>
  <c r="Z93" i="1"/>
  <c r="Q93" i="1"/>
  <c r="T128" i="1"/>
  <c r="K128" i="1"/>
  <c r="Q128" i="1"/>
  <c r="W128" i="1"/>
  <c r="Z128" i="1"/>
  <c r="N128" i="1"/>
  <c r="K127" i="1"/>
  <c r="T127" i="1"/>
  <c r="Z127" i="1"/>
  <c r="W127" i="1"/>
  <c r="N127" i="1"/>
  <c r="Q127" i="1"/>
  <c r="K96" i="1"/>
  <c r="T96" i="1"/>
  <c r="Z96" i="1"/>
  <c r="Q96" i="1"/>
  <c r="X127" i="1" l="1"/>
  <c r="Y127" i="1"/>
  <c r="V128" i="1"/>
  <c r="U128" i="1"/>
  <c r="X125" i="1"/>
  <c r="Y125" i="1"/>
  <c r="L127" i="1"/>
  <c r="M127" i="1"/>
  <c r="AA93" i="1"/>
  <c r="AB93" i="1"/>
  <c r="S95" i="1"/>
  <c r="R95" i="1"/>
  <c r="O125" i="1"/>
  <c r="P125" i="1"/>
  <c r="M97" i="1"/>
  <c r="L97" i="1"/>
  <c r="AB97" i="1"/>
  <c r="AA97" i="1"/>
  <c r="S96" i="1"/>
  <c r="R96" i="1"/>
  <c r="R93" i="1"/>
  <c r="S93" i="1"/>
  <c r="O128" i="1"/>
  <c r="P128" i="1"/>
  <c r="U93" i="1"/>
  <c r="V93" i="1"/>
  <c r="AB95" i="1"/>
  <c r="AA95" i="1"/>
  <c r="AA125" i="1"/>
  <c r="AB125" i="1"/>
  <c r="AA127" i="1"/>
  <c r="AB127" i="1"/>
  <c r="U95" i="1"/>
  <c r="V95" i="1"/>
  <c r="L96" i="1"/>
  <c r="M96" i="1"/>
  <c r="AA128" i="1"/>
  <c r="AB128" i="1"/>
  <c r="L93" i="1"/>
  <c r="M93" i="1"/>
  <c r="M95" i="1"/>
  <c r="L95" i="1"/>
  <c r="R125" i="1"/>
  <c r="S125" i="1"/>
  <c r="L128" i="1"/>
  <c r="M128" i="1"/>
  <c r="U127" i="1"/>
  <c r="V127" i="1"/>
  <c r="V96" i="1"/>
  <c r="U96" i="1"/>
  <c r="S127" i="1"/>
  <c r="R127" i="1"/>
  <c r="X128" i="1"/>
  <c r="Y128" i="1"/>
  <c r="L94" i="1"/>
  <c r="M94" i="1"/>
  <c r="S97" i="1"/>
  <c r="R97" i="1"/>
  <c r="M125" i="1"/>
  <c r="L125" i="1"/>
  <c r="V94" i="1"/>
  <c r="U94" i="1"/>
  <c r="AB94" i="1"/>
  <c r="AA94" i="1"/>
  <c r="AA96" i="1"/>
  <c r="AB96" i="1"/>
  <c r="P127" i="1"/>
  <c r="O127" i="1"/>
  <c r="R128" i="1"/>
  <c r="S128" i="1"/>
  <c r="S94" i="1"/>
  <c r="R94" i="1"/>
  <c r="V97" i="1"/>
  <c r="U97" i="1"/>
  <c r="U125" i="1"/>
  <c r="V125" i="1"/>
  <c r="K107" i="1" l="1"/>
  <c r="T107" i="1"/>
  <c r="Q107" i="1"/>
  <c r="Z107" i="1"/>
  <c r="N107" i="1"/>
  <c r="W107" i="1"/>
  <c r="K51" i="1"/>
  <c r="T51" i="1"/>
  <c r="W51" i="1"/>
  <c r="N51" i="1"/>
  <c r="Z51" i="1"/>
  <c r="Q51" i="1"/>
  <c r="K8" i="1"/>
  <c r="T8" i="1"/>
  <c r="Z8" i="1"/>
  <c r="Q8" i="1"/>
  <c r="W8" i="1"/>
  <c r="N8" i="1"/>
  <c r="T122" i="1"/>
  <c r="K122" i="1"/>
  <c r="Q122" i="1"/>
  <c r="N122" i="1"/>
  <c r="W122" i="1"/>
  <c r="Z122" i="1"/>
  <c r="K106" i="1"/>
  <c r="T106" i="1"/>
  <c r="Q106" i="1"/>
  <c r="Z106" i="1"/>
  <c r="K90" i="1"/>
  <c r="T90" i="1"/>
  <c r="Z90" i="1"/>
  <c r="Q90" i="1"/>
  <c r="K66" i="1"/>
  <c r="T66" i="1"/>
  <c r="Z66" i="1"/>
  <c r="Q66" i="1"/>
  <c r="K58" i="1"/>
  <c r="T58" i="1"/>
  <c r="N58" i="1"/>
  <c r="Q58" i="1"/>
  <c r="W58" i="1"/>
  <c r="Z58" i="1"/>
  <c r="K50" i="1"/>
  <c r="T50" i="1"/>
  <c r="Q50" i="1"/>
  <c r="Z50" i="1"/>
  <c r="N50" i="1"/>
  <c r="W50" i="1"/>
  <c r="T42" i="1"/>
  <c r="K42" i="1"/>
  <c r="N42" i="1"/>
  <c r="Z42" i="1"/>
  <c r="W42" i="1"/>
  <c r="Q42" i="1"/>
  <c r="T34" i="1"/>
  <c r="K34" i="1"/>
  <c r="Z34" i="1"/>
  <c r="Q34" i="1"/>
  <c r="W34" i="1"/>
  <c r="N34" i="1"/>
  <c r="T26" i="1"/>
  <c r="K26" i="1"/>
  <c r="Z26" i="1"/>
  <c r="Q26" i="1"/>
  <c r="N26" i="1"/>
  <c r="W26" i="1"/>
  <c r="T7" i="1"/>
  <c r="K7" i="1"/>
  <c r="Z7" i="1"/>
  <c r="Q7" i="1"/>
  <c r="K35" i="1"/>
  <c r="T35" i="1"/>
  <c r="N35" i="1"/>
  <c r="Q35" i="1"/>
  <c r="Z35" i="1"/>
  <c r="W35" i="1"/>
  <c r="T9" i="1"/>
  <c r="K9" i="1"/>
  <c r="N9" i="1"/>
  <c r="Q9" i="1"/>
  <c r="Z9" i="1"/>
  <c r="W9" i="1"/>
  <c r="T33" i="1"/>
  <c r="K33" i="1"/>
  <c r="N33" i="1"/>
  <c r="W33" i="1"/>
  <c r="Q33" i="1"/>
  <c r="Z33" i="1"/>
  <c r="K104" i="1"/>
  <c r="T104" i="1"/>
  <c r="W104" i="1"/>
  <c r="N104" i="1"/>
  <c r="Q104" i="1"/>
  <c r="Z104" i="1"/>
  <c r="T98" i="1"/>
  <c r="K98" i="1"/>
  <c r="Q98" i="1"/>
  <c r="Z98" i="1"/>
  <c r="K43" i="1"/>
  <c r="T43" i="1"/>
  <c r="W43" i="1"/>
  <c r="Q43" i="1"/>
  <c r="N43" i="1"/>
  <c r="Z43" i="1"/>
  <c r="T113" i="1"/>
  <c r="K113" i="1"/>
  <c r="Z113" i="1"/>
  <c r="Q113" i="1"/>
  <c r="W113" i="1"/>
  <c r="N113" i="1"/>
  <c r="T88" i="1"/>
  <c r="K88" i="1"/>
  <c r="N88" i="1"/>
  <c r="W88" i="1"/>
  <c r="Q88" i="1"/>
  <c r="Z88" i="1"/>
  <c r="T56" i="1"/>
  <c r="K56" i="1"/>
  <c r="Q56" i="1"/>
  <c r="Z56" i="1"/>
  <c r="W56" i="1"/>
  <c r="N56" i="1"/>
  <c r="K24" i="1"/>
  <c r="T24" i="1"/>
  <c r="N24" i="1"/>
  <c r="Q24" i="1"/>
  <c r="W24" i="1"/>
  <c r="Z24" i="1"/>
  <c r="T119" i="1"/>
  <c r="K119" i="1"/>
  <c r="W119" i="1"/>
  <c r="N119" i="1"/>
  <c r="Z119" i="1"/>
  <c r="Q119" i="1"/>
  <c r="K87" i="1"/>
  <c r="T87" i="1"/>
  <c r="Z87" i="1"/>
  <c r="Q87" i="1"/>
  <c r="N87" i="1"/>
  <c r="W87" i="1"/>
  <c r="T63" i="1"/>
  <c r="K63" i="1"/>
  <c r="N63" i="1"/>
  <c r="W63" i="1"/>
  <c r="Q63" i="1"/>
  <c r="Z63" i="1"/>
  <c r="T55" i="1"/>
  <c r="K55" i="1"/>
  <c r="W55" i="1"/>
  <c r="Z55" i="1"/>
  <c r="N55" i="1"/>
  <c r="Q55" i="1"/>
  <c r="K23" i="1"/>
  <c r="T23" i="1"/>
  <c r="W23" i="1"/>
  <c r="N23" i="1"/>
  <c r="Q23" i="1"/>
  <c r="Z23" i="1"/>
  <c r="T15" i="1"/>
  <c r="V15" i="1" s="1"/>
  <c r="K15" i="1"/>
  <c r="M15" i="1" s="1"/>
  <c r="W15" i="1"/>
  <c r="N15" i="1"/>
  <c r="Q15" i="1"/>
  <c r="Z15" i="1"/>
  <c r="T115" i="1"/>
  <c r="K115" i="1"/>
  <c r="W115" i="1"/>
  <c r="Q115" i="1"/>
  <c r="N115" i="1"/>
  <c r="Z115" i="1"/>
  <c r="Z105" i="1"/>
  <c r="T105" i="1"/>
  <c r="K105" i="1"/>
  <c r="Q105" i="1"/>
  <c r="K57" i="1"/>
  <c r="T57" i="1"/>
  <c r="Q57" i="1"/>
  <c r="Z57" i="1"/>
  <c r="N57" i="1"/>
  <c r="W57" i="1"/>
  <c r="T110" i="1"/>
  <c r="K110" i="1"/>
  <c r="Q110" i="1"/>
  <c r="Z110" i="1"/>
  <c r="N110" i="1"/>
  <c r="W110" i="1"/>
  <c r="T86" i="1"/>
  <c r="K86" i="1"/>
  <c r="N86" i="1"/>
  <c r="W86" i="1"/>
  <c r="Z86" i="1"/>
  <c r="Q86" i="1"/>
  <c r="W78" i="1"/>
  <c r="N78" i="1"/>
  <c r="Z78" i="1"/>
  <c r="Q78" i="1"/>
  <c r="K78" i="1"/>
  <c r="T78" i="1"/>
  <c r="T62" i="1"/>
  <c r="K62" i="1"/>
  <c r="Q62" i="1"/>
  <c r="Z62" i="1"/>
  <c r="W62" i="1"/>
  <c r="N62" i="1"/>
  <c r="K54" i="1"/>
  <c r="T54" i="1"/>
  <c r="Q54" i="1"/>
  <c r="Z54" i="1"/>
  <c r="W54" i="1"/>
  <c r="N54" i="1"/>
  <c r="K30" i="1"/>
  <c r="T30" i="1"/>
  <c r="Q30" i="1"/>
  <c r="Z30" i="1"/>
  <c r="N30" i="1"/>
  <c r="W30" i="1"/>
  <c r="T22" i="1"/>
  <c r="K22" i="1"/>
  <c r="Q22" i="1"/>
  <c r="W22" i="1"/>
  <c r="Z22" i="1"/>
  <c r="N22" i="1"/>
  <c r="K83" i="1"/>
  <c r="T83" i="1"/>
  <c r="Q83" i="1"/>
  <c r="Z83" i="1"/>
  <c r="W83" i="1"/>
  <c r="N83" i="1"/>
  <c r="T27" i="1"/>
  <c r="K27" i="1"/>
  <c r="Q27" i="1"/>
  <c r="Z27" i="1"/>
  <c r="W27" i="1"/>
  <c r="N27" i="1"/>
  <c r="K121" i="1"/>
  <c r="T121" i="1"/>
  <c r="N121" i="1"/>
  <c r="Z121" i="1"/>
  <c r="W121" i="1"/>
  <c r="Q121" i="1"/>
  <c r="K65" i="1"/>
  <c r="T65" i="1"/>
  <c r="Q65" i="1"/>
  <c r="Z65" i="1"/>
  <c r="N65" i="1"/>
  <c r="W65" i="1"/>
  <c r="T120" i="1"/>
  <c r="K120" i="1"/>
  <c r="Z120" i="1"/>
  <c r="Q120" i="1"/>
  <c r="N120" i="1"/>
  <c r="W120" i="1"/>
  <c r="T117" i="1"/>
  <c r="K117" i="1"/>
  <c r="Q117" i="1"/>
  <c r="Z117" i="1"/>
  <c r="N117" i="1"/>
  <c r="W117" i="1"/>
  <c r="K77" i="1"/>
  <c r="T77" i="1"/>
  <c r="N77" i="1"/>
  <c r="Q77" i="1"/>
  <c r="W77" i="1"/>
  <c r="Z77" i="1"/>
  <c r="T69" i="1"/>
  <c r="K69" i="1"/>
  <c r="N69" i="1"/>
  <c r="W69" i="1"/>
  <c r="Q69" i="1"/>
  <c r="Z69" i="1"/>
  <c r="K61" i="1"/>
  <c r="T61" i="1"/>
  <c r="Q61" i="1"/>
  <c r="Z61" i="1"/>
  <c r="N61" i="1"/>
  <c r="W61" i="1"/>
  <c r="K53" i="1"/>
  <c r="T53" i="1"/>
  <c r="N53" i="1"/>
  <c r="W53" i="1"/>
  <c r="Q53" i="1"/>
  <c r="Z53" i="1"/>
  <c r="K45" i="1"/>
  <c r="T45" i="1"/>
  <c r="N45" i="1"/>
  <c r="W45" i="1"/>
  <c r="Z45" i="1"/>
  <c r="Q45" i="1"/>
  <c r="K123" i="1"/>
  <c r="T123" i="1"/>
  <c r="N123" i="1"/>
  <c r="Q123" i="1"/>
  <c r="Z123" i="1"/>
  <c r="W123" i="1"/>
  <c r="K64" i="1"/>
  <c r="T64" i="1"/>
  <c r="Z64" i="1"/>
  <c r="N64" i="1"/>
  <c r="Q64" i="1"/>
  <c r="W64" i="1"/>
  <c r="K32" i="1"/>
  <c r="T32" i="1"/>
  <c r="Q32" i="1"/>
  <c r="Z32" i="1"/>
  <c r="N32" i="1"/>
  <c r="W32" i="1"/>
  <c r="K124" i="1"/>
  <c r="T124" i="1"/>
  <c r="Z124" i="1"/>
  <c r="Q124" i="1"/>
  <c r="W124" i="1"/>
  <c r="N124" i="1"/>
  <c r="K116" i="1"/>
  <c r="T116" i="1"/>
  <c r="Q116" i="1"/>
  <c r="Z116" i="1"/>
  <c r="W116" i="1"/>
  <c r="N116" i="1"/>
  <c r="K84" i="1"/>
  <c r="T84" i="1"/>
  <c r="Q84" i="1"/>
  <c r="Z84" i="1"/>
  <c r="N84" i="1"/>
  <c r="W84" i="1"/>
  <c r="T76" i="1"/>
  <c r="K76" i="1"/>
  <c r="N76" i="1"/>
  <c r="W76" i="1"/>
  <c r="Z76" i="1"/>
  <c r="Q76" i="1"/>
  <c r="K68" i="1"/>
  <c r="T68" i="1"/>
  <c r="Q68" i="1"/>
  <c r="Z68" i="1"/>
  <c r="N68" i="1"/>
  <c r="W68" i="1"/>
  <c r="K60" i="1"/>
  <c r="T60" i="1"/>
  <c r="W60" i="1"/>
  <c r="Q60" i="1"/>
  <c r="N60" i="1"/>
  <c r="Z60" i="1"/>
  <c r="K52" i="1"/>
  <c r="T52" i="1"/>
  <c r="W52" i="1"/>
  <c r="Q52" i="1"/>
  <c r="N52" i="1"/>
  <c r="Z52" i="1"/>
  <c r="K44" i="1"/>
  <c r="T44" i="1"/>
  <c r="N44" i="1"/>
  <c r="Z44" i="1"/>
  <c r="W44" i="1"/>
  <c r="Q44" i="1"/>
  <c r="K28" i="1"/>
  <c r="T28" i="1"/>
  <c r="Q28" i="1"/>
  <c r="Z28" i="1"/>
  <c r="N28" i="1"/>
  <c r="W28" i="1"/>
  <c r="Y28" i="1" l="1"/>
  <c r="X28" i="1"/>
  <c r="U84" i="1"/>
  <c r="V84" i="1"/>
  <c r="Y53" i="1"/>
  <c r="X53" i="1"/>
  <c r="AB110" i="1"/>
  <c r="AA110" i="1"/>
  <c r="S115" i="1"/>
  <c r="R115" i="1"/>
  <c r="S55" i="1"/>
  <c r="R55" i="1"/>
  <c r="AA56" i="1"/>
  <c r="AB56" i="1"/>
  <c r="U35" i="1"/>
  <c r="V35" i="1"/>
  <c r="R8" i="1"/>
  <c r="S8" i="1"/>
  <c r="L84" i="1"/>
  <c r="M84" i="1"/>
  <c r="Y77" i="1"/>
  <c r="X77" i="1"/>
  <c r="AA86" i="1"/>
  <c r="AB86" i="1"/>
  <c r="V88" i="1"/>
  <c r="U88" i="1"/>
  <c r="P9" i="1"/>
  <c r="O9" i="1"/>
  <c r="P50" i="1"/>
  <c r="O50" i="1"/>
  <c r="AB28" i="1"/>
  <c r="AA28" i="1"/>
  <c r="L76" i="1"/>
  <c r="M76" i="1"/>
  <c r="AB69" i="1"/>
  <c r="AA69" i="1"/>
  <c r="P22" i="1"/>
  <c r="O22" i="1"/>
  <c r="Y86" i="1"/>
  <c r="X86" i="1"/>
  <c r="R105" i="1"/>
  <c r="S105" i="1"/>
  <c r="AA55" i="1"/>
  <c r="AB55" i="1"/>
  <c r="S119" i="1"/>
  <c r="R119" i="1"/>
  <c r="R24" i="1"/>
  <c r="S24" i="1"/>
  <c r="R43" i="1"/>
  <c r="S43" i="1"/>
  <c r="M26" i="1"/>
  <c r="L26" i="1"/>
  <c r="S42" i="1"/>
  <c r="R42" i="1"/>
  <c r="AB50" i="1"/>
  <c r="AA50" i="1"/>
  <c r="V58" i="1"/>
  <c r="U58" i="1"/>
  <c r="O122" i="1"/>
  <c r="P122" i="1"/>
  <c r="V8" i="1"/>
  <c r="U8" i="1"/>
  <c r="X107" i="1"/>
  <c r="Y107" i="1"/>
  <c r="AA44" i="1"/>
  <c r="AB44" i="1"/>
  <c r="AB32" i="1"/>
  <c r="AA32" i="1"/>
  <c r="AA77" i="1"/>
  <c r="AB77" i="1"/>
  <c r="AA54" i="1"/>
  <c r="AB54" i="1"/>
  <c r="Y63" i="1"/>
  <c r="X63" i="1"/>
  <c r="AB43" i="1"/>
  <c r="AA43" i="1"/>
  <c r="U51" i="1"/>
  <c r="V51" i="1"/>
  <c r="P68" i="1"/>
  <c r="O68" i="1"/>
  <c r="V120" i="1"/>
  <c r="U120" i="1"/>
  <c r="R27" i="1"/>
  <c r="S27" i="1"/>
  <c r="M57" i="1"/>
  <c r="L57" i="1"/>
  <c r="P63" i="1"/>
  <c r="O63" i="1"/>
  <c r="M35" i="1"/>
  <c r="L35" i="1"/>
  <c r="P58" i="1"/>
  <c r="O58" i="1"/>
  <c r="AA60" i="1"/>
  <c r="AB60" i="1"/>
  <c r="M117" i="1"/>
  <c r="L117" i="1"/>
  <c r="V78" i="1"/>
  <c r="U78" i="1"/>
  <c r="AB23" i="1"/>
  <c r="AA23" i="1"/>
  <c r="L56" i="1"/>
  <c r="M56" i="1"/>
  <c r="L9" i="1"/>
  <c r="M9" i="1"/>
  <c r="V90" i="1"/>
  <c r="U90" i="1"/>
  <c r="S28" i="1"/>
  <c r="R28" i="1"/>
  <c r="M44" i="1"/>
  <c r="L44" i="1"/>
  <c r="P60" i="1"/>
  <c r="O60" i="1"/>
  <c r="S68" i="1"/>
  <c r="R68" i="1"/>
  <c r="U76" i="1"/>
  <c r="V76" i="1"/>
  <c r="Y116" i="1"/>
  <c r="X116" i="1"/>
  <c r="AA124" i="1"/>
  <c r="AB124" i="1"/>
  <c r="M32" i="1"/>
  <c r="L32" i="1"/>
  <c r="AB123" i="1"/>
  <c r="AA123" i="1"/>
  <c r="P45" i="1"/>
  <c r="O45" i="1"/>
  <c r="M53" i="1"/>
  <c r="L53" i="1"/>
  <c r="S69" i="1"/>
  <c r="R69" i="1"/>
  <c r="P77" i="1"/>
  <c r="O77" i="1"/>
  <c r="V117" i="1"/>
  <c r="U117" i="1"/>
  <c r="O65" i="1"/>
  <c r="P65" i="1"/>
  <c r="P121" i="1"/>
  <c r="O121" i="1"/>
  <c r="V27" i="1"/>
  <c r="U27" i="1"/>
  <c r="AA22" i="1"/>
  <c r="AB22" i="1"/>
  <c r="S30" i="1"/>
  <c r="R30" i="1"/>
  <c r="L54" i="1"/>
  <c r="M54" i="1"/>
  <c r="M78" i="1"/>
  <c r="L78" i="1"/>
  <c r="O86" i="1"/>
  <c r="P86" i="1"/>
  <c r="U110" i="1"/>
  <c r="V110" i="1"/>
  <c r="M105" i="1"/>
  <c r="L105" i="1"/>
  <c r="V115" i="1"/>
  <c r="U115" i="1"/>
  <c r="S23" i="1"/>
  <c r="R23" i="1"/>
  <c r="Y55" i="1"/>
  <c r="X55" i="1"/>
  <c r="U63" i="1"/>
  <c r="V63" i="1"/>
  <c r="AB119" i="1"/>
  <c r="AA119" i="1"/>
  <c r="P24" i="1"/>
  <c r="O24" i="1"/>
  <c r="V56" i="1"/>
  <c r="U56" i="1"/>
  <c r="Y113" i="1"/>
  <c r="X113" i="1"/>
  <c r="Y43" i="1"/>
  <c r="X43" i="1"/>
  <c r="R104" i="1"/>
  <c r="S104" i="1"/>
  <c r="O33" i="1"/>
  <c r="P33" i="1"/>
  <c r="V9" i="1"/>
  <c r="U9" i="1"/>
  <c r="AA7" i="1"/>
  <c r="AB7" i="1"/>
  <c r="V26" i="1"/>
  <c r="U26" i="1"/>
  <c r="Y42" i="1"/>
  <c r="X42" i="1"/>
  <c r="S50" i="1"/>
  <c r="R50" i="1"/>
  <c r="M58" i="1"/>
  <c r="L58" i="1"/>
  <c r="M90" i="1"/>
  <c r="L90" i="1"/>
  <c r="S122" i="1"/>
  <c r="R122" i="1"/>
  <c r="L8" i="1"/>
  <c r="M8" i="1"/>
  <c r="P107" i="1"/>
  <c r="O107" i="1"/>
  <c r="Y68" i="1"/>
  <c r="X68" i="1"/>
  <c r="AB117" i="1"/>
  <c r="AA117" i="1"/>
  <c r="L62" i="1"/>
  <c r="M62" i="1"/>
  <c r="R86" i="1"/>
  <c r="S86" i="1"/>
  <c r="L88" i="1"/>
  <c r="M88" i="1"/>
  <c r="Y50" i="1"/>
  <c r="X50" i="1"/>
  <c r="O28" i="1"/>
  <c r="P28" i="1"/>
  <c r="O76" i="1"/>
  <c r="P76" i="1"/>
  <c r="R32" i="1"/>
  <c r="S32" i="1"/>
  <c r="M61" i="1"/>
  <c r="L61" i="1"/>
  <c r="S117" i="1"/>
  <c r="R117" i="1"/>
  <c r="U62" i="1"/>
  <c r="V62" i="1"/>
  <c r="R110" i="1"/>
  <c r="S110" i="1"/>
  <c r="M87" i="1"/>
  <c r="L87" i="1"/>
  <c r="S56" i="1"/>
  <c r="R56" i="1"/>
  <c r="Y122" i="1"/>
  <c r="X122" i="1"/>
  <c r="V44" i="1"/>
  <c r="U44" i="1"/>
  <c r="V32" i="1"/>
  <c r="U32" i="1"/>
  <c r="U53" i="1"/>
  <c r="V53" i="1"/>
  <c r="S77" i="1"/>
  <c r="R77" i="1"/>
  <c r="M110" i="1"/>
  <c r="L110" i="1"/>
  <c r="L63" i="1"/>
  <c r="M63" i="1"/>
  <c r="S7" i="1"/>
  <c r="R7" i="1"/>
  <c r="AA116" i="1"/>
  <c r="AB116" i="1"/>
  <c r="X64" i="1"/>
  <c r="Y64" i="1"/>
  <c r="S123" i="1"/>
  <c r="R123" i="1"/>
  <c r="U45" i="1"/>
  <c r="V45" i="1"/>
  <c r="Y61" i="1"/>
  <c r="X61" i="1"/>
  <c r="Y69" i="1"/>
  <c r="X69" i="1"/>
  <c r="V77" i="1"/>
  <c r="U77" i="1"/>
  <c r="Y120" i="1"/>
  <c r="X120" i="1"/>
  <c r="AA65" i="1"/>
  <c r="AB65" i="1"/>
  <c r="V121" i="1"/>
  <c r="U121" i="1"/>
  <c r="O83" i="1"/>
  <c r="P83" i="1"/>
  <c r="Y22" i="1"/>
  <c r="X22" i="1"/>
  <c r="V30" i="1"/>
  <c r="U30" i="1"/>
  <c r="P62" i="1"/>
  <c r="O62" i="1"/>
  <c r="R78" i="1"/>
  <c r="S78" i="1"/>
  <c r="L86" i="1"/>
  <c r="M86" i="1"/>
  <c r="Y57" i="1"/>
  <c r="X57" i="1"/>
  <c r="V105" i="1"/>
  <c r="U105" i="1"/>
  <c r="AA15" i="1"/>
  <c r="AB15" i="1"/>
  <c r="P23" i="1"/>
  <c r="O23" i="1"/>
  <c r="M55" i="1"/>
  <c r="L55" i="1"/>
  <c r="Y87" i="1"/>
  <c r="X87" i="1"/>
  <c r="P119" i="1"/>
  <c r="O119" i="1"/>
  <c r="V24" i="1"/>
  <c r="U24" i="1"/>
  <c r="AA88" i="1"/>
  <c r="AB88" i="1"/>
  <c r="R113" i="1"/>
  <c r="S113" i="1"/>
  <c r="V43" i="1"/>
  <c r="U43" i="1"/>
  <c r="P104" i="1"/>
  <c r="O104" i="1"/>
  <c r="L33" i="1"/>
  <c r="M33" i="1"/>
  <c r="X35" i="1"/>
  <c r="Y35" i="1"/>
  <c r="L7" i="1"/>
  <c r="M7" i="1"/>
  <c r="P34" i="1"/>
  <c r="O34" i="1"/>
  <c r="AB42" i="1"/>
  <c r="AA42" i="1"/>
  <c r="V50" i="1"/>
  <c r="U50" i="1"/>
  <c r="S66" i="1"/>
  <c r="R66" i="1"/>
  <c r="AA106" i="1"/>
  <c r="AB106" i="1"/>
  <c r="L122" i="1"/>
  <c r="M122" i="1"/>
  <c r="S51" i="1"/>
  <c r="R51" i="1"/>
  <c r="AB107" i="1"/>
  <c r="AA107" i="1"/>
  <c r="X76" i="1"/>
  <c r="Y76" i="1"/>
  <c r="M120" i="1"/>
  <c r="L120" i="1"/>
  <c r="R121" i="1"/>
  <c r="S121" i="1"/>
  <c r="X30" i="1"/>
  <c r="Y30" i="1"/>
  <c r="U87" i="1"/>
  <c r="V87" i="1"/>
  <c r="AB33" i="1"/>
  <c r="AA33" i="1"/>
  <c r="M34" i="1"/>
  <c r="L34" i="1"/>
  <c r="S90" i="1"/>
  <c r="R90" i="1"/>
  <c r="Y124" i="1"/>
  <c r="X124" i="1"/>
  <c r="X121" i="1"/>
  <c r="Y121" i="1"/>
  <c r="P30" i="1"/>
  <c r="O30" i="1"/>
  <c r="S54" i="1"/>
  <c r="R54" i="1"/>
  <c r="O55" i="1"/>
  <c r="P55" i="1"/>
  <c r="P43" i="1"/>
  <c r="O43" i="1"/>
  <c r="R33" i="1"/>
  <c r="S33" i="1"/>
  <c r="U34" i="1"/>
  <c r="V34" i="1"/>
  <c r="AB8" i="1"/>
  <c r="AA8" i="1"/>
  <c r="P116" i="1"/>
  <c r="O116" i="1"/>
  <c r="AA121" i="1"/>
  <c r="AB121" i="1"/>
  <c r="U54" i="1"/>
  <c r="V54" i="1"/>
  <c r="AB104" i="1"/>
  <c r="AA104" i="1"/>
  <c r="U28" i="1"/>
  <c r="V28" i="1"/>
  <c r="S60" i="1"/>
  <c r="R60" i="1"/>
  <c r="V124" i="1"/>
  <c r="U124" i="1"/>
  <c r="L28" i="1"/>
  <c r="M28" i="1"/>
  <c r="P52" i="1"/>
  <c r="O52" i="1"/>
  <c r="Y60" i="1"/>
  <c r="X60" i="1"/>
  <c r="M68" i="1"/>
  <c r="L68" i="1"/>
  <c r="P84" i="1"/>
  <c r="O84" i="1"/>
  <c r="S116" i="1"/>
  <c r="R116" i="1"/>
  <c r="L124" i="1"/>
  <c r="M124" i="1"/>
  <c r="S64" i="1"/>
  <c r="R64" i="1"/>
  <c r="P123" i="1"/>
  <c r="O123" i="1"/>
  <c r="L45" i="1"/>
  <c r="M45" i="1"/>
  <c r="P61" i="1"/>
  <c r="O61" i="1"/>
  <c r="O69" i="1"/>
  <c r="P69" i="1"/>
  <c r="M77" i="1"/>
  <c r="L77" i="1"/>
  <c r="P120" i="1"/>
  <c r="O120" i="1"/>
  <c r="S65" i="1"/>
  <c r="R65" i="1"/>
  <c r="M121" i="1"/>
  <c r="L121" i="1"/>
  <c r="Y83" i="1"/>
  <c r="X83" i="1"/>
  <c r="R22" i="1"/>
  <c r="S22" i="1"/>
  <c r="L30" i="1"/>
  <c r="M30" i="1"/>
  <c r="Y62" i="1"/>
  <c r="X62" i="1"/>
  <c r="AA78" i="1"/>
  <c r="AB78" i="1"/>
  <c r="V86" i="1"/>
  <c r="U86" i="1"/>
  <c r="O57" i="1"/>
  <c r="P57" i="1"/>
  <c r="AB105" i="1"/>
  <c r="AA105" i="1"/>
  <c r="R15" i="1"/>
  <c r="S15" i="1"/>
  <c r="Y23" i="1"/>
  <c r="X23" i="1"/>
  <c r="V55" i="1"/>
  <c r="U55" i="1"/>
  <c r="P87" i="1"/>
  <c r="O87" i="1"/>
  <c r="X119" i="1"/>
  <c r="Y119" i="1"/>
  <c r="M24" i="1"/>
  <c r="L24" i="1"/>
  <c r="R88" i="1"/>
  <c r="S88" i="1"/>
  <c r="AA113" i="1"/>
  <c r="AB113" i="1"/>
  <c r="M43" i="1"/>
  <c r="L43" i="1"/>
  <c r="X104" i="1"/>
  <c r="Y104" i="1"/>
  <c r="U33" i="1"/>
  <c r="V33" i="1"/>
  <c r="AB35" i="1"/>
  <c r="AA35" i="1"/>
  <c r="V7" i="1"/>
  <c r="U7" i="1"/>
  <c r="X34" i="1"/>
  <c r="Y34" i="1"/>
  <c r="O42" i="1"/>
  <c r="P42" i="1"/>
  <c r="M50" i="1"/>
  <c r="L50" i="1"/>
  <c r="AA66" i="1"/>
  <c r="AB66" i="1"/>
  <c r="S106" i="1"/>
  <c r="R106" i="1"/>
  <c r="V122" i="1"/>
  <c r="U122" i="1"/>
  <c r="AA51" i="1"/>
  <c r="AB51" i="1"/>
  <c r="S107" i="1"/>
  <c r="R107" i="1"/>
  <c r="P124" i="1"/>
  <c r="O124" i="1"/>
  <c r="V61" i="1"/>
  <c r="U61" i="1"/>
  <c r="AA27" i="1"/>
  <c r="AB27" i="1"/>
  <c r="U57" i="1"/>
  <c r="V57" i="1"/>
  <c r="L98" i="1"/>
  <c r="M98" i="1"/>
  <c r="S9" i="1"/>
  <c r="R9" i="1"/>
  <c r="S26" i="1"/>
  <c r="R26" i="1"/>
  <c r="S58" i="1"/>
  <c r="R58" i="1"/>
  <c r="O44" i="1"/>
  <c r="P44" i="1"/>
  <c r="L64" i="1"/>
  <c r="M64" i="1"/>
  <c r="O53" i="1"/>
  <c r="P53" i="1"/>
  <c r="X115" i="1"/>
  <c r="Y115" i="1"/>
  <c r="U98" i="1"/>
  <c r="V98" i="1"/>
  <c r="AB90" i="1"/>
  <c r="AA90" i="1"/>
  <c r="Y123" i="1"/>
  <c r="X123" i="1"/>
  <c r="X65" i="1"/>
  <c r="Y65" i="1"/>
  <c r="AB30" i="1"/>
  <c r="AA30" i="1"/>
  <c r="P113" i="1"/>
  <c r="O113" i="1"/>
  <c r="V68" i="1"/>
  <c r="U68" i="1"/>
  <c r="V60" i="1"/>
  <c r="U60" i="1"/>
  <c r="R76" i="1"/>
  <c r="S76" i="1"/>
  <c r="AA84" i="1"/>
  <c r="AB84" i="1"/>
  <c r="U116" i="1"/>
  <c r="V116" i="1"/>
  <c r="X32" i="1"/>
  <c r="Y32" i="1"/>
  <c r="O64" i="1"/>
  <c r="P64" i="1"/>
  <c r="V123" i="1"/>
  <c r="U123" i="1"/>
  <c r="AB53" i="1"/>
  <c r="AA53" i="1"/>
  <c r="AB61" i="1"/>
  <c r="AA61" i="1"/>
  <c r="L69" i="1"/>
  <c r="M69" i="1"/>
  <c r="Y117" i="1"/>
  <c r="X117" i="1"/>
  <c r="S120" i="1"/>
  <c r="R120" i="1"/>
  <c r="V65" i="1"/>
  <c r="U65" i="1"/>
  <c r="O27" i="1"/>
  <c r="P27" i="1"/>
  <c r="AA83" i="1"/>
  <c r="AB83" i="1"/>
  <c r="L22" i="1"/>
  <c r="M22" i="1"/>
  <c r="O54" i="1"/>
  <c r="P54" i="1"/>
  <c r="AA62" i="1"/>
  <c r="AB62" i="1"/>
  <c r="O78" i="1"/>
  <c r="P78" i="1"/>
  <c r="X110" i="1"/>
  <c r="Y110" i="1"/>
  <c r="AA57" i="1"/>
  <c r="AB57" i="1"/>
  <c r="AB115" i="1"/>
  <c r="AA115" i="1"/>
  <c r="O15" i="1"/>
  <c r="P15" i="1"/>
  <c r="V23" i="1"/>
  <c r="U23" i="1"/>
  <c r="AA63" i="1"/>
  <c r="AB63" i="1"/>
  <c r="S87" i="1"/>
  <c r="R87" i="1"/>
  <c r="M119" i="1"/>
  <c r="L119" i="1"/>
  <c r="O56" i="1"/>
  <c r="P56" i="1"/>
  <c r="Y88" i="1"/>
  <c r="X88" i="1"/>
  <c r="L113" i="1"/>
  <c r="M113" i="1"/>
  <c r="AB98" i="1"/>
  <c r="AA98" i="1"/>
  <c r="V104" i="1"/>
  <c r="U104" i="1"/>
  <c r="X9" i="1"/>
  <c r="Y9" i="1"/>
  <c r="S35" i="1"/>
  <c r="R35" i="1"/>
  <c r="X26" i="1"/>
  <c r="Y26" i="1"/>
  <c r="R34" i="1"/>
  <c r="S34" i="1"/>
  <c r="M42" i="1"/>
  <c r="L42" i="1"/>
  <c r="AA58" i="1"/>
  <c r="AB58" i="1"/>
  <c r="V66" i="1"/>
  <c r="U66" i="1"/>
  <c r="U106" i="1"/>
  <c r="V106" i="1"/>
  <c r="P8" i="1"/>
  <c r="O8" i="1"/>
  <c r="P51" i="1"/>
  <c r="O51" i="1"/>
  <c r="V107" i="1"/>
  <c r="U107" i="1"/>
  <c r="V52" i="1"/>
  <c r="U52" i="1"/>
  <c r="U64" i="1"/>
  <c r="V64" i="1"/>
  <c r="R45" i="1"/>
  <c r="S45" i="1"/>
  <c r="V83" i="1"/>
  <c r="U83" i="1"/>
  <c r="AB24" i="1"/>
  <c r="AA24" i="1"/>
  <c r="AB122" i="1"/>
  <c r="AA122" i="1"/>
  <c r="L52" i="1"/>
  <c r="M52" i="1"/>
  <c r="AB45" i="1"/>
  <c r="AA45" i="1"/>
  <c r="M83" i="1"/>
  <c r="L83" i="1"/>
  <c r="Y24" i="1"/>
  <c r="X24" i="1"/>
  <c r="AB26" i="1"/>
  <c r="AA26" i="1"/>
  <c r="M51" i="1"/>
  <c r="L51" i="1"/>
  <c r="AB68" i="1"/>
  <c r="AA68" i="1"/>
  <c r="R124" i="1"/>
  <c r="S124" i="1"/>
  <c r="Y45" i="1"/>
  <c r="X45" i="1"/>
  <c r="L27" i="1"/>
  <c r="M27" i="1"/>
  <c r="M115" i="1"/>
  <c r="L115" i="1"/>
  <c r="X33" i="1"/>
  <c r="Y33" i="1"/>
  <c r="AB52" i="1"/>
  <c r="AA52" i="1"/>
  <c r="Y84" i="1"/>
  <c r="X84" i="1"/>
  <c r="S44" i="1"/>
  <c r="R44" i="1"/>
  <c r="S52" i="1"/>
  <c r="R52" i="1"/>
  <c r="X44" i="1"/>
  <c r="Y44" i="1"/>
  <c r="Y52" i="1"/>
  <c r="X52" i="1"/>
  <c r="M60" i="1"/>
  <c r="L60" i="1"/>
  <c r="AB76" i="1"/>
  <c r="AA76" i="1"/>
  <c r="S84" i="1"/>
  <c r="R84" i="1"/>
  <c r="M116" i="1"/>
  <c r="L116" i="1"/>
  <c r="O32" i="1"/>
  <c r="P32" i="1"/>
  <c r="AB64" i="1"/>
  <c r="AA64" i="1"/>
  <c r="M123" i="1"/>
  <c r="L123" i="1"/>
  <c r="S53" i="1"/>
  <c r="R53" i="1"/>
  <c r="R61" i="1"/>
  <c r="S61" i="1"/>
  <c r="U69" i="1"/>
  <c r="V69" i="1"/>
  <c r="P117" i="1"/>
  <c r="O117" i="1"/>
  <c r="AB120" i="1"/>
  <c r="AA120" i="1"/>
  <c r="L65" i="1"/>
  <c r="M65" i="1"/>
  <c r="Y27" i="1"/>
  <c r="X27" i="1"/>
  <c r="S83" i="1"/>
  <c r="R83" i="1"/>
  <c r="U22" i="1"/>
  <c r="V22" i="1"/>
  <c r="Y54" i="1"/>
  <c r="X54" i="1"/>
  <c r="S62" i="1"/>
  <c r="R62" i="1"/>
  <c r="X78" i="1"/>
  <c r="Y78" i="1"/>
  <c r="P110" i="1"/>
  <c r="O110" i="1"/>
  <c r="R57" i="1"/>
  <c r="S57" i="1"/>
  <c r="P115" i="1"/>
  <c r="O115" i="1"/>
  <c r="Y15" i="1"/>
  <c r="X15" i="1"/>
  <c r="M23" i="1"/>
  <c r="L23" i="1"/>
  <c r="R63" i="1"/>
  <c r="S63" i="1"/>
  <c r="AA87" i="1"/>
  <c r="AB87" i="1"/>
  <c r="V119" i="1"/>
  <c r="U119" i="1"/>
  <c r="Y56" i="1"/>
  <c r="X56" i="1"/>
  <c r="O88" i="1"/>
  <c r="P88" i="1"/>
  <c r="V113" i="1"/>
  <c r="U113" i="1"/>
  <c r="R98" i="1"/>
  <c r="S98" i="1"/>
  <c r="L104" i="1"/>
  <c r="M104" i="1"/>
  <c r="AB9" i="1"/>
  <c r="AA9" i="1"/>
  <c r="O35" i="1"/>
  <c r="P35" i="1"/>
  <c r="O26" i="1"/>
  <c r="P26" i="1"/>
  <c r="AA34" i="1"/>
  <c r="AB34" i="1"/>
  <c r="U42" i="1"/>
  <c r="V42" i="1"/>
  <c r="Y58" i="1"/>
  <c r="X58" i="1"/>
  <c r="L66" i="1"/>
  <c r="M66" i="1"/>
  <c r="M106" i="1"/>
  <c r="L106" i="1"/>
  <c r="X8" i="1"/>
  <c r="Y8" i="1"/>
  <c r="Y51" i="1"/>
  <c r="X51" i="1"/>
  <c r="L107" i="1"/>
  <c r="M10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L15" authorId="0" shapeId="0" xr:uid="{00000000-0006-0000-0100-000001000000}">
      <text>
        <r>
          <rPr>
            <sz val="8"/>
            <color indexed="81"/>
            <rFont val="Tahoma"/>
            <family val="2"/>
          </rPr>
          <t>January 2007: A policy decision was made to keep this value rounded to 2.</t>
        </r>
      </text>
    </comment>
    <comment ref="U15" authorId="0" shapeId="0" xr:uid="{00000000-0006-0000-0100-000002000000}">
      <text>
        <r>
          <rPr>
            <sz val="8"/>
            <color indexed="81"/>
            <rFont val="Tahoma"/>
            <family val="2"/>
          </rPr>
          <t>January 2007: A policy decision was made to keep this value rounded to 2.</t>
        </r>
      </text>
    </comment>
    <comment ref="A128" authorId="0" shapeId="0" xr:uid="{00000000-0006-0000-0100-000003000000}">
      <text>
        <r>
          <rPr>
            <sz val="8"/>
            <color indexed="81"/>
            <rFont val="Tahoma"/>
            <family val="2"/>
          </rPr>
          <t>DIMETHYLBENZENES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T7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Results of model indicate DAF=13289.  Original entry here was 12389</t>
        </r>
      </text>
    </comment>
    <comment ref="T91" authorId="0" shapeId="0" xr:uid="{00000000-0006-0000-0200-000002000000}">
      <text>
        <r>
          <rPr>
            <sz val="9"/>
            <color indexed="81"/>
            <rFont val="Tahoma"/>
            <family val="2"/>
          </rPr>
          <t>From USEPA From USEPA RSLs for PFOA and PFOS</t>
        </r>
      </text>
    </comment>
    <comment ref="U91" authorId="0" shapeId="0" xr:uid="{00000000-0006-0000-0200-000003000000}">
      <text>
        <r>
          <rPr>
            <sz val="9"/>
            <color indexed="81"/>
            <rFont val="Tahoma"/>
            <family val="2"/>
          </rPr>
          <t>From USEPA From USEPA RSLs for PFOA and PFOS</t>
        </r>
      </text>
    </comment>
    <comment ref="T92" authorId="0" shapeId="0" xr:uid="{00000000-0006-0000-0200-000004000000}">
      <text>
        <r>
          <rPr>
            <sz val="9"/>
            <color indexed="81"/>
            <rFont val="Tahoma"/>
            <family val="2"/>
          </rPr>
          <t>From USEPA From USEPA RSLs for PFOA and PFOS</t>
        </r>
      </text>
    </comment>
    <comment ref="U92" authorId="0" shapeId="0" xr:uid="{00000000-0006-0000-0200-000005000000}">
      <text>
        <r>
          <rPr>
            <sz val="9"/>
            <color indexed="81"/>
            <rFont val="Tahoma"/>
            <family val="2"/>
          </rPr>
          <t>From USEPA From USEPA RSLs for PFOA and PFOS</t>
        </r>
      </text>
    </comment>
    <comment ref="T93" authorId="0" shapeId="0" xr:uid="{00000000-0006-0000-0200-000006000000}">
      <text>
        <r>
          <rPr>
            <sz val="9"/>
            <color indexed="81"/>
            <rFont val="Tahoma"/>
            <family val="2"/>
          </rPr>
          <t>From USEPA From USEPA RSLs for PFOA and PFOS</t>
        </r>
      </text>
    </comment>
    <comment ref="U93" authorId="0" shapeId="0" xr:uid="{00000000-0006-0000-0200-000007000000}">
      <text>
        <r>
          <rPr>
            <sz val="9"/>
            <color indexed="81"/>
            <rFont val="Tahoma"/>
            <family val="2"/>
          </rPr>
          <t>From USEPA RSLs for PFOA and PFOS</t>
        </r>
      </text>
    </comment>
    <comment ref="T94" authorId="0" shapeId="0" xr:uid="{00000000-0006-0000-0200-000008000000}">
      <text>
        <r>
          <rPr>
            <sz val="9"/>
            <color indexed="81"/>
            <rFont val="Tahoma"/>
            <family val="2"/>
          </rPr>
          <t>From USEPA RSLs for PFOA and PFOS</t>
        </r>
      </text>
    </comment>
    <comment ref="U94" authorId="0" shapeId="0" xr:uid="{00000000-0006-0000-0200-000009000000}">
      <text>
        <r>
          <rPr>
            <sz val="9"/>
            <color indexed="81"/>
            <rFont val="Tahoma"/>
            <family val="2"/>
          </rPr>
          <t>From USEPA RSLs for PFOA and PFOS</t>
        </r>
      </text>
    </comment>
    <comment ref="T95" authorId="0" shapeId="0" xr:uid="{00000000-0006-0000-0200-00000A000000}">
      <text>
        <r>
          <rPr>
            <sz val="9"/>
            <color indexed="81"/>
            <rFont val="Tahoma"/>
            <family val="2"/>
          </rPr>
          <t>From USEPA RSLs for PFOA and PFOS</t>
        </r>
      </text>
    </comment>
    <comment ref="U95" authorId="0" shapeId="0" xr:uid="{00000000-0006-0000-0200-00000B000000}">
      <text>
        <r>
          <rPr>
            <sz val="9"/>
            <color indexed="81"/>
            <rFont val="Tahoma"/>
            <family val="2"/>
          </rPr>
          <t>From USEPA RSLs for PFOA and PFOS</t>
        </r>
      </text>
    </comment>
    <comment ref="T96" authorId="0" shapeId="0" xr:uid="{00000000-0006-0000-0200-00000C000000}">
      <text>
        <r>
          <rPr>
            <sz val="9"/>
            <color indexed="81"/>
            <rFont val="Tahoma"/>
            <family val="2"/>
          </rPr>
          <t>From USEPA RSLs for PFOA and PFOS</t>
        </r>
      </text>
    </comment>
    <comment ref="U96" authorId="0" shapeId="0" xr:uid="{00000000-0006-0000-0200-00000D000000}">
      <text>
        <r>
          <rPr>
            <sz val="9"/>
            <color indexed="81"/>
            <rFont val="Tahoma"/>
            <family val="2"/>
          </rPr>
          <t>From USEPA RSLs for PFOA and PFOS</t>
        </r>
      </text>
    </comment>
    <comment ref="T97" authorId="0" shapeId="0" xr:uid="{00000000-0006-0000-0200-00000E000000}">
      <text>
        <r>
          <rPr>
            <sz val="9"/>
            <color indexed="81"/>
            <rFont val="Tahoma"/>
            <family val="2"/>
          </rPr>
          <t>From USEPA RSLs for PFOA and PFOS</t>
        </r>
      </text>
    </comment>
    <comment ref="U97" authorId="0" shapeId="0" xr:uid="{00000000-0006-0000-0200-00000F000000}">
      <text>
        <r>
          <rPr>
            <sz val="9"/>
            <color indexed="81"/>
            <rFont val="Tahoma"/>
            <family val="2"/>
          </rPr>
          <t>From USEPA RSLs for PFOA and PFOS</t>
        </r>
      </text>
    </comment>
    <comment ref="A128" authorId="0" shapeId="0" xr:uid="{00000000-0006-0000-0200-000010000000}">
      <text>
        <r>
          <rPr>
            <sz val="8"/>
            <color indexed="81"/>
            <rFont val="Tahoma"/>
            <family val="2"/>
          </rPr>
          <t>DIMETHYLBENZENES</t>
        </r>
      </text>
    </comment>
  </commentList>
</comments>
</file>

<file path=xl/sharedStrings.xml><?xml version="1.0" encoding="utf-8"?>
<sst xmlns="http://schemas.openxmlformats.org/spreadsheetml/2006/main" count="780" uniqueCount="251">
  <si>
    <t>ZINC</t>
  </si>
  <si>
    <t>VINYL CHLORIDE</t>
  </si>
  <si>
    <t>VANADIUM</t>
  </si>
  <si>
    <t>TRICHLOROPHENOL 2,4,6-</t>
  </si>
  <si>
    <t>TRICHLOROPHENOL, 2,4,5-</t>
  </si>
  <si>
    <t>TRICHLOROETHYLENE</t>
  </si>
  <si>
    <t>TRICHLOROETHANE, 1,1,2-</t>
  </si>
  <si>
    <t>TRICHLOROETHANE, 1,1,1-</t>
  </si>
  <si>
    <t>TRICHLOROBENZENE, 1,2,4-</t>
  </si>
  <si>
    <t>TOLUENE</t>
  </si>
  <si>
    <t>THALLIUM</t>
  </si>
  <si>
    <t>TETRACHLOROETHYLENE</t>
  </si>
  <si>
    <t>TETRACHLOROETHANE, 1,1,2,2-</t>
  </si>
  <si>
    <t>TETRACHLOROETHANE, 1,1,1,2-</t>
  </si>
  <si>
    <t>TCDD, 2,3,7,8-  (equivalents)</t>
  </si>
  <si>
    <t>STYRENE</t>
  </si>
  <si>
    <t>SILVER</t>
  </si>
  <si>
    <t>SELENIUM</t>
  </si>
  <si>
    <t>RDX</t>
  </si>
  <si>
    <t>PYRENE</t>
  </si>
  <si>
    <t>POLYCHLORINATED BIPHENYLS (PCBs)</t>
  </si>
  <si>
    <t>PHENOL</t>
  </si>
  <si>
    <t>PHENANTHRENE</t>
  </si>
  <si>
    <t>PENTACHLOROPHENOL</t>
  </si>
  <si>
    <t>NICKEL</t>
  </si>
  <si>
    <t>NAPHTHALENE</t>
  </si>
  <si>
    <t>METHYLNAPHTHALENE, 2-</t>
  </si>
  <si>
    <t>METHYL TERT BUTYL ETHER</t>
  </si>
  <si>
    <t>METHYL MERCURY</t>
  </si>
  <si>
    <t>METHYL ISOBUTYL KETONE</t>
  </si>
  <si>
    <t>METHYL ETHYL KETONE</t>
  </si>
  <si>
    <t>METHOXYCHLOR</t>
  </si>
  <si>
    <t>MERCURY</t>
  </si>
  <si>
    <t>LEAD</t>
  </si>
  <si>
    <t>INDENO(1,2,3-cd)PYRENE</t>
  </si>
  <si>
    <t>HMX</t>
  </si>
  <si>
    <t>HEXACHLOROETHANE</t>
  </si>
  <si>
    <t>HEXACHLOROCYCLOHEXANE, GAMMA (gamma-HCH)</t>
  </si>
  <si>
    <t>HEXACHLOROBUTADIENE</t>
  </si>
  <si>
    <t>HEXACHLOROBENZENE</t>
  </si>
  <si>
    <t>HEPTACHLOR EPOXIDE</t>
  </si>
  <si>
    <t>HEPTACHLOR</t>
  </si>
  <si>
    <t>FLUORENE</t>
  </si>
  <si>
    <t>FLUORANTHENE</t>
  </si>
  <si>
    <t>ETHYLENE DIBROMIDE</t>
  </si>
  <si>
    <t>ETHYLBENZENE</t>
  </si>
  <si>
    <t>ENDRIN</t>
  </si>
  <si>
    <t>ENDOSULFAN</t>
  </si>
  <si>
    <t>DIOXANE, 1,4-</t>
  </si>
  <si>
    <t>DINITROTOLUENE, 2,4-</t>
  </si>
  <si>
    <t>DINITROPHENOL, 2,4-</t>
  </si>
  <si>
    <t>DIMETHYLPHENOL, 2,4-</t>
  </si>
  <si>
    <t>DIMETHYL PHTHALATE</t>
  </si>
  <si>
    <t>DIETHYL PHTHALATE</t>
  </si>
  <si>
    <t>DIELDRIN</t>
  </si>
  <si>
    <t>DICHLOROPROPENE, 1,3-</t>
  </si>
  <si>
    <t>DICHLOROPROPANE, 1,2-</t>
  </si>
  <si>
    <t>DICHLOROPHENOL, 2,4-</t>
  </si>
  <si>
    <t>DICHLOROMETHANE</t>
  </si>
  <si>
    <t>DICHLOROETHYLENE, TRANS-1,2-</t>
  </si>
  <si>
    <t>DICHLOROETHYLENE, CIS-1,2-</t>
  </si>
  <si>
    <t>DICHLOROETHYLENE, 1,1-</t>
  </si>
  <si>
    <t>DICHLOROETHANE, 1,2-</t>
  </si>
  <si>
    <t>DICHLOROETHANE, 1,1-</t>
  </si>
  <si>
    <t>DICHLORODIPHENYLTRICHLOROETHANE, P,P'- (DDT)</t>
  </si>
  <si>
    <t>DICHLORODIPHENYLDICHLOROETHYLENE,P,P'- (DDE)</t>
  </si>
  <si>
    <t>DICHLORODIPHENYL DICHLOROETHANE, P,P'- (DDD)</t>
  </si>
  <si>
    <t>DICHLOROBENZIDINE, 3,3'-</t>
  </si>
  <si>
    <t>DICHLOROBENZENE, 1,4-  (p-DCB)</t>
  </si>
  <si>
    <t>DICHLOROBENZENE, 1,3-  (m-DCB)</t>
  </si>
  <si>
    <t>DICHLOROBENZENE, 1,2-  (o-DCB)</t>
  </si>
  <si>
    <t>DIBROMOCHLOROMETHANE</t>
  </si>
  <si>
    <t>DIBENZO(a,h)ANTHRACENE</t>
  </si>
  <si>
    <t>CYANIDE</t>
  </si>
  <si>
    <t>CHRYSENE</t>
  </si>
  <si>
    <t>CHROMIUM(VI)</t>
  </si>
  <si>
    <t>CHROMIUM(III)</t>
  </si>
  <si>
    <t>CHROMIUM (TOTAL)</t>
  </si>
  <si>
    <t>CHLOROPHENOL, 2-</t>
  </si>
  <si>
    <t>CHLOROFORM</t>
  </si>
  <si>
    <t>CHLOROBENZENE</t>
  </si>
  <si>
    <t>CHLOROANILINE, p-</t>
  </si>
  <si>
    <t>CHLORDANE</t>
  </si>
  <si>
    <t>CARBON TETRACHLORIDE</t>
  </si>
  <si>
    <t>CADMIUM</t>
  </si>
  <si>
    <t>BROMOMETHANE</t>
  </si>
  <si>
    <t>BROMOFORM</t>
  </si>
  <si>
    <t>BROMODICHLOROMETHANE</t>
  </si>
  <si>
    <t>BIS(2-ETHYLHEXYL)PHTHALATE</t>
  </si>
  <si>
    <t>BIS(2-CHLOROISOPROPYL)ETHER</t>
  </si>
  <si>
    <t>BIS(2-CHLOROETHYL)ETHER</t>
  </si>
  <si>
    <t>BIPHENYL, 1,1-</t>
  </si>
  <si>
    <t>BERYLLIUM</t>
  </si>
  <si>
    <t>BENZO(k)FLUORANTHENE</t>
  </si>
  <si>
    <t>BENZO(g,h,i)PERYLENE</t>
  </si>
  <si>
    <t>BENZO(b)FLUORANTHENE</t>
  </si>
  <si>
    <t>BENZO(a)PYRENE</t>
  </si>
  <si>
    <t>BENZO(a)ANTHRACENE</t>
  </si>
  <si>
    <t>BENZENE</t>
  </si>
  <si>
    <t>BARIUM</t>
  </si>
  <si>
    <t>ARSENIC</t>
  </si>
  <si>
    <t>ANTIMONY</t>
  </si>
  <si>
    <t>ANTHRACENE</t>
  </si>
  <si>
    <t>ALDRIN</t>
  </si>
  <si>
    <t>ACETONE</t>
  </si>
  <si>
    <t>ACENAPHTHYLENE</t>
  </si>
  <si>
    <t>ACENAPHTHENE</t>
  </si>
  <si>
    <t>mg/kg</t>
  </si>
  <si>
    <t>mg/µg</t>
  </si>
  <si>
    <t>µg/L</t>
  </si>
  <si>
    <t>OIL OR HAZARDOUS MATERIAL</t>
  </si>
  <si>
    <t>rounded</t>
  </si>
  <si>
    <t>Factor</t>
  </si>
  <si>
    <t>DAFs</t>
  </si>
  <si>
    <t>GW-3</t>
  </si>
  <si>
    <t>GW-2</t>
  </si>
  <si>
    <t>GW-1</t>
  </si>
  <si>
    <t>S-   /GW-3</t>
  </si>
  <si>
    <t>S-   /GW-2</t>
  </si>
  <si>
    <t>S-   /GW-1</t>
  </si>
  <si>
    <t>Conversion</t>
  </si>
  <si>
    <t>(Before Rounding)</t>
  </si>
  <si>
    <t>Standards</t>
  </si>
  <si>
    <t>Soil Levels</t>
  </si>
  <si>
    <t>Leaching-Based Concentrations</t>
  </si>
  <si>
    <t>Leaching-Based</t>
  </si>
  <si>
    <t>Development of MCP Risk-Based Levels for Soil and Groundwater</t>
  </si>
  <si>
    <t>This workbook file is comprised of the following spreadsheets:</t>
  </si>
  <si>
    <t>Sheet Name</t>
  </si>
  <si>
    <t>Description</t>
  </si>
  <si>
    <t>Introduction</t>
  </si>
  <si>
    <t>This spreadsheet.</t>
  </si>
  <si>
    <t>Database of toxicity values and physical constants used in calculations</t>
  </si>
  <si>
    <t>Leaching</t>
  </si>
  <si>
    <t>Questions and Comments may be addressed to:</t>
  </si>
  <si>
    <t>Massachusetts Department of Environmental Protection</t>
  </si>
  <si>
    <t>Office of Research and Standards</t>
  </si>
  <si>
    <t>HENRY'S</t>
  </si>
  <si>
    <t>LAW</t>
  </si>
  <si>
    <t>MOL.</t>
  </si>
  <si>
    <t>Density</t>
  </si>
  <si>
    <t>Highest of</t>
  </si>
  <si>
    <t>DEGRADATION</t>
  </si>
  <si>
    <t>DAF 85%</t>
  </si>
  <si>
    <t>DAF 90%</t>
  </si>
  <si>
    <t>DAF 95%</t>
  </si>
  <si>
    <t>Modeled?</t>
  </si>
  <si>
    <t>SOLUBILITY</t>
  </si>
  <si>
    <t>Diffusion</t>
  </si>
  <si>
    <t>CONSTANT</t>
  </si>
  <si>
    <t>Chemical</t>
  </si>
  <si>
    <t>Koc</t>
  </si>
  <si>
    <t>WT.</t>
  </si>
  <si>
    <t>GW Stds.</t>
  </si>
  <si>
    <t>RATE</t>
  </si>
  <si>
    <t>Y/N</t>
  </si>
  <si>
    <t>REF</t>
  </si>
  <si>
    <t>Coeff.</t>
  </si>
  <si>
    <t>Group</t>
  </si>
  <si>
    <t>SOIL</t>
  </si>
  <si>
    <t>GW</t>
  </si>
  <si>
    <t>CAS #</t>
  </si>
  <si>
    <t>mg/L</t>
  </si>
  <si>
    <t>cm2/sec</t>
  </si>
  <si>
    <t>atm-m3/mol</t>
  </si>
  <si>
    <t>(a)</t>
  </si>
  <si>
    <t>ml/g</t>
  </si>
  <si>
    <t>g/mole</t>
  </si>
  <si>
    <t>gm/ml</t>
  </si>
  <si>
    <t>per day</t>
  </si>
  <si>
    <t>Y</t>
  </si>
  <si>
    <t>a</t>
  </si>
  <si>
    <t>b</t>
  </si>
  <si>
    <t>c</t>
  </si>
  <si>
    <t>N,g</t>
  </si>
  <si>
    <t>N,h</t>
  </si>
  <si>
    <t>Soil,0.0433/d,Water,.000506/d</t>
  </si>
  <si>
    <t>f</t>
  </si>
  <si>
    <t>e</t>
  </si>
  <si>
    <t>I</t>
  </si>
  <si>
    <t>d</t>
  </si>
  <si>
    <t>j</t>
  </si>
  <si>
    <t>k</t>
  </si>
  <si>
    <t>a: EPA's Soil Screening Guidance documentation, 1996</t>
  </si>
  <si>
    <t>b:Superfund Chemical Data Matrix windows 1.0 (SCDMWIN)</t>
  </si>
  <si>
    <t>c:Selection of Representative TPH Fractions based on Fate and Transport Considerations, Volume 3, Total Petroleum Hydrocarbon Criteria Working Group Series, July 1997</t>
  </si>
  <si>
    <t>d: EPA's User's Guide for the Johnson &amp; Ettinger (1991) Model for Subsurface Vapor Intrusion into Buildings, Appendix C, September 1997</t>
  </si>
  <si>
    <t>e: Table 3-1, page 32-34, Background Documentation for the Development of the MCP Numerical Standards, MA DEP, April, 1994.</t>
  </si>
  <si>
    <t>f: Estimated by MADEP</t>
  </si>
  <si>
    <t>g: Soil standards controlled by Direct contact</t>
  </si>
  <si>
    <t>h: Koc greater than 10,000ml/g</t>
  </si>
  <si>
    <t>I: Sax,  Dangerous Properties of Industrial Materials, 6th edition, Van Nostrand Reinhold company</t>
  </si>
  <si>
    <t>j: The Merck Index, 11th edition, 1989</t>
  </si>
  <si>
    <t>k: Verschueren, Handbook of environmental data on organic chemicals, second edition, John Wiley &amp; Sons</t>
  </si>
  <si>
    <t>Chemical group =1(adopted from the EPA's SSL): Semi-volatile non-ionizing organic compounds</t>
  </si>
  <si>
    <t xml:space="preserve">Chemical group =2(adopted from the EPA's SSL):VOCs, chlorinated benzenes and certain chlorinated pesticides </t>
  </si>
  <si>
    <t xml:space="preserve">Strictly the </t>
  </si>
  <si>
    <t xml:space="preserve">DAF by </t>
  </si>
  <si>
    <t>DAF 50%</t>
  </si>
  <si>
    <t>DAF,1993</t>
  </si>
  <si>
    <t>1993 EQN.</t>
  </si>
  <si>
    <t>2000/48.3</t>
  </si>
  <si>
    <t>-</t>
  </si>
  <si>
    <t>Calculation of the Leaching-Based Soil Standards</t>
  </si>
  <si>
    <t>upon data present in the other workbooks.  Without the following files in the same directory, the values you</t>
  </si>
  <si>
    <t>Calculates the attenuation factor needed for the GW-2 standards</t>
  </si>
  <si>
    <t>Calulates the groundwater standards</t>
  </si>
  <si>
    <t>Calculates the direct contact soil standards</t>
  </si>
  <si>
    <t>This workbook is linked to, directly or indirectly, four other related spreadsheets.  This means that the calculations herein rely</t>
  </si>
  <si>
    <t>Maximum of leaching, Soil PQL and</t>
  </si>
  <si>
    <t>PERCHLORATE</t>
  </si>
  <si>
    <t>Basis</t>
  </si>
  <si>
    <t>Target Groundwater</t>
  </si>
  <si>
    <t>MCP Toxicity.xlsx</t>
  </si>
  <si>
    <t>MCP GW2 alpha.xlsx</t>
  </si>
  <si>
    <t>MCP GW.xlsx</t>
  </si>
  <si>
    <t>MCP Soil.xlsx</t>
  </si>
  <si>
    <t>XYLENES (Mixed Isomers)</t>
  </si>
  <si>
    <t>PETROLEUM HYDROCARBONS</t>
  </si>
  <si>
    <t>Results of BWSC modeling of the soil-leaching pathway.</t>
  </si>
  <si>
    <t>S-1/GW-1</t>
  </si>
  <si>
    <t>S-1/GW-2</t>
  </si>
  <si>
    <t>S-1/GW-3</t>
  </si>
  <si>
    <t>S-2&amp;3/GW-1</t>
  </si>
  <si>
    <t>S-2&amp;3/GW-2</t>
  </si>
  <si>
    <t>S-2&amp;3/GW-3</t>
  </si>
  <si>
    <t xml:space="preserve">Dilution Attenuation Factors </t>
  </si>
  <si>
    <t>Natural Soil Background for S-1</t>
  </si>
  <si>
    <t>Urban Soil Background for S-2 &amp; S-3</t>
  </si>
  <si>
    <t>PERFLUOROOCTANOIC ACID (PFOA)</t>
  </si>
  <si>
    <t>unitless</t>
  </si>
  <si>
    <t>PERFLUOROHEPTANOIC ACID (PFHpA)</t>
  </si>
  <si>
    <t>PERFLUOROHEXANESULFONIC ACID (PFHxS)</t>
  </si>
  <si>
    <t>PERFLUORONONANOIC ACID (PFNA)</t>
  </si>
  <si>
    <t>GW-1 &amp;</t>
  </si>
  <si>
    <t>N</t>
  </si>
  <si>
    <t>PERFLUOROOCTANESULFONIC ACID (PFOS)</t>
  </si>
  <si>
    <t>PER- AND POLYFLUORALKYL SUBSTANCES (PFAS)</t>
  </si>
  <si>
    <t>PERFLUORODECANOIC ACID (PFDA)</t>
  </si>
  <si>
    <t>PETROLEUM HYDROCARBONS Aliphatics C5 to C8</t>
  </si>
  <si>
    <t>PETROLEUM HYDROCARBONS Aliphatics C9 to C12</t>
  </si>
  <si>
    <t>PETROLEUM HYDROCARBONS Aliphatics C9 to C18</t>
  </si>
  <si>
    <t>PETROLEUM HYDROCARBONS Aliphatics C19 to C36</t>
  </si>
  <si>
    <t>PETROLEUM HYDROCARBONS Aromatics C9 to C10</t>
  </si>
  <si>
    <t>PETROLEUM HYDROCARBONS Aromatics C11 to C22</t>
  </si>
  <si>
    <t>see in this workbook may not be up-to-date.</t>
  </si>
  <si>
    <t>Azin Kavian</t>
  </si>
  <si>
    <t>100 Cambridge Street</t>
  </si>
  <si>
    <t>Boston, MA 02114  USA</t>
  </si>
  <si>
    <t>Email: azin.kavian@mass.gov</t>
  </si>
  <si>
    <t>NOTE:  This workbook contains many Notes attached to particular cells.  Notes can be seen by choosing "Show All Notes" from the  menu in the "Review" panel.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</si>
</sst>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0.0"/>
    <numFmt numFmtId="165" formatCode="0.000"/>
    <numFmt numFmtId="166" formatCode="General_)"/>
    <numFmt numFmtId="167" formatCode="0.0E+00"/>
  </numFmts>
  <fonts count="2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indexed="48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color indexed="12"/>
      <name val="Arial"/>
      <family val="2"/>
    </font>
    <font>
      <b/>
      <u/>
      <sz val="10"/>
      <color indexed="12"/>
      <name val="Arial"/>
      <family val="2"/>
    </font>
    <font>
      <b/>
      <sz val="9"/>
      <name val="Arial"/>
      <family val="2"/>
    </font>
    <font>
      <sz val="9"/>
      <color indexed="81"/>
      <name val="Tahoma"/>
      <family val="2"/>
    </font>
    <font>
      <b/>
      <i/>
      <sz val="9"/>
      <name val="Arial"/>
      <family val="2"/>
    </font>
    <font>
      <sz val="9"/>
      <color indexed="10"/>
      <name val="Arial"/>
      <family val="2"/>
    </font>
    <font>
      <b/>
      <sz val="9"/>
      <color rgb="FFC00000"/>
      <name val="Arial"/>
      <family val="2"/>
    </font>
    <font>
      <u/>
      <sz val="10"/>
      <name val="Arial"/>
      <family val="2"/>
    </font>
    <font>
      <b/>
      <i/>
      <sz val="8"/>
      <name val="Arial"/>
      <family val="2"/>
    </font>
    <font>
      <b/>
      <sz val="8"/>
      <color indexed="8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theme="1" tint="0.34998626667073579"/>
      </left>
      <right/>
      <top style="thick">
        <color theme="1" tint="0.34998626667073579"/>
      </top>
      <bottom/>
      <diagonal/>
    </border>
    <border>
      <left/>
      <right/>
      <top style="thick">
        <color theme="1" tint="0.34998626667073579"/>
      </top>
      <bottom/>
      <diagonal/>
    </border>
    <border>
      <left/>
      <right style="thick">
        <color theme="1" tint="0.34998626667073579"/>
      </right>
      <top style="thick">
        <color theme="1" tint="0.34998626667073579"/>
      </top>
      <bottom/>
      <diagonal/>
    </border>
    <border>
      <left style="thick">
        <color theme="1" tint="0.34998626667073579"/>
      </left>
      <right/>
      <top/>
      <bottom/>
      <diagonal/>
    </border>
    <border>
      <left/>
      <right style="thick">
        <color theme="1" tint="0.34998626667073579"/>
      </right>
      <top/>
      <bottom/>
      <diagonal/>
    </border>
    <border>
      <left style="thick">
        <color theme="1" tint="0.34998626667073579"/>
      </left>
      <right/>
      <top/>
      <bottom style="thick">
        <color theme="1" tint="0.34998626667073579"/>
      </bottom>
      <diagonal/>
    </border>
    <border>
      <left/>
      <right/>
      <top/>
      <bottom style="thick">
        <color theme="1" tint="0.34998626667073579"/>
      </bottom>
      <diagonal/>
    </border>
    <border>
      <left/>
      <right style="thick">
        <color theme="1" tint="0.34998626667073579"/>
      </right>
      <top/>
      <bottom style="thick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thick">
        <color theme="1" tint="0.34998626667073579"/>
      </right>
      <top/>
      <bottom style="medium">
        <color theme="1" tint="0.34998626667073579"/>
      </bottom>
      <diagonal/>
    </border>
    <border>
      <left style="thick">
        <color theme="1" tint="0.34998626667073579"/>
      </left>
      <right style="medium">
        <color theme="0" tint="-0.34998626667073579"/>
      </right>
      <top style="thick">
        <color theme="1" tint="0.34998626667073579"/>
      </top>
      <bottom/>
      <diagonal/>
    </border>
    <border>
      <left style="thick">
        <color theme="1" tint="0.34998626667073579"/>
      </left>
      <right style="medium">
        <color theme="0" tint="-0.34998626667073579"/>
      </right>
      <top/>
      <bottom/>
      <diagonal/>
    </border>
    <border>
      <left style="thick">
        <color theme="1" tint="0.34998626667073579"/>
      </left>
      <right style="medium">
        <color theme="0" tint="-0.34998626667073579"/>
      </right>
      <top/>
      <bottom style="medium">
        <color theme="1" tint="0.34998626667073579"/>
      </bottom>
      <diagonal/>
    </border>
    <border>
      <left style="medium">
        <color theme="0" tint="-0.34998626667073579"/>
      </left>
      <right/>
      <top style="thick">
        <color theme="1" tint="0.34998626667073579"/>
      </top>
      <bottom/>
      <diagonal/>
    </border>
    <border>
      <left/>
      <right style="medium">
        <color theme="0" tint="-0.34998626667073579"/>
      </right>
      <top style="thick">
        <color theme="1" tint="0.34998626667073579"/>
      </top>
      <bottom/>
      <diagonal/>
    </border>
    <border>
      <left style="medium">
        <color theme="0" tint="-0.34998626667073579"/>
      </left>
      <right/>
      <top/>
      <bottom/>
      <diagonal/>
    </border>
    <border>
      <left/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/>
      <top/>
      <bottom style="medium">
        <color theme="1" tint="0.34998626667073579"/>
      </bottom>
      <diagonal/>
    </border>
    <border>
      <left/>
      <right style="medium">
        <color theme="0" tint="-0.34998626667073579"/>
      </right>
      <top/>
      <bottom style="medium">
        <color theme="1" tint="0.34998626667073579"/>
      </bottom>
      <diagonal/>
    </border>
    <border>
      <left/>
      <right style="thick">
        <color theme="1" tint="0.34998626667073579"/>
      </right>
      <top/>
      <bottom style="thin">
        <color indexed="64"/>
      </bottom>
      <diagonal/>
    </border>
    <border>
      <left/>
      <right style="thick">
        <color theme="1" tint="0.34998626667073579"/>
      </right>
      <top style="thin">
        <color indexed="64"/>
      </top>
      <bottom style="medium">
        <color indexed="64"/>
      </bottom>
      <diagonal/>
    </border>
    <border>
      <left style="thick">
        <color theme="1" tint="0.34998626667073579"/>
      </left>
      <right style="medium">
        <color theme="0" tint="-0.34998626667073579"/>
      </right>
      <top style="medium">
        <color indexed="64"/>
      </top>
      <bottom style="hair">
        <color theme="0" tint="-0.24994659260841701"/>
      </bottom>
      <diagonal/>
    </border>
    <border>
      <left/>
      <right/>
      <top style="medium">
        <color indexed="64"/>
      </top>
      <bottom style="hair">
        <color theme="0" tint="-0.24994659260841701"/>
      </bottom>
      <diagonal/>
    </border>
    <border>
      <left/>
      <right style="thick">
        <color theme="1" tint="0.34998626667073579"/>
      </right>
      <top style="medium">
        <color indexed="64"/>
      </top>
      <bottom style="hair">
        <color theme="0" tint="-0.24994659260841701"/>
      </bottom>
      <diagonal/>
    </border>
    <border>
      <left style="thick">
        <color theme="1" tint="0.34998626667073579"/>
      </left>
      <right style="medium">
        <color theme="0" tint="-0.34998626667073579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thick">
        <color theme="1" tint="0.34998626667073579"/>
      </right>
      <top style="hair">
        <color theme="0" tint="-0.24994659260841701"/>
      </top>
      <bottom style="hair">
        <color theme="0" tint="-0.24994659260841701"/>
      </bottom>
      <diagonal/>
    </border>
    <border>
      <left style="thick">
        <color theme="1" tint="0.34998626667073579"/>
      </left>
      <right style="medium">
        <color theme="0" tint="-0.34998626667073579"/>
      </right>
      <top style="hair">
        <color theme="0" tint="-0.24994659260841701"/>
      </top>
      <bottom style="thick">
        <color theme="1" tint="0.34998626667073579"/>
      </bottom>
      <diagonal/>
    </border>
    <border>
      <left/>
      <right/>
      <top style="hair">
        <color theme="0" tint="-0.24994659260841701"/>
      </top>
      <bottom style="thick">
        <color theme="1" tint="0.34998626667073579"/>
      </bottom>
      <diagonal/>
    </border>
    <border>
      <left/>
      <right style="thick">
        <color theme="1" tint="0.34998626667073579"/>
      </right>
      <top style="hair">
        <color theme="0" tint="-0.24994659260841701"/>
      </top>
      <bottom style="thick">
        <color theme="1" tint="0.34998626667073579"/>
      </bottom>
      <diagonal/>
    </border>
    <border>
      <left style="thick">
        <color theme="1" tint="0.34998626667073579"/>
      </left>
      <right style="medium">
        <color theme="0" tint="-0.34998626667073579"/>
      </right>
      <top style="medium">
        <color theme="1" tint="0.34998626667073579"/>
      </top>
      <bottom style="hair">
        <color theme="0" tint="-0.24994659260841701"/>
      </bottom>
      <diagonal/>
    </border>
    <border>
      <left/>
      <right/>
      <top style="medium">
        <color theme="1" tint="0.34998626667073579"/>
      </top>
      <bottom style="hair">
        <color theme="0" tint="-0.24994659260841701"/>
      </bottom>
      <diagonal/>
    </border>
    <border>
      <left style="medium">
        <color theme="0" tint="-0.34998626667073579"/>
      </left>
      <right/>
      <top style="medium">
        <color theme="1" tint="0.34998626667073579"/>
      </top>
      <bottom style="hair">
        <color theme="0" tint="-0.24994659260841701"/>
      </bottom>
      <diagonal/>
    </border>
    <border>
      <left/>
      <right style="medium">
        <color theme="0" tint="-0.34998626667073579"/>
      </right>
      <top style="medium">
        <color theme="1" tint="0.34998626667073579"/>
      </top>
      <bottom style="hair">
        <color theme="0" tint="-0.24994659260841701"/>
      </bottom>
      <diagonal/>
    </border>
    <border>
      <left/>
      <right style="thick">
        <color theme="1" tint="0.34998626667073579"/>
      </right>
      <top style="medium">
        <color theme="1" tint="0.34998626667073579"/>
      </top>
      <bottom style="hair">
        <color theme="0" tint="-0.24994659260841701"/>
      </bottom>
      <diagonal/>
    </border>
    <border>
      <left style="medium">
        <color theme="0" tint="-0.34998626667073579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theme="0" tint="-0.34998626667073579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theme="0" tint="-0.34998626667073579"/>
      </left>
      <right/>
      <top style="hair">
        <color theme="0" tint="-0.24994659260841701"/>
      </top>
      <bottom style="thick">
        <color theme="1" tint="0.34998626667073579"/>
      </bottom>
      <diagonal/>
    </border>
    <border>
      <left/>
      <right style="medium">
        <color theme="0" tint="-0.34998626667073579"/>
      </right>
      <top style="hair">
        <color theme="0" tint="-0.24994659260841701"/>
      </top>
      <bottom style="thick">
        <color theme="1" tint="0.34998626667073579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254">
    <xf numFmtId="0" fontId="0" fillId="0" borderId="0" xfId="0"/>
    <xf numFmtId="0" fontId="2" fillId="0" borderId="0" xfId="0" applyFont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2" fillId="3" borderId="2" xfId="0" applyFont="1" applyFill="1" applyBorder="1"/>
    <xf numFmtId="0" fontId="2" fillId="3" borderId="0" xfId="0" applyFont="1" applyFill="1"/>
    <xf numFmtId="0" fontId="2" fillId="3" borderId="6" xfId="0" applyFont="1" applyFill="1" applyBorder="1"/>
    <xf numFmtId="0" fontId="7" fillId="3" borderId="0" xfId="0" applyFont="1" applyFill="1"/>
    <xf numFmtId="0" fontId="2" fillId="3" borderId="1" xfId="0" applyFont="1" applyFill="1" applyBorder="1"/>
    <xf numFmtId="0" fontId="2" fillId="3" borderId="8" xfId="0" applyFont="1" applyFill="1" applyBorder="1"/>
    <xf numFmtId="0" fontId="2" fillId="4" borderId="7" xfId="0" applyFont="1" applyFill="1" applyBorder="1"/>
    <xf numFmtId="0" fontId="10" fillId="4" borderId="7" xfId="0" applyFont="1" applyFill="1" applyBorder="1"/>
    <xf numFmtId="49" fontId="2" fillId="4" borderId="0" xfId="0" applyNumberFormat="1" applyFont="1" applyFill="1"/>
    <xf numFmtId="0" fontId="10" fillId="4" borderId="0" xfId="0" applyFont="1" applyFill="1"/>
    <xf numFmtId="0" fontId="3" fillId="4" borderId="0" xfId="0" applyFont="1" applyFill="1"/>
    <xf numFmtId="49" fontId="2" fillId="4" borderId="7" xfId="0" applyNumberFormat="1" applyFont="1" applyFill="1" applyBorder="1"/>
    <xf numFmtId="0" fontId="3" fillId="4" borderId="7" xfId="0" applyFont="1" applyFill="1" applyBorder="1"/>
    <xf numFmtId="0" fontId="2" fillId="8" borderId="0" xfId="0" applyFont="1" applyFill="1"/>
    <xf numFmtId="0" fontId="2" fillId="8" borderId="7" xfId="0" applyFont="1" applyFill="1" applyBorder="1"/>
    <xf numFmtId="0" fontId="14" fillId="4" borderId="0" xfId="1" applyFont="1" applyFill="1" applyBorder="1" applyAlignment="1" applyProtection="1"/>
    <xf numFmtId="0" fontId="6" fillId="0" borderId="21" xfId="0" applyFont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Continuous" vertical="center"/>
    </xf>
    <xf numFmtId="0" fontId="2" fillId="2" borderId="24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25" xfId="0" applyFont="1" applyFill="1" applyBorder="1" applyAlignment="1">
      <alignment vertical="center"/>
    </xf>
    <xf numFmtId="0" fontId="10" fillId="3" borderId="12" xfId="0" applyFont="1" applyFill="1" applyBorder="1" applyAlignment="1">
      <alignment horizontal="centerContinuous" vertical="center"/>
    </xf>
    <xf numFmtId="0" fontId="2" fillId="3" borderId="12" xfId="0" applyFont="1" applyFill="1" applyBorder="1" applyAlignment="1">
      <alignment horizontal="centerContinuous" vertical="center"/>
    </xf>
    <xf numFmtId="0" fontId="10" fillId="9" borderId="24" xfId="0" applyFont="1" applyFill="1" applyBorder="1" applyAlignment="1">
      <alignment horizontal="centerContinuous" vertical="center"/>
    </xf>
    <xf numFmtId="0" fontId="10" fillId="9" borderId="12" xfId="0" applyFont="1" applyFill="1" applyBorder="1" applyAlignment="1">
      <alignment horizontal="centerContinuous" vertical="center"/>
    </xf>
    <xf numFmtId="0" fontId="2" fillId="9" borderId="12" xfId="0" applyFont="1" applyFill="1" applyBorder="1" applyAlignment="1">
      <alignment horizontal="centerContinuous" vertical="center"/>
    </xf>
    <xf numFmtId="0" fontId="2" fillId="9" borderId="25" xfId="0" applyFont="1" applyFill="1" applyBorder="1" applyAlignment="1">
      <alignment horizontal="centerContinuous" vertical="center"/>
    </xf>
    <xf numFmtId="0" fontId="10" fillId="10" borderId="12" xfId="0" applyFont="1" applyFill="1" applyBorder="1" applyAlignment="1">
      <alignment vertical="center"/>
    </xf>
    <xf numFmtId="11" fontId="2" fillId="10" borderId="12" xfId="0" applyNumberFormat="1" applyFont="1" applyFill="1" applyBorder="1" applyAlignment="1">
      <alignment horizontal="center" vertical="center"/>
    </xf>
    <xf numFmtId="167" fontId="2" fillId="10" borderId="12" xfId="0" applyNumberFormat="1" applyFont="1" applyFill="1" applyBorder="1" applyAlignment="1">
      <alignment horizontal="center" vertical="center"/>
    </xf>
    <xf numFmtId="0" fontId="2" fillId="10" borderId="13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22" xfId="0" applyFont="1" applyBorder="1" applyAlignment="1">
      <alignment horizontal="center" vertical="center" wrapText="1"/>
    </xf>
    <xf numFmtId="0" fontId="2" fillId="4" borderId="0" xfId="0" applyFont="1" applyFill="1" applyAlignment="1">
      <alignment horizontal="centerContinuous" vertical="center"/>
    </xf>
    <xf numFmtId="0" fontId="2" fillId="2" borderId="26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27" xfId="0" applyFont="1" applyFill="1" applyBorder="1" applyAlignment="1">
      <alignment vertical="center"/>
    </xf>
    <xf numFmtId="0" fontId="10" fillId="3" borderId="0" xfId="0" applyFont="1" applyFill="1" applyAlignment="1">
      <alignment horizontal="centerContinuous" vertical="center"/>
    </xf>
    <xf numFmtId="0" fontId="2" fillId="3" borderId="0" xfId="0" applyFont="1" applyFill="1" applyAlignment="1">
      <alignment horizontal="centerContinuous" vertical="center"/>
    </xf>
    <xf numFmtId="0" fontId="10" fillId="9" borderId="26" xfId="0" applyFont="1" applyFill="1" applyBorder="1" applyAlignment="1">
      <alignment horizontal="centerContinuous" vertical="center"/>
    </xf>
    <xf numFmtId="0" fontId="10" fillId="9" borderId="0" xfId="0" applyFont="1" applyFill="1" applyAlignment="1">
      <alignment horizontal="centerContinuous" vertical="center"/>
    </xf>
    <xf numFmtId="0" fontId="2" fillId="9" borderId="0" xfId="0" applyFont="1" applyFill="1" applyAlignment="1">
      <alignment horizontal="centerContinuous" vertical="center"/>
    </xf>
    <xf numFmtId="0" fontId="2" fillId="9" borderId="27" xfId="0" applyFont="1" applyFill="1" applyBorder="1" applyAlignment="1">
      <alignment horizontal="centerContinuous" vertical="center"/>
    </xf>
    <xf numFmtId="0" fontId="10" fillId="10" borderId="0" xfId="0" applyFont="1" applyFill="1" applyAlignment="1">
      <alignment vertical="center"/>
    </xf>
    <xf numFmtId="0" fontId="2" fillId="10" borderId="0" xfId="0" applyFont="1" applyFill="1" applyAlignment="1">
      <alignment vertical="center"/>
    </xf>
    <xf numFmtId="0" fontId="10" fillId="10" borderId="0" xfId="0" applyFont="1" applyFill="1" applyAlignment="1">
      <alignment horizontal="center" vertical="center"/>
    </xf>
    <xf numFmtId="0" fontId="2" fillId="10" borderId="15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22" xfId="0" applyFont="1" applyBorder="1" applyAlignment="1">
      <alignment vertical="center" wrapText="1"/>
    </xf>
    <xf numFmtId="0" fontId="1" fillId="2" borderId="2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3" borderId="0" xfId="0" quotePrefix="1" applyFont="1" applyFill="1" applyAlignment="1">
      <alignment horizontal="center" vertical="center"/>
    </xf>
    <xf numFmtId="0" fontId="1" fillId="9" borderId="26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1" fillId="9" borderId="27" xfId="0" applyFont="1" applyFill="1" applyBorder="1" applyAlignment="1">
      <alignment horizontal="centerContinuous" vertical="center"/>
    </xf>
    <xf numFmtId="0" fontId="1" fillId="10" borderId="0" xfId="0" applyFont="1" applyFill="1" applyAlignment="1">
      <alignment horizontal="center" vertical="center"/>
    </xf>
    <xf numFmtId="0" fontId="1" fillId="10" borderId="15" xfId="0" applyFont="1" applyFill="1" applyBorder="1" applyAlignment="1">
      <alignment horizontal="center" vertical="center"/>
    </xf>
    <xf numFmtId="0" fontId="5" fillId="0" borderId="22" xfId="0" applyFont="1" applyBorder="1" applyAlignment="1">
      <alignment vertical="center" wrapText="1"/>
    </xf>
    <xf numFmtId="0" fontId="2" fillId="4" borderId="0" xfId="0" applyFont="1" applyFill="1" applyAlignment="1">
      <alignment horizontal="center" vertical="center"/>
    </xf>
    <xf numFmtId="0" fontId="2" fillId="9" borderId="26" xfId="0" applyFont="1" applyFill="1" applyBorder="1" applyAlignment="1">
      <alignment horizontal="center" vertical="center"/>
    </xf>
    <xf numFmtId="11" fontId="2" fillId="9" borderId="0" xfId="0" applyNumberFormat="1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11" fontId="2" fillId="10" borderId="0" xfId="0" applyNumberFormat="1" applyFont="1" applyFill="1" applyAlignment="1">
      <alignment horizontal="center" vertical="center"/>
    </xf>
    <xf numFmtId="0" fontId="2" fillId="10" borderId="15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2" fillId="2" borderId="29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9" borderId="28" xfId="0" applyFont="1" applyFill="1" applyBorder="1" applyAlignment="1">
      <alignment horizontal="center" vertical="center"/>
    </xf>
    <xf numFmtId="0" fontId="2" fillId="9" borderId="19" xfId="0" applyFont="1" applyFill="1" applyBorder="1" applyAlignment="1">
      <alignment horizontal="center" vertical="center"/>
    </xf>
    <xf numFmtId="0" fontId="10" fillId="9" borderId="19" xfId="0" applyFont="1" applyFill="1" applyBorder="1" applyAlignment="1">
      <alignment horizontal="centerContinuous" vertical="center"/>
    </xf>
    <xf numFmtId="0" fontId="2" fillId="9" borderId="29" xfId="0" applyFont="1" applyFill="1" applyBorder="1" applyAlignment="1">
      <alignment horizontal="centerContinuous" vertical="center"/>
    </xf>
    <xf numFmtId="0" fontId="2" fillId="10" borderId="19" xfId="0" applyFont="1" applyFill="1" applyBorder="1" applyAlignment="1">
      <alignment horizontal="center" vertical="center"/>
    </xf>
    <xf numFmtId="0" fontId="10" fillId="10" borderId="19" xfId="0" applyFont="1" applyFill="1" applyBorder="1" applyAlignment="1">
      <alignment horizontal="center" vertical="center"/>
    </xf>
    <xf numFmtId="0" fontId="1" fillId="10" borderId="19" xfId="0" applyFont="1" applyFill="1" applyBorder="1" applyAlignment="1">
      <alignment horizontal="center" vertical="center"/>
    </xf>
    <xf numFmtId="0" fontId="2" fillId="10" borderId="20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3" borderId="0" xfId="0" applyFont="1" applyFill="1"/>
    <xf numFmtId="0" fontId="1" fillId="3" borderId="7" xfId="0" applyFont="1" applyFill="1" applyBorder="1"/>
    <xf numFmtId="0" fontId="2" fillId="4" borderId="14" xfId="0" applyFont="1" applyFill="1" applyBorder="1"/>
    <xf numFmtId="0" fontId="2" fillId="4" borderId="0" xfId="0" applyFont="1" applyFill="1"/>
    <xf numFmtId="0" fontId="2" fillId="4" borderId="15" xfId="0" applyFont="1" applyFill="1" applyBorder="1"/>
    <xf numFmtId="0" fontId="8" fillId="4" borderId="14" xfId="0" applyFont="1" applyFill="1" applyBorder="1"/>
    <xf numFmtId="0" fontId="9" fillId="4" borderId="14" xfId="0" applyFont="1" applyFill="1" applyBorder="1"/>
    <xf numFmtId="0" fontId="2" fillId="4" borderId="0" xfId="0" quotePrefix="1" applyFont="1" applyFill="1"/>
    <xf numFmtId="0" fontId="2" fillId="4" borderId="16" xfId="0" applyFont="1" applyFill="1" applyBorder="1"/>
    <xf numFmtId="0" fontId="2" fillId="4" borderId="17" xfId="0" applyFont="1" applyFill="1" applyBorder="1"/>
    <xf numFmtId="0" fontId="2" fillId="4" borderId="18" xfId="0" applyFont="1" applyFill="1" applyBorder="1"/>
    <xf numFmtId="0" fontId="15" fillId="0" borderId="23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167" fontId="1" fillId="4" borderId="42" xfId="0" applyNumberFormat="1" applyFont="1" applyFill="1" applyBorder="1" applyAlignment="1">
      <alignment vertical="center"/>
    </xf>
    <xf numFmtId="167" fontId="2" fillId="4" borderId="42" xfId="0" applyNumberFormat="1" applyFont="1" applyFill="1" applyBorder="1" applyAlignment="1">
      <alignment vertical="center"/>
    </xf>
    <xf numFmtId="167" fontId="1" fillId="2" borderId="43" xfId="0" applyNumberFormat="1" applyFont="1" applyFill="1" applyBorder="1" applyAlignment="1">
      <alignment vertical="center"/>
    </xf>
    <xf numFmtId="167" fontId="1" fillId="2" borderId="42" xfId="0" applyNumberFormat="1" applyFont="1" applyFill="1" applyBorder="1" applyAlignment="1">
      <alignment vertical="center"/>
    </xf>
    <xf numFmtId="0" fontId="2" fillId="2" borderId="44" xfId="0" applyFont="1" applyFill="1" applyBorder="1" applyAlignment="1">
      <alignment vertical="center"/>
    </xf>
    <xf numFmtId="11" fontId="2" fillId="3" borderId="42" xfId="0" applyNumberFormat="1" applyFont="1" applyFill="1" applyBorder="1" applyAlignment="1">
      <alignment vertical="center"/>
    </xf>
    <xf numFmtId="167" fontId="2" fillId="9" borderId="43" xfId="0" applyNumberFormat="1" applyFont="1" applyFill="1" applyBorder="1" applyAlignment="1">
      <alignment vertical="center"/>
    </xf>
    <xf numFmtId="167" fontId="2" fillId="9" borderId="42" xfId="0" applyNumberFormat="1" applyFont="1" applyFill="1" applyBorder="1" applyAlignment="1">
      <alignment horizontal="center" vertical="center"/>
    </xf>
    <xf numFmtId="11" fontId="2" fillId="9" borderId="42" xfId="0" applyNumberFormat="1" applyFont="1" applyFill="1" applyBorder="1" applyAlignment="1">
      <alignment horizontal="center" vertical="center"/>
    </xf>
    <xf numFmtId="11" fontId="2" fillId="9" borderId="42" xfId="0" applyNumberFormat="1" applyFont="1" applyFill="1" applyBorder="1" applyAlignment="1">
      <alignment vertical="center"/>
    </xf>
    <xf numFmtId="167" fontId="2" fillId="9" borderId="42" xfId="0" applyNumberFormat="1" applyFont="1" applyFill="1" applyBorder="1" applyAlignment="1">
      <alignment vertical="center"/>
    </xf>
    <xf numFmtId="0" fontId="2" fillId="9" borderId="44" xfId="0" applyFont="1" applyFill="1" applyBorder="1" applyAlignment="1">
      <alignment horizontal="center" vertical="center"/>
    </xf>
    <xf numFmtId="167" fontId="2" fillId="10" borderId="42" xfId="0" applyNumberFormat="1" applyFont="1" applyFill="1" applyBorder="1" applyAlignment="1">
      <alignment horizontal="center" vertical="center"/>
    </xf>
    <xf numFmtId="11" fontId="2" fillId="10" borderId="42" xfId="0" applyNumberFormat="1" applyFont="1" applyFill="1" applyBorder="1" applyAlignment="1">
      <alignment horizontal="center" vertical="center"/>
    </xf>
    <xf numFmtId="0" fontId="2" fillId="10" borderId="45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left" vertical="center" wrapText="1"/>
    </xf>
    <xf numFmtId="167" fontId="2" fillId="4" borderId="36" xfId="0" applyNumberFormat="1" applyFont="1" applyFill="1" applyBorder="1" applyAlignment="1">
      <alignment vertical="center"/>
    </xf>
    <xf numFmtId="167" fontId="1" fillId="2" borderId="46" xfId="0" applyNumberFormat="1" applyFont="1" applyFill="1" applyBorder="1" applyAlignment="1">
      <alignment vertical="center"/>
    </xf>
    <xf numFmtId="167" fontId="1" fillId="2" borderId="36" xfId="0" applyNumberFormat="1" applyFont="1" applyFill="1" applyBorder="1" applyAlignment="1">
      <alignment vertical="center"/>
    </xf>
    <xf numFmtId="0" fontId="2" fillId="2" borderId="47" xfId="0" applyFont="1" applyFill="1" applyBorder="1" applyAlignment="1">
      <alignment vertical="center"/>
    </xf>
    <xf numFmtId="11" fontId="2" fillId="3" borderId="36" xfId="0" applyNumberFormat="1" applyFont="1" applyFill="1" applyBorder="1" applyAlignment="1">
      <alignment vertical="center"/>
    </xf>
    <xf numFmtId="167" fontId="2" fillId="9" borderId="46" xfId="0" applyNumberFormat="1" applyFont="1" applyFill="1" applyBorder="1" applyAlignment="1">
      <alignment vertical="center"/>
    </xf>
    <xf numFmtId="167" fontId="2" fillId="9" borderId="36" xfId="0" applyNumberFormat="1" applyFont="1" applyFill="1" applyBorder="1" applyAlignment="1">
      <alignment horizontal="center" vertical="center"/>
    </xf>
    <xf numFmtId="11" fontId="2" fillId="9" borderId="36" xfId="0" applyNumberFormat="1" applyFont="1" applyFill="1" applyBorder="1" applyAlignment="1">
      <alignment horizontal="center" vertical="center"/>
    </xf>
    <xf numFmtId="11" fontId="2" fillId="9" borderId="36" xfId="0" applyNumberFormat="1" applyFont="1" applyFill="1" applyBorder="1" applyAlignment="1">
      <alignment vertical="center"/>
    </xf>
    <xf numFmtId="167" fontId="2" fillId="9" borderId="36" xfId="0" applyNumberFormat="1" applyFont="1" applyFill="1" applyBorder="1" applyAlignment="1">
      <alignment vertical="center"/>
    </xf>
    <xf numFmtId="0" fontId="2" fillId="9" borderId="47" xfId="0" applyFont="1" applyFill="1" applyBorder="1" applyAlignment="1">
      <alignment horizontal="center" vertical="center"/>
    </xf>
    <xf numFmtId="167" fontId="2" fillId="10" borderId="36" xfId="0" applyNumberFormat="1" applyFont="1" applyFill="1" applyBorder="1" applyAlignment="1">
      <alignment horizontal="center" vertical="center"/>
    </xf>
    <xf numFmtId="11" fontId="2" fillId="10" borderId="36" xfId="0" applyNumberFormat="1" applyFont="1" applyFill="1" applyBorder="1" applyAlignment="1">
      <alignment horizontal="center" vertical="center"/>
    </xf>
    <xf numFmtId="0" fontId="2" fillId="10" borderId="37" xfId="0" applyFont="1" applyFill="1" applyBorder="1" applyAlignment="1">
      <alignment horizontal="center" vertical="center"/>
    </xf>
    <xf numFmtId="167" fontId="2" fillId="3" borderId="36" xfId="0" applyNumberFormat="1" applyFont="1" applyFill="1" applyBorder="1" applyAlignment="1">
      <alignment vertical="center"/>
    </xf>
    <xf numFmtId="0" fontId="4" fillId="0" borderId="35" xfId="0" applyFont="1" applyBorder="1" applyAlignment="1">
      <alignment horizontal="left" vertical="center" wrapText="1"/>
    </xf>
    <xf numFmtId="0" fontId="4" fillId="11" borderId="35" xfId="0" applyFont="1" applyFill="1" applyBorder="1" applyAlignment="1">
      <alignment horizontal="left" vertical="center" wrapText="1"/>
    </xf>
    <xf numFmtId="166" fontId="3" fillId="0" borderId="35" xfId="0" applyNumberFormat="1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167" fontId="2" fillId="4" borderId="39" xfId="0" applyNumberFormat="1" applyFont="1" applyFill="1" applyBorder="1" applyAlignment="1">
      <alignment vertical="center"/>
    </xf>
    <xf numFmtId="167" fontId="1" fillId="2" borderId="48" xfId="0" applyNumberFormat="1" applyFont="1" applyFill="1" applyBorder="1" applyAlignment="1">
      <alignment vertical="center"/>
    </xf>
    <xf numFmtId="167" fontId="1" fillId="2" borderId="39" xfId="0" applyNumberFormat="1" applyFont="1" applyFill="1" applyBorder="1" applyAlignment="1">
      <alignment vertical="center"/>
    </xf>
    <xf numFmtId="0" fontId="2" fillId="2" borderId="49" xfId="0" applyFont="1" applyFill="1" applyBorder="1" applyAlignment="1">
      <alignment vertical="center"/>
    </xf>
    <xf numFmtId="167" fontId="2" fillId="3" borderId="39" xfId="0" applyNumberFormat="1" applyFont="1" applyFill="1" applyBorder="1" applyAlignment="1">
      <alignment vertical="center"/>
    </xf>
    <xf numFmtId="167" fontId="2" fillId="9" borderId="48" xfId="0" applyNumberFormat="1" applyFont="1" applyFill="1" applyBorder="1" applyAlignment="1">
      <alignment vertical="center"/>
    </xf>
    <xf numFmtId="11" fontId="2" fillId="9" borderId="39" xfId="0" applyNumberFormat="1" applyFont="1" applyFill="1" applyBorder="1" applyAlignment="1">
      <alignment horizontal="center" vertical="center"/>
    </xf>
    <xf numFmtId="11" fontId="2" fillId="9" borderId="39" xfId="0" applyNumberFormat="1" applyFont="1" applyFill="1" applyBorder="1" applyAlignment="1">
      <alignment vertical="center"/>
    </xf>
    <xf numFmtId="167" fontId="2" fillId="9" borderId="39" xfId="0" applyNumberFormat="1" applyFont="1" applyFill="1" applyBorder="1" applyAlignment="1">
      <alignment vertical="center"/>
    </xf>
    <xf numFmtId="167" fontId="2" fillId="9" borderId="39" xfId="0" applyNumberFormat="1" applyFont="1" applyFill="1" applyBorder="1" applyAlignment="1">
      <alignment horizontal="center" vertical="center"/>
    </xf>
    <xf numFmtId="0" fontId="2" fillId="9" borderId="49" xfId="0" applyFont="1" applyFill="1" applyBorder="1" applyAlignment="1">
      <alignment horizontal="center" vertical="center"/>
    </xf>
    <xf numFmtId="167" fontId="2" fillId="10" borderId="39" xfId="0" applyNumberFormat="1" applyFont="1" applyFill="1" applyBorder="1" applyAlignment="1">
      <alignment horizontal="center" vertical="center"/>
    </xf>
    <xf numFmtId="11" fontId="2" fillId="10" borderId="39" xfId="0" applyNumberFormat="1" applyFont="1" applyFill="1" applyBorder="1" applyAlignment="1">
      <alignment horizontal="center" vertical="center"/>
    </xf>
    <xf numFmtId="0" fontId="2" fillId="10" borderId="40" xfId="0" applyFont="1" applyFill="1" applyBorder="1" applyAlignment="1">
      <alignment horizontal="center" vertical="center"/>
    </xf>
    <xf numFmtId="0" fontId="1" fillId="8" borderId="0" xfId="0" applyFont="1" applyFill="1"/>
    <xf numFmtId="0" fontId="1" fillId="0" borderId="0" xfId="0" applyFont="1"/>
    <xf numFmtId="0" fontId="2" fillId="4" borderId="11" xfId="0" applyFont="1" applyFill="1" applyBorder="1"/>
    <xf numFmtId="0" fontId="2" fillId="4" borderId="12" xfId="0" applyFont="1" applyFill="1" applyBorder="1"/>
    <xf numFmtId="0" fontId="2" fillId="4" borderId="13" xfId="0" applyFont="1" applyFill="1" applyBorder="1"/>
    <xf numFmtId="0" fontId="1" fillId="4" borderId="14" xfId="0" applyFont="1" applyFill="1" applyBorder="1"/>
    <xf numFmtId="0" fontId="10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" fillId="1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3" fillId="0" borderId="22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9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2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center" vertical="center"/>
    </xf>
    <xf numFmtId="164" fontId="3" fillId="0" borderId="33" xfId="0" applyNumberFormat="1" applyFont="1" applyBorder="1" applyAlignment="1">
      <alignment horizontal="center" vertical="center"/>
    </xf>
    <xf numFmtId="165" fontId="3" fillId="0" borderId="33" xfId="0" applyNumberFormat="1" applyFont="1" applyBorder="1" applyAlignment="1">
      <alignment horizontal="center" vertical="center"/>
    </xf>
    <xf numFmtId="11" fontId="3" fillId="0" borderId="33" xfId="0" applyNumberFormat="1" applyFont="1" applyBorder="1" applyAlignment="1">
      <alignment horizontal="center" vertical="center"/>
    </xf>
    <xf numFmtId="1" fontId="3" fillId="0" borderId="33" xfId="0" applyNumberFormat="1" applyFont="1" applyBorder="1" applyAlignment="1">
      <alignment horizontal="center" vertical="center"/>
    </xf>
    <xf numFmtId="2" fontId="3" fillId="0" borderId="33" xfId="0" applyNumberFormat="1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1" fontId="3" fillId="0" borderId="34" xfId="0" applyNumberFormat="1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164" fontId="3" fillId="0" borderId="36" xfId="0" applyNumberFormat="1" applyFont="1" applyBorder="1" applyAlignment="1">
      <alignment horizontal="center" vertical="center"/>
    </xf>
    <xf numFmtId="165" fontId="3" fillId="0" borderId="36" xfId="0" applyNumberFormat="1" applyFont="1" applyBorder="1" applyAlignment="1">
      <alignment horizontal="center" vertical="center"/>
    </xf>
    <xf numFmtId="11" fontId="3" fillId="0" borderId="36" xfId="0" applyNumberFormat="1" applyFont="1" applyBorder="1" applyAlignment="1">
      <alignment horizontal="center" vertical="center"/>
    </xf>
    <xf numFmtId="1" fontId="3" fillId="0" borderId="36" xfId="0" applyNumberFormat="1" applyFont="1" applyBorder="1" applyAlignment="1">
      <alignment horizontal="center" vertical="center"/>
    </xf>
    <xf numFmtId="2" fontId="3" fillId="0" borderId="36" xfId="0" applyNumberFormat="1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1" fontId="3" fillId="0" borderId="37" xfId="0" applyNumberFormat="1" applyFont="1" applyBorder="1" applyAlignment="1">
      <alignment horizontal="center" vertical="center"/>
    </xf>
    <xf numFmtId="0" fontId="3" fillId="5" borderId="36" xfId="0" applyFont="1" applyFill="1" applyBorder="1" applyAlignment="1">
      <alignment horizontal="center" vertical="center"/>
    </xf>
    <xf numFmtId="164" fontId="3" fillId="5" borderId="36" xfId="0" applyNumberFormat="1" applyFont="1" applyFill="1" applyBorder="1" applyAlignment="1">
      <alignment horizontal="center" vertical="center"/>
    </xf>
    <xf numFmtId="165" fontId="3" fillId="5" borderId="36" xfId="0" applyNumberFormat="1" applyFont="1" applyFill="1" applyBorder="1" applyAlignment="1">
      <alignment horizontal="center" vertical="center"/>
    </xf>
    <xf numFmtId="11" fontId="3" fillId="5" borderId="36" xfId="0" applyNumberFormat="1" applyFont="1" applyFill="1" applyBorder="1" applyAlignment="1">
      <alignment horizontal="center" vertical="center"/>
    </xf>
    <xf numFmtId="1" fontId="3" fillId="5" borderId="36" xfId="0" applyNumberFormat="1" applyFont="1" applyFill="1" applyBorder="1" applyAlignment="1">
      <alignment horizontal="center" vertical="center"/>
    </xf>
    <xf numFmtId="2" fontId="3" fillId="5" borderId="36" xfId="0" applyNumberFormat="1" applyFont="1" applyFill="1" applyBorder="1" applyAlignment="1">
      <alignment horizontal="center" vertical="center"/>
    </xf>
    <xf numFmtId="0" fontId="3" fillId="5" borderId="36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/>
    </xf>
    <xf numFmtId="0" fontId="3" fillId="6" borderId="36" xfId="0" applyFont="1" applyFill="1" applyBorder="1" applyAlignment="1">
      <alignment horizontal="center" vertical="center"/>
    </xf>
    <xf numFmtId="164" fontId="3" fillId="6" borderId="36" xfId="0" applyNumberFormat="1" applyFont="1" applyFill="1" applyBorder="1" applyAlignment="1">
      <alignment horizontal="center" vertical="center"/>
    </xf>
    <xf numFmtId="165" fontId="3" fillId="6" borderId="36" xfId="0" applyNumberFormat="1" applyFont="1" applyFill="1" applyBorder="1" applyAlignment="1">
      <alignment horizontal="center" vertical="center"/>
    </xf>
    <xf numFmtId="11" fontId="3" fillId="6" borderId="36" xfId="0" applyNumberFormat="1" applyFont="1" applyFill="1" applyBorder="1" applyAlignment="1">
      <alignment horizontal="center" vertical="center"/>
    </xf>
    <xf numFmtId="1" fontId="3" fillId="6" borderId="36" xfId="0" applyNumberFormat="1" applyFont="1" applyFill="1" applyBorder="1" applyAlignment="1">
      <alignment horizontal="center" vertical="center"/>
    </xf>
    <xf numFmtId="2" fontId="3" fillId="6" borderId="36" xfId="0" applyNumberFormat="1" applyFont="1" applyFill="1" applyBorder="1" applyAlignment="1">
      <alignment horizontal="center" vertical="center"/>
    </xf>
    <xf numFmtId="0" fontId="3" fillId="6" borderId="36" xfId="0" applyFont="1" applyFill="1" applyBorder="1" applyAlignment="1">
      <alignment horizontal="center" vertical="center" wrapText="1"/>
    </xf>
    <xf numFmtId="0" fontId="3" fillId="6" borderId="37" xfId="0" applyFont="1" applyFill="1" applyBorder="1" applyAlignment="1">
      <alignment horizontal="center" vertical="center"/>
    </xf>
    <xf numFmtId="0" fontId="3" fillId="7" borderId="36" xfId="0" applyFont="1" applyFill="1" applyBorder="1" applyAlignment="1">
      <alignment horizontal="center" vertical="center"/>
    </xf>
    <xf numFmtId="164" fontId="3" fillId="7" borderId="36" xfId="0" applyNumberFormat="1" applyFont="1" applyFill="1" applyBorder="1" applyAlignment="1">
      <alignment horizontal="center" vertical="center"/>
    </xf>
    <xf numFmtId="165" fontId="3" fillId="7" borderId="36" xfId="0" applyNumberFormat="1" applyFont="1" applyFill="1" applyBorder="1" applyAlignment="1">
      <alignment horizontal="center" vertical="center"/>
    </xf>
    <xf numFmtId="11" fontId="3" fillId="7" borderId="36" xfId="0" applyNumberFormat="1" applyFont="1" applyFill="1" applyBorder="1" applyAlignment="1">
      <alignment horizontal="center" vertical="center"/>
    </xf>
    <xf numFmtId="1" fontId="3" fillId="7" borderId="36" xfId="0" applyNumberFormat="1" applyFont="1" applyFill="1" applyBorder="1" applyAlignment="1">
      <alignment horizontal="center" vertical="center"/>
    </xf>
    <xf numFmtId="2" fontId="3" fillId="7" borderId="36" xfId="0" applyNumberFormat="1" applyFont="1" applyFill="1" applyBorder="1" applyAlignment="1">
      <alignment horizontal="center" vertical="center"/>
    </xf>
    <xf numFmtId="0" fontId="3" fillId="7" borderId="36" xfId="0" applyFont="1" applyFill="1" applyBorder="1" applyAlignment="1">
      <alignment horizontal="center" vertical="center" wrapText="1"/>
    </xf>
    <xf numFmtId="0" fontId="3" fillId="7" borderId="37" xfId="0" applyFont="1" applyFill="1" applyBorder="1" applyAlignment="1">
      <alignment horizontal="center" vertical="center"/>
    </xf>
    <xf numFmtId="165" fontId="18" fillId="0" borderId="36" xfId="0" applyNumberFormat="1" applyFont="1" applyBorder="1" applyAlignment="1">
      <alignment horizontal="center" vertical="center"/>
    </xf>
    <xf numFmtId="164" fontId="18" fillId="0" borderId="36" xfId="0" applyNumberFormat="1" applyFont="1" applyBorder="1" applyAlignment="1">
      <alignment horizontal="center" vertical="center"/>
    </xf>
    <xf numFmtId="2" fontId="18" fillId="0" borderId="36" xfId="0" applyNumberFormat="1" applyFont="1" applyBorder="1" applyAlignment="1">
      <alignment horizontal="center" vertical="center"/>
    </xf>
    <xf numFmtId="0" fontId="3" fillId="0" borderId="35" xfId="0" quotePrefix="1" applyFont="1" applyBorder="1" applyAlignment="1">
      <alignment horizontal="left" vertical="center" wrapText="1"/>
    </xf>
    <xf numFmtId="3" fontId="3" fillId="0" borderId="36" xfId="0" applyNumberFormat="1" applyFont="1" applyBorder="1" applyAlignment="1">
      <alignment horizontal="center" vertical="center"/>
    </xf>
    <xf numFmtId="0" fontId="3" fillId="7" borderId="39" xfId="0" applyFont="1" applyFill="1" applyBorder="1" applyAlignment="1">
      <alignment horizontal="center" vertical="center"/>
    </xf>
    <xf numFmtId="164" fontId="3" fillId="7" borderId="39" xfId="0" applyNumberFormat="1" applyFont="1" applyFill="1" applyBorder="1" applyAlignment="1">
      <alignment horizontal="center" vertical="center"/>
    </xf>
    <xf numFmtId="165" fontId="3" fillId="7" borderId="39" xfId="0" applyNumberFormat="1" applyFont="1" applyFill="1" applyBorder="1" applyAlignment="1">
      <alignment horizontal="center" vertical="center"/>
    </xf>
    <xf numFmtId="11" fontId="3" fillId="7" borderId="39" xfId="0" applyNumberFormat="1" applyFont="1" applyFill="1" applyBorder="1" applyAlignment="1">
      <alignment horizontal="center" vertical="center"/>
    </xf>
    <xf numFmtId="1" fontId="3" fillId="7" borderId="39" xfId="0" applyNumberFormat="1" applyFont="1" applyFill="1" applyBorder="1" applyAlignment="1">
      <alignment horizontal="center" vertical="center"/>
    </xf>
    <xf numFmtId="2" fontId="3" fillId="7" borderId="39" xfId="0" applyNumberFormat="1" applyFont="1" applyFill="1" applyBorder="1" applyAlignment="1">
      <alignment horizontal="center" vertical="center"/>
    </xf>
    <xf numFmtId="0" fontId="3" fillId="7" borderId="39" xfId="0" applyFont="1" applyFill="1" applyBorder="1" applyAlignment="1">
      <alignment horizontal="center" vertical="center" wrapText="1"/>
    </xf>
    <xf numFmtId="0" fontId="3" fillId="7" borderId="40" xfId="0" applyFont="1" applyFill="1" applyBorder="1" applyAlignment="1">
      <alignment horizontal="center" vertical="center"/>
    </xf>
    <xf numFmtId="0" fontId="1" fillId="12" borderId="0" xfId="0" applyFont="1" applyFill="1" applyAlignment="1">
      <alignment horizontal="left" vertical="center" wrapText="1"/>
    </xf>
    <xf numFmtId="0" fontId="1" fillId="12" borderId="0" xfId="0" applyFont="1" applyFill="1" applyAlignment="1">
      <alignment horizontal="center" vertical="center"/>
    </xf>
    <xf numFmtId="164" fontId="1" fillId="12" borderId="0" xfId="0" applyNumberFormat="1" applyFont="1" applyFill="1" applyAlignment="1">
      <alignment horizontal="center" vertical="center"/>
    </xf>
    <xf numFmtId="165" fontId="1" fillId="12" borderId="0" xfId="0" applyNumberFormat="1" applyFont="1" applyFill="1" applyAlignment="1">
      <alignment horizontal="center" vertical="center"/>
    </xf>
    <xf numFmtId="11" fontId="1" fillId="12" borderId="0" xfId="0" applyNumberFormat="1" applyFont="1" applyFill="1" applyAlignment="1">
      <alignment horizontal="center" vertical="center"/>
    </xf>
    <xf numFmtId="1" fontId="1" fillId="12" borderId="0" xfId="0" applyNumberFormat="1" applyFont="1" applyFill="1" applyAlignment="1">
      <alignment horizontal="center" vertical="center"/>
    </xf>
    <xf numFmtId="2" fontId="1" fillId="12" borderId="0" xfId="0" applyNumberFormat="1" applyFont="1" applyFill="1" applyAlignment="1">
      <alignment horizontal="center" vertical="center"/>
    </xf>
    <xf numFmtId="0" fontId="1" fillId="1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49" fontId="1" fillId="4" borderId="0" xfId="0" applyNumberFormat="1" applyFont="1" applyFill="1"/>
    <xf numFmtId="0" fontId="20" fillId="4" borderId="0" xfId="0" applyFont="1" applyFill="1"/>
    <xf numFmtId="0" fontId="13" fillId="4" borderId="0" xfId="1" applyFill="1" applyBorder="1" applyAlignment="1" applyProtection="1"/>
    <xf numFmtId="0" fontId="21" fillId="3" borderId="6" xfId="0" applyFont="1" applyFill="1" applyBorder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7" fillId="4" borderId="14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7" fillId="4" borderId="15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1" defaultTableStyle="TableStyleMedium9" defaultPivotStyle="PivotStyleLight16">
    <tableStyle name="Invisible" pivot="0" table="0" count="0" xr9:uid="{E6A1A478-5BEB-467E-94F7-54AFB54285F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Kavian\Desktop\AK\NLT\NewF\SF_Mar2024V\M1Mar24\MCP%20Toxicity.xlsx" TargetMode="External"/><Relationship Id="rId1" Type="http://schemas.openxmlformats.org/officeDocument/2006/relationships/externalLinkPath" Target="MCP%20Toxicity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Kavian\Desktop\AK\NLT\NewF\SF_Mar2024V\M1Mar24\MCP%20GW.xlsx" TargetMode="External"/><Relationship Id="rId1" Type="http://schemas.openxmlformats.org/officeDocument/2006/relationships/externalLinkPath" Target="MCP%20G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roduction"/>
      <sheetName val="Toxicity"/>
      <sheetName val="Target Risk"/>
      <sheetName val="PQLs"/>
      <sheetName val="BW"/>
      <sheetName val="Skin Surface Area"/>
      <sheetName val="References"/>
      <sheetName val="MCP Toxicity"/>
    </sheetNames>
    <definedNames>
      <definedName name="TOX" refersTo="='Toxicity'!$A$1:$CC$125"/>
    </definedNames>
    <sheetDataSet>
      <sheetData sheetId="0">
        <row r="51">
          <cell r="E51" t="str">
            <v>Method-1 Spreadsheets Version March 2024</v>
          </cell>
        </row>
      </sheetData>
      <sheetData sheetId="1">
        <row r="1">
          <cell r="A1"/>
          <cell r="B1"/>
          <cell r="C1"/>
          <cell r="D1"/>
          <cell r="E1"/>
          <cell r="F1"/>
          <cell r="G1"/>
          <cell r="H1"/>
          <cell r="I1"/>
          <cell r="J1"/>
          <cell r="K1"/>
          <cell r="L1"/>
          <cell r="M1"/>
          <cell r="N1"/>
          <cell r="O1"/>
          <cell r="P1"/>
          <cell r="Q1"/>
          <cell r="R1"/>
          <cell r="S1"/>
          <cell r="T1"/>
          <cell r="U1"/>
          <cell r="V1"/>
          <cell r="W1"/>
          <cell r="X1"/>
          <cell r="Y1"/>
          <cell r="Z1"/>
          <cell r="AA1"/>
          <cell r="AB1"/>
          <cell r="AC1"/>
          <cell r="AD1"/>
          <cell r="AE1"/>
          <cell r="AF1"/>
          <cell r="AG1"/>
          <cell r="AH1"/>
          <cell r="AI1"/>
          <cell r="AJ1"/>
          <cell r="AK1"/>
          <cell r="AL1"/>
          <cell r="AM1"/>
          <cell r="AN1"/>
          <cell r="AO1"/>
          <cell r="AP1"/>
          <cell r="AQ1"/>
          <cell r="AR1"/>
          <cell r="AS1"/>
          <cell r="AT1"/>
          <cell r="AU1"/>
          <cell r="AV1"/>
          <cell r="AW1"/>
          <cell r="AX1"/>
          <cell r="AY1"/>
          <cell r="AZ1"/>
          <cell r="BA1"/>
          <cell r="BB1"/>
          <cell r="BC1"/>
          <cell r="BD1"/>
          <cell r="BE1"/>
          <cell r="BF1"/>
          <cell r="BG1"/>
          <cell r="BH1"/>
          <cell r="BI1"/>
          <cell r="BJ1"/>
          <cell r="BK1"/>
          <cell r="BL1"/>
          <cell r="BM1"/>
          <cell r="BN1" t="str">
            <v>Empty 2008</v>
          </cell>
          <cell r="BO1"/>
          <cell r="BP1"/>
          <cell r="BQ1"/>
          <cell r="BR1"/>
          <cell r="BS1"/>
          <cell r="BT1"/>
          <cell r="BU1"/>
          <cell r="BV1"/>
          <cell r="BW1" t="str">
            <v>Ceiling Values</v>
          </cell>
          <cell r="BX1"/>
          <cell r="BY1"/>
          <cell r="BZ1"/>
          <cell r="CA1"/>
          <cell r="CB1"/>
          <cell r="CC1"/>
        </row>
        <row r="2">
          <cell r="A2" t="str">
            <v>OIL OR HAZARDOUS MATERIAL (OHM)</v>
          </cell>
          <cell r="B2" t="str">
            <v>CAS</v>
          </cell>
          <cell r="C2" t="str">
            <v>Last 
Checked?</v>
          </cell>
          <cell r="D2" t="str">
            <v>CHRONIC ORAL
REFERENCE
DOSE (OR
SUBSTITUTE)
mg/kg/day</v>
          </cell>
          <cell r="E2" t="str">
            <v>REF</v>
          </cell>
          <cell r="F2" t="str">
            <v>SUBCHRONIC ORAL
REFERENCE
DOSE (OR
SUBSTITUTE)
mg/kg/day</v>
          </cell>
          <cell r="G2" t="str">
            <v>REF</v>
          </cell>
          <cell r="H2" t="str">
            <v>Chronic
Inhalation
Reference
Concentration 
(or substitute)
mg/m3</v>
          </cell>
          <cell r="I2" t="str">
            <v>REF</v>
          </cell>
          <cell r="J2" t="str">
            <v>Subchronic
Inhalation
Reference
Concentration 
(or substitute)
mg/m3</v>
          </cell>
          <cell r="K2" t="str">
            <v>REF</v>
          </cell>
          <cell r="L2" t="str">
            <v>Oral
Cancer
Slope
Factor
1/(mg/kg/day)</v>
          </cell>
          <cell r="M2" t="str">
            <v>CLASS</v>
          </cell>
          <cell r="N2" t="str">
            <v>REF</v>
          </cell>
          <cell r="O2" t="str">
            <v>Inhalation
Unit
Risk
1/(µg/m3)</v>
          </cell>
          <cell r="P2" t="str">
            <v>REF</v>
          </cell>
          <cell r="Q2" t="str">
            <v>Chronic
Ingestion</v>
          </cell>
          <cell r="R2" t="str">
            <v>REF</v>
          </cell>
          <cell r="S2" t="str">
            <v>Chronic
Dermal</v>
          </cell>
          <cell r="T2" t="str">
            <v>REF</v>
          </cell>
          <cell r="U2" t="str">
            <v>Subchronic
Ingestion</v>
          </cell>
          <cell r="V2" t="str">
            <v>SOIL RAFs
REF</v>
          </cell>
          <cell r="W2" t="str">
            <v>Subchronic
Dermal</v>
          </cell>
          <cell r="X2" t="str">
            <v>REF</v>
          </cell>
          <cell r="Y2" t="str">
            <v>Cancer
Ingestion</v>
          </cell>
          <cell r="Z2" t="str">
            <v>REF</v>
          </cell>
          <cell r="AA2" t="str">
            <v>Cancer
Dermal</v>
          </cell>
          <cell r="AB2" t="str">
            <v>REF</v>
          </cell>
          <cell r="AC2" t="str">
            <v>Subchronic
Ingestion</v>
          </cell>
          <cell r="AD2" t="str">
            <v>REF</v>
          </cell>
          <cell r="AE2" t="str">
            <v>WATER
RAFs
Chronic
Ingestion</v>
          </cell>
          <cell r="AF2" t="str">
            <v>REF</v>
          </cell>
          <cell r="AG2" t="str">
            <v>Cancer
Ingestion</v>
          </cell>
          <cell r="AH2" t="str">
            <v>REF</v>
          </cell>
          <cell r="AI2" t="str">
            <v>SOIL Urban
Background
mg/kg</v>
          </cell>
          <cell r="AJ2" t="str">
            <v>Mutagenic Mode of Action for ADAFs</v>
          </cell>
          <cell r="AK2" t="str">
            <v>DWDermal
Oral
Absorption
Efficiency
OAEnoncancer</v>
          </cell>
          <cell r="AL2" t="str">
            <v>DWDermal
Oral
Absorption
Efficiency
OAEcancer</v>
          </cell>
          <cell r="AM2" t="str">
            <v>SOIL Natural
Background
mg/kg</v>
          </cell>
          <cell r="AN2" t="str">
            <v>GW
Background
µg/L</v>
          </cell>
          <cell r="AO2" t="str">
            <v>Indoor
Air
Background
µg/m3</v>
          </cell>
          <cell r="AP2" t="str">
            <v>HIDE
Interim
Calc
µg/m3</v>
          </cell>
          <cell r="AQ2" t="str">
            <v>HIDE
Interim
Calc
ppbv</v>
          </cell>
          <cell r="AR2" t="str">
            <v>Odor
Threshold
in water
µg/L</v>
          </cell>
          <cell r="AS2" t="str">
            <v>REF</v>
          </cell>
          <cell r="AT2" t="str">
            <v>Odor
Threshold
in air
µg/m3</v>
          </cell>
          <cell r="AU2" t="str">
            <v>Odor
Threshold
in air
ppm</v>
          </cell>
          <cell r="AV2" t="str">
            <v>REF</v>
          </cell>
          <cell r="AW2" t="str">
            <v>Odor
Index</v>
          </cell>
          <cell r="AX2" t="str">
            <v>Soil
PQL
mg/kg</v>
          </cell>
          <cell r="AY2" t="str">
            <v>Water
PQL
µg/L</v>
          </cell>
          <cell r="AZ2" t="str">
            <v>SOLUBILITY
µg/L</v>
          </cell>
          <cell r="BA2" t="str">
            <v>REF</v>
          </cell>
          <cell r="BB2" t="str">
            <v>HENRY'S
LAW
CONSTANT
atm-m3/mol</v>
          </cell>
          <cell r="BC2" t="str">
            <v>REF</v>
          </cell>
          <cell r="BD2" t="str">
            <v>HENRY'S
LAW
CONSTANT
conc/conc</v>
          </cell>
          <cell r="BE2" t="str">
            <v>Molecular
Weight
g/mole</v>
          </cell>
          <cell r="BF2" t="str">
            <v>REF</v>
          </cell>
          <cell r="BG2" t="str">
            <v>Vapor
Pressure
Torr
20-30 C</v>
          </cell>
          <cell r="BH2" t="str">
            <v>log
Kow</v>
          </cell>
          <cell r="BI2" t="str">
            <v>REF</v>
          </cell>
          <cell r="BJ2" t="str">
            <v>Koc
ml/g</v>
          </cell>
          <cell r="BK2" t="str">
            <v>REF</v>
          </cell>
          <cell r="BL2" t="str">
            <v>Melting
Point
C</v>
          </cell>
          <cell r="BM2" t="str">
            <v>REF</v>
          </cell>
          <cell r="BN2" t="str">
            <v>Soil
Saturation
Level
(Csat)
mg/kg</v>
          </cell>
          <cell r="BO2" t="str">
            <v>Permeability
Coefficient
Kp
cm/hr</v>
          </cell>
          <cell r="BP2" t="str">
            <v>Plant
Uptake
Factor
Kg-soil/Kg-plant</v>
          </cell>
          <cell r="BQ2" t="str">
            <v>REF</v>
          </cell>
          <cell r="BR2" t="str">
            <v>old csat calc</v>
          </cell>
          <cell r="BS2" t="str">
            <v>S-1
Based on
Volatility
mg/kg</v>
          </cell>
          <cell r="BT2" t="str">
            <v>S-1
Ceiling
Basis</v>
          </cell>
          <cell r="BU2" t="str">
            <v>old csat calc</v>
          </cell>
          <cell r="BV2" t="str">
            <v>S-2
Based on
Volatility
mg/kg</v>
          </cell>
          <cell r="BW2" t="str">
            <v>S-2
Ceiling
Basis</v>
          </cell>
          <cell r="BX2" t="str">
            <v>old csat calc</v>
          </cell>
          <cell r="BY2" t="str">
            <v>S-3
Based on
Volatility
mg/kg</v>
          </cell>
          <cell r="BZ2" t="str">
            <v>S-3
Ceiling
Basis</v>
          </cell>
          <cell r="CA2" t="str">
            <v>Groundwater
GW-1, -2 and -3
µg/L</v>
          </cell>
          <cell r="CB2" t="str">
            <v>Ceiling
Basis</v>
          </cell>
          <cell r="CC2" t="str">
            <v>Inorganic Compound</v>
          </cell>
        </row>
        <row r="3">
          <cell r="A3" t="str">
            <v>ACENAPHTHENE</v>
          </cell>
          <cell r="B3" t="str">
            <v>83-32-9</v>
          </cell>
          <cell r="C3">
            <v>42922</v>
          </cell>
          <cell r="D3">
            <v>0.06</v>
          </cell>
          <cell r="E3">
            <v>1</v>
          </cell>
          <cell r="F3">
            <v>0.2</v>
          </cell>
          <cell r="G3">
            <v>6</v>
          </cell>
          <cell r="H3">
            <v>0.05</v>
          </cell>
          <cell r="I3" t="str">
            <v>5d</v>
          </cell>
          <cell r="J3">
            <v>0.5</v>
          </cell>
          <cell r="K3" t="str">
            <v>5d</v>
          </cell>
          <cell r="L3"/>
          <cell r="M3"/>
          <cell r="N3"/>
          <cell r="O3"/>
          <cell r="P3"/>
          <cell r="Q3">
            <v>0.3</v>
          </cell>
          <cell r="R3" t="str">
            <v>9d</v>
          </cell>
          <cell r="S3">
            <v>0.1</v>
          </cell>
          <cell r="T3" t="str">
            <v>9d</v>
          </cell>
          <cell r="U3">
            <v>0.3</v>
          </cell>
          <cell r="V3" t="str">
            <v>9d</v>
          </cell>
          <cell r="W3">
            <v>0.1</v>
          </cell>
          <cell r="X3" t="str">
            <v>9d</v>
          </cell>
          <cell r="Y3" t="str">
            <v>NC</v>
          </cell>
          <cell r="Z3"/>
          <cell r="AA3" t="str">
            <v>NC</v>
          </cell>
          <cell r="AB3"/>
          <cell r="AC3">
            <v>1</v>
          </cell>
          <cell r="AD3">
            <v>9</v>
          </cell>
          <cell r="AE3">
            <v>1</v>
          </cell>
          <cell r="AF3">
            <v>9</v>
          </cell>
          <cell r="AG3"/>
          <cell r="AH3"/>
          <cell r="AI3">
            <v>2</v>
          </cell>
          <cell r="AJ3"/>
          <cell r="AK3">
            <v>0.92</v>
          </cell>
          <cell r="AL3">
            <v>0.92</v>
          </cell>
          <cell r="AM3">
            <v>0.5</v>
          </cell>
          <cell r="AN3">
            <v>0</v>
          </cell>
          <cell r="AO3">
            <v>0</v>
          </cell>
          <cell r="AR3">
            <v>20</v>
          </cell>
          <cell r="AS3">
            <v>13</v>
          </cell>
          <cell r="AU3">
            <v>0</v>
          </cell>
          <cell r="AV3"/>
          <cell r="AW3">
            <v>0</v>
          </cell>
          <cell r="AX3">
            <v>0.66</v>
          </cell>
          <cell r="AY3">
            <v>10</v>
          </cell>
          <cell r="AZ3">
            <v>3900</v>
          </cell>
          <cell r="BA3">
            <v>22</v>
          </cell>
          <cell r="BB3">
            <v>1.84E-4</v>
          </cell>
          <cell r="BC3">
            <v>22</v>
          </cell>
          <cell r="BD3">
            <v>7.5298739564576859E-3</v>
          </cell>
          <cell r="BE3">
            <v>154</v>
          </cell>
          <cell r="BF3">
            <v>13</v>
          </cell>
          <cell r="BG3"/>
          <cell r="BH3">
            <v>3.92</v>
          </cell>
          <cell r="BI3">
            <v>17</v>
          </cell>
          <cell r="BJ3">
            <v>4900</v>
          </cell>
          <cell r="BK3" t="str">
            <v>17a</v>
          </cell>
          <cell r="BL3">
            <v>93.4</v>
          </cell>
          <cell r="BM3">
            <v>17</v>
          </cell>
          <cell r="BN3"/>
          <cell r="BO3">
            <v>8.4100775406923345E-2</v>
          </cell>
          <cell r="BR3"/>
          <cell r="BS3">
            <v>1000</v>
          </cell>
          <cell r="BT3" t="str">
            <v>Ceiling (High)</v>
          </cell>
          <cell r="BU3"/>
          <cell r="BV3">
            <v>3000</v>
          </cell>
          <cell r="BW3" t="str">
            <v>Ceiling (High)</v>
          </cell>
          <cell r="BX3"/>
          <cell r="BY3">
            <v>5000</v>
          </cell>
          <cell r="BZ3" t="str">
            <v>Ceiling (High)</v>
          </cell>
          <cell r="CA3">
            <v>50000</v>
          </cell>
          <cell r="CB3" t="str">
            <v>0.005%</v>
          </cell>
          <cell r="CC3"/>
        </row>
        <row r="4">
          <cell r="A4" t="str">
            <v>ACENAPHTHYLENE</v>
          </cell>
          <cell r="B4" t="str">
            <v>208-96-8</v>
          </cell>
          <cell r="C4">
            <v>42922</v>
          </cell>
          <cell r="D4">
            <v>0.03</v>
          </cell>
          <cell r="E4" t="str">
            <v>5d</v>
          </cell>
          <cell r="F4">
            <v>0.3</v>
          </cell>
          <cell r="G4" t="str">
            <v>5d</v>
          </cell>
          <cell r="H4">
            <v>0.05</v>
          </cell>
          <cell r="I4" t="str">
            <v>5d</v>
          </cell>
          <cell r="J4">
            <v>0.5</v>
          </cell>
          <cell r="K4" t="str">
            <v>5d</v>
          </cell>
          <cell r="L4"/>
          <cell r="M4" t="str">
            <v>D</v>
          </cell>
          <cell r="N4">
            <v>1</v>
          </cell>
          <cell r="O4"/>
          <cell r="P4"/>
          <cell r="Q4">
            <v>0.3</v>
          </cell>
          <cell r="R4" t="str">
            <v>9d</v>
          </cell>
          <cell r="S4">
            <v>0.1</v>
          </cell>
          <cell r="T4" t="str">
            <v>9d</v>
          </cell>
          <cell r="U4">
            <v>0.3</v>
          </cell>
          <cell r="V4" t="str">
            <v>9e</v>
          </cell>
          <cell r="W4">
            <v>0.1</v>
          </cell>
          <cell r="X4" t="str">
            <v>9d</v>
          </cell>
          <cell r="Y4" t="str">
            <v>NC</v>
          </cell>
          <cell r="Z4"/>
          <cell r="AA4" t="str">
            <v>NC</v>
          </cell>
          <cell r="AB4"/>
          <cell r="AC4">
            <v>1</v>
          </cell>
          <cell r="AD4">
            <v>9</v>
          </cell>
          <cell r="AE4">
            <v>1</v>
          </cell>
          <cell r="AF4">
            <v>9</v>
          </cell>
          <cell r="AG4"/>
          <cell r="AH4"/>
          <cell r="AI4">
            <v>1</v>
          </cell>
          <cell r="AJ4"/>
          <cell r="AK4">
            <v>0.92</v>
          </cell>
          <cell r="AL4">
            <v>0.92</v>
          </cell>
          <cell r="AM4">
            <v>0.5</v>
          </cell>
          <cell r="AN4"/>
          <cell r="AO4">
            <v>0</v>
          </cell>
          <cell r="AS4"/>
          <cell r="AU4">
            <v>0</v>
          </cell>
          <cell r="AV4"/>
          <cell r="AW4">
            <v>0</v>
          </cell>
          <cell r="AX4">
            <v>0.66</v>
          </cell>
          <cell r="AY4">
            <v>0.5</v>
          </cell>
          <cell r="AZ4">
            <v>16100</v>
          </cell>
          <cell r="BA4">
            <v>22</v>
          </cell>
          <cell r="BB4">
            <v>1.1400000000000001E-4</v>
          </cell>
          <cell r="BC4">
            <v>22</v>
          </cell>
          <cell r="BD4">
            <v>4.6652479947618276E-3</v>
          </cell>
          <cell r="BE4">
            <v>154</v>
          </cell>
          <cell r="BF4">
            <v>13</v>
          </cell>
          <cell r="BG4">
            <v>2.9000000000000001E-2</v>
          </cell>
          <cell r="BH4">
            <v>3.94</v>
          </cell>
          <cell r="BI4">
            <v>13</v>
          </cell>
          <cell r="BJ4">
            <v>2500</v>
          </cell>
          <cell r="BK4">
            <v>13</v>
          </cell>
          <cell r="BL4"/>
          <cell r="BM4"/>
          <cell r="BN4"/>
          <cell r="BO4">
            <v>8.669618757582169E-2</v>
          </cell>
          <cell r="BP4"/>
          <cell r="BQ4"/>
          <cell r="BR4"/>
          <cell r="BS4">
            <v>1000</v>
          </cell>
          <cell r="BT4" t="str">
            <v>Ceiling (High)</v>
          </cell>
          <cell r="BU4"/>
          <cell r="BV4">
            <v>3000</v>
          </cell>
          <cell r="BW4" t="str">
            <v>Ceiling (High)</v>
          </cell>
          <cell r="BX4"/>
          <cell r="BY4">
            <v>5000</v>
          </cell>
          <cell r="BZ4" t="str">
            <v>Ceiling (High)</v>
          </cell>
          <cell r="CA4">
            <v>50000</v>
          </cell>
          <cell r="CB4" t="str">
            <v>0.005%</v>
          </cell>
          <cell r="CC4"/>
        </row>
        <row r="5">
          <cell r="A5" t="str">
            <v>ACETONE</v>
          </cell>
          <cell r="B5" t="str">
            <v>67-64-1</v>
          </cell>
          <cell r="C5">
            <v>42922</v>
          </cell>
          <cell r="D5">
            <v>0.9</v>
          </cell>
          <cell r="E5">
            <v>1</v>
          </cell>
          <cell r="F5">
            <v>2.7</v>
          </cell>
          <cell r="G5" t="str">
            <v>1i</v>
          </cell>
          <cell r="H5">
            <v>0.8</v>
          </cell>
          <cell r="I5">
            <v>3</v>
          </cell>
          <cell r="J5">
            <v>0.8</v>
          </cell>
          <cell r="K5" t="str">
            <v>7c</v>
          </cell>
          <cell r="L5"/>
          <cell r="M5" t="str">
            <v>D</v>
          </cell>
          <cell r="N5">
            <v>1</v>
          </cell>
          <cell r="O5"/>
          <cell r="P5"/>
          <cell r="Q5">
            <v>1</v>
          </cell>
          <cell r="R5" t="str">
            <v>9e</v>
          </cell>
          <cell r="S5">
            <v>0.03</v>
          </cell>
          <cell r="T5" t="str">
            <v>9e</v>
          </cell>
          <cell r="U5">
            <v>1</v>
          </cell>
          <cell r="V5" t="str">
            <v>9e</v>
          </cell>
          <cell r="W5">
            <v>0.03</v>
          </cell>
          <cell r="X5" t="str">
            <v>9e</v>
          </cell>
          <cell r="Y5" t="str">
            <v>NC</v>
          </cell>
          <cell r="Z5"/>
          <cell r="AA5" t="str">
            <v>NC</v>
          </cell>
          <cell r="AB5"/>
          <cell r="AC5">
            <v>1</v>
          </cell>
          <cell r="AD5">
            <v>9</v>
          </cell>
          <cell r="AE5">
            <v>1</v>
          </cell>
          <cell r="AF5">
            <v>9</v>
          </cell>
          <cell r="AG5"/>
          <cell r="AH5"/>
          <cell r="AI5"/>
          <cell r="AJ5"/>
          <cell r="AK5">
            <v>1</v>
          </cell>
          <cell r="AL5" t="str">
            <v>NC</v>
          </cell>
          <cell r="AM5"/>
          <cell r="AN5"/>
          <cell r="AO5">
            <v>91</v>
          </cell>
          <cell r="AQ5">
            <v>11.4</v>
          </cell>
          <cell r="AR5">
            <v>20000</v>
          </cell>
          <cell r="AS5">
            <v>13</v>
          </cell>
          <cell r="AT5">
            <v>30862</v>
          </cell>
          <cell r="AU5">
            <v>13.010611494252872</v>
          </cell>
          <cell r="AV5">
            <v>13</v>
          </cell>
          <cell r="AW5">
            <v>20.752291321531356</v>
          </cell>
          <cell r="AX5">
            <v>0.1</v>
          </cell>
          <cell r="AY5">
            <v>100</v>
          </cell>
          <cell r="AZ5">
            <v>1000000000</v>
          </cell>
          <cell r="BA5">
            <v>22</v>
          </cell>
          <cell r="BB5">
            <v>3.9700000000000003E-5</v>
          </cell>
          <cell r="BC5">
            <v>22</v>
          </cell>
          <cell r="BD5">
            <v>1.6246521525617942E-3</v>
          </cell>
          <cell r="BE5">
            <v>58</v>
          </cell>
          <cell r="BF5">
            <v>13</v>
          </cell>
          <cell r="BG5">
            <v>270</v>
          </cell>
          <cell r="BH5">
            <v>-0.24</v>
          </cell>
          <cell r="BI5">
            <v>17</v>
          </cell>
          <cell r="BJ5">
            <v>0.57499999999999996</v>
          </cell>
          <cell r="BK5" t="str">
            <v>17b</v>
          </cell>
          <cell r="BL5">
            <v>-94.8</v>
          </cell>
          <cell r="BM5">
            <v>17</v>
          </cell>
          <cell r="BN5"/>
          <cell r="BO5">
            <v>5.2095474732855506E-4</v>
          </cell>
          <cell r="BP5"/>
          <cell r="BQ5"/>
          <cell r="BR5"/>
          <cell r="BS5">
            <v>500</v>
          </cell>
          <cell r="BT5" t="str">
            <v>Ceiling (Medium)</v>
          </cell>
          <cell r="BU5"/>
          <cell r="BV5">
            <v>1000</v>
          </cell>
          <cell r="BW5" t="str">
            <v>Ceiling (Medium)</v>
          </cell>
          <cell r="BX5"/>
          <cell r="BY5">
            <v>3000</v>
          </cell>
          <cell r="BZ5" t="str">
            <v>Ceiling (Medium)</v>
          </cell>
          <cell r="CA5">
            <v>50000</v>
          </cell>
          <cell r="CB5" t="str">
            <v>0.005%</v>
          </cell>
          <cell r="CC5"/>
        </row>
        <row r="6">
          <cell r="A6" t="str">
            <v>ALDRIN</v>
          </cell>
          <cell r="B6" t="str">
            <v>309-00-2</v>
          </cell>
          <cell r="C6">
            <v>42922</v>
          </cell>
          <cell r="D6">
            <v>3.0000000000000001E-5</v>
          </cell>
          <cell r="E6">
            <v>1</v>
          </cell>
          <cell r="F6">
            <v>4.0000000000000003E-5</v>
          </cell>
          <cell r="G6">
            <v>6</v>
          </cell>
          <cell r="H6">
            <v>1.1E-4</v>
          </cell>
          <cell r="I6" t="str">
            <v>7b</v>
          </cell>
          <cell r="J6">
            <v>2.0000000000000001E-4</v>
          </cell>
          <cell r="K6" t="str">
            <v>7b</v>
          </cell>
          <cell r="L6">
            <v>17</v>
          </cell>
          <cell r="M6" t="str">
            <v>B2</v>
          </cell>
          <cell r="N6">
            <v>1</v>
          </cell>
          <cell r="O6">
            <v>4.8999999999999998E-3</v>
          </cell>
          <cell r="P6">
            <v>1</v>
          </cell>
          <cell r="Q6">
            <v>1</v>
          </cell>
          <cell r="R6" t="str">
            <v>9e</v>
          </cell>
          <cell r="S6">
            <v>0.1</v>
          </cell>
          <cell r="T6" t="str">
            <v>9e</v>
          </cell>
          <cell r="U6">
            <v>1</v>
          </cell>
          <cell r="V6" t="str">
            <v>9e</v>
          </cell>
          <cell r="W6">
            <v>0.1</v>
          </cell>
          <cell r="X6" t="str">
            <v>9e</v>
          </cell>
          <cell r="Y6">
            <v>1</v>
          </cell>
          <cell r="Z6" t="str">
            <v>9e</v>
          </cell>
          <cell r="AA6">
            <v>0.1</v>
          </cell>
          <cell r="AB6" t="str">
            <v>9e</v>
          </cell>
          <cell r="AC6">
            <v>1</v>
          </cell>
          <cell r="AD6">
            <v>9</v>
          </cell>
          <cell r="AE6">
            <v>1</v>
          </cell>
          <cell r="AF6">
            <v>9</v>
          </cell>
          <cell r="AG6">
            <v>1</v>
          </cell>
          <cell r="AH6">
            <v>9</v>
          </cell>
          <cell r="AI6"/>
          <cell r="AJ6"/>
          <cell r="AK6">
            <v>0.8</v>
          </cell>
          <cell r="AL6">
            <v>0.8</v>
          </cell>
          <cell r="AM6"/>
          <cell r="AN6"/>
          <cell r="AO6">
            <v>0</v>
          </cell>
          <cell r="AR6">
            <v>17</v>
          </cell>
          <cell r="AS6">
            <v>13</v>
          </cell>
          <cell r="AT6">
            <v>263</v>
          </cell>
          <cell r="AU6">
            <v>1.7618321039690899E-2</v>
          </cell>
          <cell r="AV6">
            <v>28</v>
          </cell>
          <cell r="AW6">
            <v>1.3054592403092865E-3</v>
          </cell>
          <cell r="AX6">
            <v>2.6800000000000001E-3</v>
          </cell>
          <cell r="AY6">
            <v>0.5</v>
          </cell>
          <cell r="AZ6">
            <v>17</v>
          </cell>
          <cell r="BA6">
            <v>22</v>
          </cell>
          <cell r="BB6">
            <v>4.3999999999999999E-5</v>
          </cell>
          <cell r="BC6">
            <v>22</v>
          </cell>
          <cell r="BD6">
            <v>1.8006220330659681E-3</v>
          </cell>
          <cell r="BE6">
            <v>365</v>
          </cell>
          <cell r="BF6">
            <v>13</v>
          </cell>
          <cell r="BG6">
            <v>2.3E-5</v>
          </cell>
          <cell r="BH6">
            <v>6.5</v>
          </cell>
          <cell r="BI6">
            <v>16</v>
          </cell>
          <cell r="BJ6">
            <v>48700</v>
          </cell>
          <cell r="BK6" t="str">
            <v>17a</v>
          </cell>
          <cell r="BL6">
            <v>104</v>
          </cell>
          <cell r="BM6">
            <v>17</v>
          </cell>
          <cell r="BN6"/>
          <cell r="BO6">
            <v>0.27925438412373388</v>
          </cell>
          <cell r="BP6"/>
          <cell r="BQ6"/>
          <cell r="BR6"/>
          <cell r="BS6">
            <v>1000</v>
          </cell>
          <cell r="BT6" t="str">
            <v>Ceiling (High)</v>
          </cell>
          <cell r="BU6"/>
          <cell r="BV6">
            <v>3000</v>
          </cell>
          <cell r="BW6" t="str">
            <v>Ceiling (High)</v>
          </cell>
          <cell r="BX6"/>
          <cell r="BY6">
            <v>5000</v>
          </cell>
          <cell r="BZ6" t="str">
            <v>Ceiling (High)</v>
          </cell>
          <cell r="CA6">
            <v>50000</v>
          </cell>
          <cell r="CB6" t="str">
            <v>0.005%</v>
          </cell>
          <cell r="CC6"/>
        </row>
        <row r="7">
          <cell r="A7" t="str">
            <v>ANTHRACENE</v>
          </cell>
          <cell r="B7" t="str">
            <v>120-12-7</v>
          </cell>
          <cell r="C7">
            <v>42922</v>
          </cell>
          <cell r="D7">
            <v>0.3</v>
          </cell>
          <cell r="E7">
            <v>1</v>
          </cell>
          <cell r="F7">
            <v>1</v>
          </cell>
          <cell r="G7">
            <v>6</v>
          </cell>
          <cell r="H7">
            <v>0.05</v>
          </cell>
          <cell r="I7" t="str">
            <v>5d</v>
          </cell>
          <cell r="J7">
            <v>0.5</v>
          </cell>
          <cell r="K7" t="str">
            <v>5d</v>
          </cell>
          <cell r="L7"/>
          <cell r="M7" t="str">
            <v>D</v>
          </cell>
          <cell r="N7">
            <v>1</v>
          </cell>
          <cell r="O7"/>
          <cell r="P7"/>
          <cell r="Q7">
            <v>0.3</v>
          </cell>
          <cell r="R7" t="str">
            <v>9d</v>
          </cell>
          <cell r="S7">
            <v>0.1</v>
          </cell>
          <cell r="T7" t="str">
            <v>9d</v>
          </cell>
          <cell r="U7">
            <v>0.3</v>
          </cell>
          <cell r="V7" t="str">
            <v>9d</v>
          </cell>
          <cell r="W7">
            <v>0.1</v>
          </cell>
          <cell r="X7" t="str">
            <v>9d</v>
          </cell>
          <cell r="Y7" t="str">
            <v>NC</v>
          </cell>
          <cell r="Z7"/>
          <cell r="AA7" t="str">
            <v>NC</v>
          </cell>
          <cell r="AB7"/>
          <cell r="AC7">
            <v>1</v>
          </cell>
          <cell r="AD7">
            <v>9</v>
          </cell>
          <cell r="AE7">
            <v>1</v>
          </cell>
          <cell r="AF7">
            <v>9</v>
          </cell>
          <cell r="AG7"/>
          <cell r="AH7"/>
          <cell r="AI7">
            <v>4</v>
          </cell>
          <cell r="AJ7"/>
          <cell r="AK7">
            <v>0.92</v>
          </cell>
          <cell r="AL7" t="str">
            <v>NC</v>
          </cell>
          <cell r="AM7">
            <v>1</v>
          </cell>
          <cell r="AN7"/>
          <cell r="AO7">
            <v>0</v>
          </cell>
          <cell r="AS7"/>
          <cell r="AU7">
            <v>0</v>
          </cell>
          <cell r="AV7"/>
          <cell r="AW7">
            <v>0</v>
          </cell>
          <cell r="AX7">
            <v>0.66</v>
          </cell>
          <cell r="AY7">
            <v>0.5</v>
          </cell>
          <cell r="AZ7">
            <v>43.4</v>
          </cell>
          <cell r="BA7">
            <v>22</v>
          </cell>
          <cell r="BB7">
            <v>5.5600000000000003E-5</v>
          </cell>
          <cell r="BC7">
            <v>22</v>
          </cell>
          <cell r="BD7">
            <v>2.2753314781469966E-3</v>
          </cell>
          <cell r="BE7">
            <v>178</v>
          </cell>
          <cell r="BF7">
            <v>13</v>
          </cell>
          <cell r="BG7">
            <v>1.7E-5</v>
          </cell>
          <cell r="BH7">
            <v>4.45</v>
          </cell>
          <cell r="BI7">
            <v>17</v>
          </cell>
          <cell r="BJ7">
            <v>23500</v>
          </cell>
          <cell r="BK7" t="str">
            <v>17a</v>
          </cell>
          <cell r="BL7">
            <v>215</v>
          </cell>
          <cell r="BM7">
            <v>17</v>
          </cell>
          <cell r="BN7"/>
          <cell r="BO7">
            <v>0.13810201014445478</v>
          </cell>
          <cell r="BR7"/>
          <cell r="BS7">
            <v>1000</v>
          </cell>
          <cell r="BT7" t="str">
            <v>Ceiling (High)</v>
          </cell>
          <cell r="BU7"/>
          <cell r="BV7">
            <v>3000</v>
          </cell>
          <cell r="BW7" t="str">
            <v>Ceiling (High)</v>
          </cell>
          <cell r="BX7"/>
          <cell r="BY7">
            <v>5000</v>
          </cell>
          <cell r="BZ7" t="str">
            <v>Ceiling (High)</v>
          </cell>
          <cell r="CA7">
            <v>50000</v>
          </cell>
          <cell r="CB7" t="str">
            <v>0.005%</v>
          </cell>
          <cell r="CC7"/>
        </row>
        <row r="8">
          <cell r="A8" t="str">
            <v>ANTIMONY</v>
          </cell>
          <cell r="B8" t="str">
            <v>7440-36-0</v>
          </cell>
          <cell r="C8">
            <v>42922</v>
          </cell>
          <cell r="D8">
            <v>4.0000000000000002E-4</v>
          </cell>
          <cell r="E8">
            <v>1</v>
          </cell>
          <cell r="F8">
            <v>4.0000000000000002E-4</v>
          </cell>
          <cell r="G8">
            <v>6</v>
          </cell>
          <cell r="H8">
            <v>2.0000000000000001E-4</v>
          </cell>
          <cell r="I8">
            <v>1</v>
          </cell>
          <cell r="J8">
            <v>2.0000000000000001E-4</v>
          </cell>
          <cell r="K8">
            <v>6</v>
          </cell>
          <cell r="L8"/>
          <cell r="M8"/>
          <cell r="N8"/>
          <cell r="O8"/>
          <cell r="P8"/>
          <cell r="Q8">
            <v>1</v>
          </cell>
          <cell r="R8" t="str">
            <v>9e</v>
          </cell>
          <cell r="S8">
            <v>0.1</v>
          </cell>
          <cell r="T8" t="str">
            <v>9e</v>
          </cell>
          <cell r="U8">
            <v>1</v>
          </cell>
          <cell r="V8" t="str">
            <v>9e</v>
          </cell>
          <cell r="W8">
            <v>0.1</v>
          </cell>
          <cell r="X8" t="str">
            <v>9e</v>
          </cell>
          <cell r="Y8" t="str">
            <v>NC</v>
          </cell>
          <cell r="Z8"/>
          <cell r="AA8" t="str">
            <v>NC</v>
          </cell>
          <cell r="AB8"/>
          <cell r="AC8">
            <v>1</v>
          </cell>
          <cell r="AD8">
            <v>9</v>
          </cell>
          <cell r="AE8">
            <v>1</v>
          </cell>
          <cell r="AF8">
            <v>9</v>
          </cell>
          <cell r="AG8"/>
          <cell r="AH8"/>
          <cell r="AI8">
            <v>7</v>
          </cell>
          <cell r="AJ8"/>
          <cell r="AK8">
            <v>0.1</v>
          </cell>
          <cell r="AL8" t="str">
            <v>NC</v>
          </cell>
          <cell r="AM8">
            <v>1</v>
          </cell>
          <cell r="AN8"/>
          <cell r="AO8">
            <v>0</v>
          </cell>
          <cell r="AS8"/>
          <cell r="AU8">
            <v>0</v>
          </cell>
          <cell r="AV8"/>
          <cell r="AW8">
            <v>0</v>
          </cell>
          <cell r="AX8">
            <v>6.4</v>
          </cell>
          <cell r="AY8">
            <v>32</v>
          </cell>
          <cell r="AZ8">
            <v>0</v>
          </cell>
          <cell r="BA8"/>
          <cell r="BB8"/>
          <cell r="BC8"/>
          <cell r="BD8">
            <v>0</v>
          </cell>
          <cell r="BE8">
            <v>122</v>
          </cell>
          <cell r="BF8">
            <v>13</v>
          </cell>
          <cell r="BG8"/>
          <cell r="BH8">
            <v>0.73</v>
          </cell>
          <cell r="BI8"/>
          <cell r="BJ8">
            <v>0</v>
          </cell>
          <cell r="BK8"/>
          <cell r="BL8"/>
          <cell r="BM8"/>
          <cell r="BN8"/>
          <cell r="BO8">
            <v>1E-3</v>
          </cell>
          <cell r="BP8"/>
          <cell r="BQ8"/>
          <cell r="BR8"/>
          <cell r="BS8">
            <v>1000</v>
          </cell>
          <cell r="BT8" t="str">
            <v>Ceiling (High)</v>
          </cell>
          <cell r="BU8"/>
          <cell r="BV8">
            <v>3000</v>
          </cell>
          <cell r="BW8" t="str">
            <v>Ceiling (High)</v>
          </cell>
          <cell r="BX8"/>
          <cell r="BY8">
            <v>5000</v>
          </cell>
          <cell r="BZ8" t="str">
            <v>Ceiling (High)</v>
          </cell>
          <cell r="CA8">
            <v>50000</v>
          </cell>
          <cell r="CB8" t="str">
            <v>0.005%</v>
          </cell>
          <cell r="CC8" t="str">
            <v>Y</v>
          </cell>
        </row>
        <row r="9">
          <cell r="A9" t="str">
            <v>ARSENIC</v>
          </cell>
          <cell r="B9" t="str">
            <v>7440-38-2</v>
          </cell>
          <cell r="C9">
            <v>42923</v>
          </cell>
          <cell r="D9">
            <v>2.9999999999999997E-4</v>
          </cell>
          <cell r="E9">
            <v>1</v>
          </cell>
          <cell r="F9">
            <v>2.9999999999999997E-4</v>
          </cell>
          <cell r="G9">
            <v>2</v>
          </cell>
          <cell r="H9">
            <v>2.0000000000000002E-5</v>
          </cell>
          <cell r="I9" t="str">
            <v>3a</v>
          </cell>
          <cell r="J9">
            <v>2.0000000000000002E-5</v>
          </cell>
          <cell r="K9" t="str">
            <v>7c</v>
          </cell>
          <cell r="L9">
            <v>1.5</v>
          </cell>
          <cell r="M9" t="str">
            <v>A</v>
          </cell>
          <cell r="N9">
            <v>1</v>
          </cell>
          <cell r="O9">
            <v>3.0000000000000001E-3</v>
          </cell>
          <cell r="P9" t="str">
            <v>3a</v>
          </cell>
          <cell r="Q9">
            <v>0.5</v>
          </cell>
          <cell r="R9" t="str">
            <v>9e</v>
          </cell>
          <cell r="S9">
            <v>0.03</v>
          </cell>
          <cell r="T9" t="str">
            <v>9f</v>
          </cell>
          <cell r="U9">
            <v>0.5</v>
          </cell>
          <cell r="V9" t="str">
            <v>9e</v>
          </cell>
          <cell r="W9">
            <v>0.03</v>
          </cell>
          <cell r="X9" t="str">
            <v>9f</v>
          </cell>
          <cell r="Y9">
            <v>0.5</v>
          </cell>
          <cell r="Z9" t="str">
            <v>9e</v>
          </cell>
          <cell r="AA9">
            <v>0.03</v>
          </cell>
          <cell r="AB9" t="str">
            <v>9e</v>
          </cell>
          <cell r="AC9">
            <v>1</v>
          </cell>
          <cell r="AD9">
            <v>9</v>
          </cell>
          <cell r="AE9">
            <v>1</v>
          </cell>
          <cell r="AF9">
            <v>9</v>
          </cell>
          <cell r="AG9">
            <v>1</v>
          </cell>
          <cell r="AH9">
            <v>9</v>
          </cell>
          <cell r="AI9">
            <v>20</v>
          </cell>
          <cell r="AJ9"/>
          <cell r="AK9">
            <v>0.98</v>
          </cell>
          <cell r="AL9">
            <v>0.98</v>
          </cell>
          <cell r="AM9">
            <v>20</v>
          </cell>
          <cell r="AN9">
            <v>5.5</v>
          </cell>
          <cell r="AO9">
            <v>0</v>
          </cell>
          <cell r="AS9"/>
          <cell r="AU9">
            <v>0</v>
          </cell>
          <cell r="AV9"/>
          <cell r="AW9">
            <v>0</v>
          </cell>
          <cell r="AX9">
            <v>10.6</v>
          </cell>
          <cell r="AY9">
            <v>50</v>
          </cell>
          <cell r="AZ9">
            <v>0</v>
          </cell>
          <cell r="BA9"/>
          <cell r="BB9"/>
          <cell r="BC9"/>
          <cell r="BD9">
            <v>0</v>
          </cell>
          <cell r="BE9">
            <v>75</v>
          </cell>
          <cell r="BF9">
            <v>13</v>
          </cell>
          <cell r="BG9"/>
          <cell r="BH9">
            <v>0.68</v>
          </cell>
          <cell r="BI9"/>
          <cell r="BJ9">
            <v>0</v>
          </cell>
          <cell r="BK9"/>
          <cell r="BL9"/>
          <cell r="BM9"/>
          <cell r="BN9"/>
          <cell r="BO9">
            <v>1E-3</v>
          </cell>
          <cell r="BP9">
            <v>0.05</v>
          </cell>
          <cell r="BQ9"/>
          <cell r="BR9"/>
          <cell r="BS9">
            <v>1000</v>
          </cell>
          <cell r="BT9" t="str">
            <v>Ceiling (High)</v>
          </cell>
          <cell r="BU9"/>
          <cell r="BV9">
            <v>3000</v>
          </cell>
          <cell r="BW9" t="str">
            <v>Ceiling (High)</v>
          </cell>
          <cell r="BX9"/>
          <cell r="BY9">
            <v>5000</v>
          </cell>
          <cell r="BZ9" t="str">
            <v>Ceiling (High)</v>
          </cell>
          <cell r="CA9">
            <v>50000</v>
          </cell>
          <cell r="CB9" t="str">
            <v>0.005%</v>
          </cell>
          <cell r="CC9" t="str">
            <v>Y</v>
          </cell>
        </row>
        <row r="10">
          <cell r="A10" t="str">
            <v>BARIUM</v>
          </cell>
          <cell r="B10" t="str">
            <v>7440-39-3</v>
          </cell>
          <cell r="C10">
            <v>42923</v>
          </cell>
          <cell r="D10">
            <v>0.2</v>
          </cell>
          <cell r="E10">
            <v>1</v>
          </cell>
          <cell r="F10">
            <v>0.2</v>
          </cell>
          <cell r="G10" t="str">
            <v>1d</v>
          </cell>
          <cell r="H10">
            <v>5.0000000000000001E-4</v>
          </cell>
          <cell r="I10" t="str">
            <v>2e</v>
          </cell>
          <cell r="J10">
            <v>5.0000000000000001E-3</v>
          </cell>
          <cell r="K10" t="str">
            <v>2b</v>
          </cell>
          <cell r="L10"/>
          <cell r="M10"/>
          <cell r="N10"/>
          <cell r="O10"/>
          <cell r="P10"/>
          <cell r="Q10">
            <v>1</v>
          </cell>
          <cell r="R10" t="str">
            <v>9e</v>
          </cell>
          <cell r="S10">
            <v>0.1</v>
          </cell>
          <cell r="T10" t="str">
            <v>9e</v>
          </cell>
          <cell r="U10">
            <v>1</v>
          </cell>
          <cell r="V10" t="str">
            <v>9e</v>
          </cell>
          <cell r="W10">
            <v>0.1</v>
          </cell>
          <cell r="X10" t="str">
            <v>9e</v>
          </cell>
          <cell r="Y10" t="str">
            <v>NC</v>
          </cell>
          <cell r="Z10"/>
          <cell r="AA10" t="str">
            <v>NC</v>
          </cell>
          <cell r="AB10"/>
          <cell r="AC10">
            <v>1</v>
          </cell>
          <cell r="AD10">
            <v>9</v>
          </cell>
          <cell r="AE10">
            <v>1</v>
          </cell>
          <cell r="AF10">
            <v>9</v>
          </cell>
          <cell r="AG10"/>
          <cell r="AH10"/>
          <cell r="AI10">
            <v>50</v>
          </cell>
          <cell r="AJ10"/>
          <cell r="AK10">
            <v>0.91</v>
          </cell>
          <cell r="AL10" t="str">
            <v>NC</v>
          </cell>
          <cell r="AM10">
            <v>50</v>
          </cell>
          <cell r="AN10"/>
          <cell r="AO10">
            <v>0</v>
          </cell>
          <cell r="AS10"/>
          <cell r="AU10">
            <v>0</v>
          </cell>
          <cell r="AV10"/>
          <cell r="AW10">
            <v>0</v>
          </cell>
          <cell r="AX10">
            <v>0</v>
          </cell>
          <cell r="AY10">
            <v>2</v>
          </cell>
          <cell r="AZ10">
            <v>0</v>
          </cell>
          <cell r="BA10"/>
          <cell r="BC10"/>
          <cell r="BD10">
            <v>0</v>
          </cell>
          <cell r="BE10">
            <v>137</v>
          </cell>
          <cell r="BF10">
            <v>11</v>
          </cell>
          <cell r="BH10">
            <v>0.23</v>
          </cell>
          <cell r="BI10"/>
          <cell r="BK10"/>
          <cell r="BL10"/>
          <cell r="BM10"/>
          <cell r="BN10"/>
          <cell r="BO10">
            <v>1E-3</v>
          </cell>
          <cell r="BP10"/>
          <cell r="BQ10"/>
          <cell r="BR10"/>
          <cell r="BS10">
            <v>1000</v>
          </cell>
          <cell r="BT10" t="str">
            <v>Ceiling (High)</v>
          </cell>
          <cell r="BU10"/>
          <cell r="BV10">
            <v>3000</v>
          </cell>
          <cell r="BW10" t="str">
            <v>Ceiling (High)</v>
          </cell>
          <cell r="BX10"/>
          <cell r="BY10">
            <v>5000</v>
          </cell>
          <cell r="BZ10" t="str">
            <v>Ceiling (High)</v>
          </cell>
          <cell r="CA10">
            <v>50000</v>
          </cell>
          <cell r="CB10" t="str">
            <v>0.005%</v>
          </cell>
          <cell r="CC10" t="str">
            <v>Y</v>
          </cell>
        </row>
        <row r="11">
          <cell r="A11" t="str">
            <v>BENZENE</v>
          </cell>
          <cell r="B11" t="str">
            <v>71-43-2</v>
          </cell>
          <cell r="C11">
            <v>42922</v>
          </cell>
          <cell r="D11">
            <v>4.0000000000000001E-3</v>
          </cell>
          <cell r="E11">
            <v>1</v>
          </cell>
          <cell r="F11">
            <v>0.01</v>
          </cell>
          <cell r="G11" t="str">
            <v>1i</v>
          </cell>
          <cell r="H11">
            <v>3.0000000000000001E-3</v>
          </cell>
          <cell r="I11" t="str">
            <v>3a</v>
          </cell>
          <cell r="J11">
            <v>3.0000000000000001E-3</v>
          </cell>
          <cell r="K11" t="str">
            <v>7c</v>
          </cell>
          <cell r="L11">
            <v>5.5E-2</v>
          </cell>
          <cell r="M11" t="str">
            <v>A</v>
          </cell>
          <cell r="N11">
            <v>1</v>
          </cell>
          <cell r="O11">
            <v>7.7999999999999999E-6</v>
          </cell>
          <cell r="P11">
            <v>1</v>
          </cell>
          <cell r="Q11">
            <v>1</v>
          </cell>
          <cell r="R11" t="str">
            <v>9e</v>
          </cell>
          <cell r="S11">
            <v>0.03</v>
          </cell>
          <cell r="T11" t="str">
            <v>9e</v>
          </cell>
          <cell r="U11">
            <v>1</v>
          </cell>
          <cell r="V11" t="str">
            <v>9e</v>
          </cell>
          <cell r="W11">
            <v>0.03</v>
          </cell>
          <cell r="X11" t="str">
            <v>9e</v>
          </cell>
          <cell r="Y11">
            <v>1</v>
          </cell>
          <cell r="Z11" t="str">
            <v>9e</v>
          </cell>
          <cell r="AA11">
            <v>0.03</v>
          </cell>
          <cell r="AB11" t="str">
            <v>9e</v>
          </cell>
          <cell r="AC11">
            <v>1</v>
          </cell>
          <cell r="AD11">
            <v>9</v>
          </cell>
          <cell r="AE11">
            <v>1</v>
          </cell>
          <cell r="AF11">
            <v>9</v>
          </cell>
          <cell r="AG11">
            <v>1</v>
          </cell>
          <cell r="AH11">
            <v>9</v>
          </cell>
          <cell r="AI11"/>
          <cell r="AJ11"/>
          <cell r="AK11">
            <v>1</v>
          </cell>
          <cell r="AL11">
            <v>1</v>
          </cell>
          <cell r="AM11"/>
          <cell r="AN11"/>
          <cell r="AO11">
            <v>11</v>
          </cell>
          <cell r="AP11">
            <v>20</v>
          </cell>
          <cell r="AQ11">
            <v>6.5830000000000002</v>
          </cell>
          <cell r="AR11">
            <v>2000</v>
          </cell>
          <cell r="AS11">
            <v>13</v>
          </cell>
          <cell r="AT11">
            <v>4890</v>
          </cell>
          <cell r="AU11">
            <v>1.5329072978303746</v>
          </cell>
          <cell r="AV11">
            <v>13</v>
          </cell>
          <cell r="AW11">
            <v>61.973741096059626</v>
          </cell>
          <cell r="AX11">
            <v>0.1</v>
          </cell>
          <cell r="AY11">
            <v>0.5</v>
          </cell>
          <cell r="AZ11">
            <v>1790000</v>
          </cell>
          <cell r="BA11">
            <v>22</v>
          </cell>
          <cell r="BB11">
            <v>5.5500000000000002E-3</v>
          </cell>
          <cell r="BC11">
            <v>22</v>
          </cell>
          <cell r="BD11">
            <v>0.22712391553445738</v>
          </cell>
          <cell r="BE11">
            <v>78</v>
          </cell>
          <cell r="BF11">
            <v>13</v>
          </cell>
          <cell r="BG11">
            <v>95</v>
          </cell>
          <cell r="BH11">
            <v>2.13</v>
          </cell>
          <cell r="BI11">
            <v>16</v>
          </cell>
          <cell r="BJ11">
            <v>61.7</v>
          </cell>
          <cell r="BK11" t="str">
            <v>17a</v>
          </cell>
          <cell r="BL11">
            <v>5.5</v>
          </cell>
          <cell r="BM11">
            <v>17</v>
          </cell>
          <cell r="BN11"/>
          <cell r="BO11">
            <v>1.4757065332758943E-2</v>
          </cell>
          <cell r="BP11"/>
          <cell r="BQ11"/>
          <cell r="BR11"/>
          <cell r="BS11">
            <v>500</v>
          </cell>
          <cell r="BT11" t="str">
            <v>Ceiling (Medium)</v>
          </cell>
          <cell r="BU11"/>
          <cell r="BV11">
            <v>1000</v>
          </cell>
          <cell r="BW11" t="str">
            <v>Ceiling (Medium)</v>
          </cell>
          <cell r="BX11"/>
          <cell r="BY11">
            <v>3000</v>
          </cell>
          <cell r="BZ11" t="str">
            <v>Ceiling (Medium)</v>
          </cell>
          <cell r="CA11">
            <v>50000</v>
          </cell>
          <cell r="CB11" t="str">
            <v>0.005%</v>
          </cell>
          <cell r="CC11"/>
        </row>
        <row r="12">
          <cell r="A12" t="str">
            <v>BENZO(a)ANTHRACENE</v>
          </cell>
          <cell r="B12" t="str">
            <v>56-55-3</v>
          </cell>
          <cell r="C12">
            <v>42922</v>
          </cell>
          <cell r="D12">
            <v>0.03</v>
          </cell>
          <cell r="E12" t="str">
            <v>5d</v>
          </cell>
          <cell r="F12">
            <v>0.3</v>
          </cell>
          <cell r="G12" t="str">
            <v>5d</v>
          </cell>
          <cell r="H12">
            <v>0.05</v>
          </cell>
          <cell r="I12" t="str">
            <v>5d</v>
          </cell>
          <cell r="J12">
            <v>0.5</v>
          </cell>
          <cell r="K12" t="str">
            <v>5d</v>
          </cell>
          <cell r="L12">
            <v>0.1</v>
          </cell>
          <cell r="M12" t="str">
            <v>B2</v>
          </cell>
          <cell r="N12" t="str">
            <v>1e</v>
          </cell>
          <cell r="O12">
            <v>6.0000000000000002E-5</v>
          </cell>
          <cell r="P12" t="str">
            <v>1e</v>
          </cell>
          <cell r="Q12">
            <v>0.3</v>
          </cell>
          <cell r="R12" t="str">
            <v>9d</v>
          </cell>
          <cell r="S12">
            <v>0.02</v>
          </cell>
          <cell r="T12" t="str">
            <v>9d</v>
          </cell>
          <cell r="U12">
            <v>0.3</v>
          </cell>
          <cell r="V12" t="str">
            <v>9d</v>
          </cell>
          <cell r="W12">
            <v>0.02</v>
          </cell>
          <cell r="X12" t="str">
            <v>9d</v>
          </cell>
          <cell r="Y12">
            <v>0.3</v>
          </cell>
          <cell r="Z12" t="str">
            <v>9d</v>
          </cell>
          <cell r="AA12">
            <v>0.02</v>
          </cell>
          <cell r="AB12" t="str">
            <v>9d</v>
          </cell>
          <cell r="AC12">
            <v>1</v>
          </cell>
          <cell r="AD12">
            <v>9</v>
          </cell>
          <cell r="AE12">
            <v>1</v>
          </cell>
          <cell r="AF12">
            <v>9</v>
          </cell>
          <cell r="AG12">
            <v>1</v>
          </cell>
          <cell r="AH12">
            <v>9</v>
          </cell>
          <cell r="AI12">
            <v>9</v>
          </cell>
          <cell r="AJ12" t="str">
            <v>M</v>
          </cell>
          <cell r="AK12">
            <v>0.92</v>
          </cell>
          <cell r="AL12">
            <v>0.92</v>
          </cell>
          <cell r="AM12">
            <v>2</v>
          </cell>
          <cell r="AN12"/>
          <cell r="AO12">
            <v>0</v>
          </cell>
          <cell r="AS12"/>
          <cell r="AU12">
            <v>0</v>
          </cell>
          <cell r="AV12"/>
          <cell r="AW12">
            <v>0</v>
          </cell>
          <cell r="AX12">
            <v>0.66</v>
          </cell>
          <cell r="AY12">
            <v>1</v>
          </cell>
          <cell r="AZ12">
            <v>9.4</v>
          </cell>
          <cell r="BA12">
            <v>22</v>
          </cell>
          <cell r="BB12">
            <v>1.2E-5</v>
          </cell>
          <cell r="BC12">
            <v>22</v>
          </cell>
          <cell r="BD12">
            <v>4.9107873629071865E-4</v>
          </cell>
          <cell r="BE12">
            <v>228</v>
          </cell>
          <cell r="BF12">
            <v>13</v>
          </cell>
          <cell r="BG12">
            <v>5.0000000000000001E-9</v>
          </cell>
          <cell r="BH12">
            <v>5.76</v>
          </cell>
          <cell r="BI12">
            <v>16</v>
          </cell>
          <cell r="BJ12">
            <v>358000</v>
          </cell>
          <cell r="BK12" t="str">
            <v>17a</v>
          </cell>
          <cell r="BL12">
            <v>84</v>
          </cell>
          <cell r="BM12">
            <v>17</v>
          </cell>
          <cell r="BN12"/>
          <cell r="BO12">
            <v>0.53064001919477521</v>
          </cell>
          <cell r="BP12"/>
          <cell r="BQ12"/>
          <cell r="BR12"/>
          <cell r="BS12">
            <v>1000</v>
          </cell>
          <cell r="BT12" t="str">
            <v>Ceiling (High)</v>
          </cell>
          <cell r="BU12"/>
          <cell r="BV12">
            <v>3000</v>
          </cell>
          <cell r="BW12" t="str">
            <v>Ceiling (High)</v>
          </cell>
          <cell r="BX12"/>
          <cell r="BY12">
            <v>5000</v>
          </cell>
          <cell r="BZ12" t="str">
            <v>Ceiling (High)</v>
          </cell>
          <cell r="CA12">
            <v>50000</v>
          </cell>
          <cell r="CB12" t="str">
            <v>0.005%</v>
          </cell>
          <cell r="CC12"/>
        </row>
        <row r="13">
          <cell r="A13" t="str">
            <v>BENZO(a)PYRENE</v>
          </cell>
          <cell r="B13" t="str">
            <v>50-32-8</v>
          </cell>
          <cell r="C13">
            <v>42914</v>
          </cell>
          <cell r="D13">
            <v>2.9999999999999997E-4</v>
          </cell>
          <cell r="E13">
            <v>1</v>
          </cell>
          <cell r="F13">
            <v>2.9999999999999997E-4</v>
          </cell>
          <cell r="G13"/>
          <cell r="H13">
            <v>1.9999999999999999E-6</v>
          </cell>
          <cell r="I13">
            <v>1</v>
          </cell>
          <cell r="J13">
            <v>1.9999999999999999E-6</v>
          </cell>
          <cell r="K13"/>
          <cell r="L13">
            <v>1</v>
          </cell>
          <cell r="M13" t="str">
            <v>B2</v>
          </cell>
          <cell r="N13">
            <v>1</v>
          </cell>
          <cell r="O13">
            <v>5.9999999999999995E-4</v>
          </cell>
          <cell r="P13">
            <v>1</v>
          </cell>
          <cell r="Q13">
            <v>0.3</v>
          </cell>
          <cell r="R13" t="str">
            <v>9d</v>
          </cell>
          <cell r="S13">
            <v>0.02</v>
          </cell>
          <cell r="T13" t="str">
            <v>9d</v>
          </cell>
          <cell r="U13">
            <v>0.3</v>
          </cell>
          <cell r="V13" t="str">
            <v>9d</v>
          </cell>
          <cell r="W13">
            <v>0.02</v>
          </cell>
          <cell r="X13" t="str">
            <v>9d</v>
          </cell>
          <cell r="Y13">
            <v>0.3</v>
          </cell>
          <cell r="Z13" t="str">
            <v>9d</v>
          </cell>
          <cell r="AA13">
            <v>0.02</v>
          </cell>
          <cell r="AB13" t="str">
            <v>9d</v>
          </cell>
          <cell r="AC13">
            <v>1</v>
          </cell>
          <cell r="AD13">
            <v>9</v>
          </cell>
          <cell r="AE13">
            <v>1</v>
          </cell>
          <cell r="AF13">
            <v>9</v>
          </cell>
          <cell r="AG13">
            <v>1</v>
          </cell>
          <cell r="AH13">
            <v>9</v>
          </cell>
          <cell r="AI13">
            <v>7</v>
          </cell>
          <cell r="AJ13" t="str">
            <v>M</v>
          </cell>
          <cell r="AK13">
            <v>0.92</v>
          </cell>
          <cell r="AL13">
            <v>0.92</v>
          </cell>
          <cell r="AM13">
            <v>2</v>
          </cell>
          <cell r="AN13"/>
          <cell r="AO13">
            <v>0</v>
          </cell>
          <cell r="AS13"/>
          <cell r="AU13">
            <v>0</v>
          </cell>
          <cell r="AV13"/>
          <cell r="AW13">
            <v>0</v>
          </cell>
          <cell r="AX13">
            <v>0.66</v>
          </cell>
          <cell r="AY13">
            <v>0.5</v>
          </cell>
          <cell r="AZ13">
            <v>1.62</v>
          </cell>
          <cell r="BA13">
            <v>22</v>
          </cell>
          <cell r="BB13">
            <v>4.5699999999999998E-7</v>
          </cell>
          <cell r="BC13">
            <v>22</v>
          </cell>
          <cell r="BD13">
            <v>1.8701915207071535E-5</v>
          </cell>
          <cell r="BE13">
            <v>252</v>
          </cell>
          <cell r="BF13">
            <v>13</v>
          </cell>
          <cell r="BG13">
            <v>5.0000000000000001E-9</v>
          </cell>
          <cell r="BH13">
            <v>6.13</v>
          </cell>
          <cell r="BI13">
            <v>16</v>
          </cell>
          <cell r="BJ13">
            <v>969000</v>
          </cell>
          <cell r="BK13" t="str">
            <v>17a</v>
          </cell>
          <cell r="BL13">
            <v>176.5</v>
          </cell>
          <cell r="BM13">
            <v>17</v>
          </cell>
          <cell r="BN13"/>
          <cell r="BO13">
            <v>0.68328203136919874</v>
          </cell>
          <cell r="BR13"/>
          <cell r="BS13">
            <v>1000</v>
          </cell>
          <cell r="BT13" t="str">
            <v>Ceiling (High)</v>
          </cell>
          <cell r="BU13"/>
          <cell r="BV13">
            <v>3000</v>
          </cell>
          <cell r="BW13" t="str">
            <v>Ceiling (High)</v>
          </cell>
          <cell r="BX13"/>
          <cell r="BY13">
            <v>5000</v>
          </cell>
          <cell r="BZ13" t="str">
            <v>Ceiling (High)</v>
          </cell>
          <cell r="CA13">
            <v>50000</v>
          </cell>
          <cell r="CB13" t="str">
            <v>0.005%</v>
          </cell>
          <cell r="CC13"/>
        </row>
        <row r="14">
          <cell r="A14" t="str">
            <v>BENZO(b)FLUORANTHENE</v>
          </cell>
          <cell r="B14" t="str">
            <v>205-99-2</v>
          </cell>
          <cell r="C14">
            <v>42922</v>
          </cell>
          <cell r="D14">
            <v>0.03</v>
          </cell>
          <cell r="E14" t="str">
            <v>5d</v>
          </cell>
          <cell r="F14">
            <v>0.3</v>
          </cell>
          <cell r="G14" t="str">
            <v>5d</v>
          </cell>
          <cell r="H14">
            <v>0.05</v>
          </cell>
          <cell r="I14" t="str">
            <v>5d</v>
          </cell>
          <cell r="J14">
            <v>0.5</v>
          </cell>
          <cell r="K14" t="str">
            <v>5d</v>
          </cell>
          <cell r="L14">
            <v>0.1</v>
          </cell>
          <cell r="M14" t="str">
            <v>B2</v>
          </cell>
          <cell r="N14" t="str">
            <v>1e</v>
          </cell>
          <cell r="O14">
            <v>6.0000000000000002E-5</v>
          </cell>
          <cell r="P14" t="str">
            <v>1e</v>
          </cell>
          <cell r="Q14">
            <v>0.3</v>
          </cell>
          <cell r="R14" t="str">
            <v>9d</v>
          </cell>
          <cell r="S14">
            <v>0.02</v>
          </cell>
          <cell r="T14" t="str">
            <v>9d</v>
          </cell>
          <cell r="U14">
            <v>0.3</v>
          </cell>
          <cell r="V14" t="str">
            <v>9d</v>
          </cell>
          <cell r="W14">
            <v>0.02</v>
          </cell>
          <cell r="X14" t="str">
            <v>9d</v>
          </cell>
          <cell r="Y14">
            <v>0.3</v>
          </cell>
          <cell r="Z14" t="str">
            <v>9d</v>
          </cell>
          <cell r="AA14">
            <v>0.02</v>
          </cell>
          <cell r="AB14" t="str">
            <v>9d</v>
          </cell>
          <cell r="AC14">
            <v>1</v>
          </cell>
          <cell r="AD14">
            <v>9</v>
          </cell>
          <cell r="AE14">
            <v>1</v>
          </cell>
          <cell r="AF14">
            <v>9</v>
          </cell>
          <cell r="AG14">
            <v>1</v>
          </cell>
          <cell r="AH14">
            <v>9</v>
          </cell>
          <cell r="AI14">
            <v>8</v>
          </cell>
          <cell r="AJ14" t="str">
            <v>M</v>
          </cell>
          <cell r="AK14">
            <v>0.92</v>
          </cell>
          <cell r="AL14">
            <v>0.92</v>
          </cell>
          <cell r="AM14">
            <v>2</v>
          </cell>
          <cell r="AN14"/>
          <cell r="AO14">
            <v>0</v>
          </cell>
          <cell r="AS14"/>
          <cell r="AU14">
            <v>0</v>
          </cell>
          <cell r="AV14"/>
          <cell r="AW14">
            <v>0</v>
          </cell>
          <cell r="AX14">
            <v>0.66</v>
          </cell>
          <cell r="AY14">
            <v>1</v>
          </cell>
          <cell r="AZ14">
            <v>1.5</v>
          </cell>
          <cell r="BA14">
            <v>22</v>
          </cell>
          <cell r="BB14">
            <v>6.5700000000000002E-7</v>
          </cell>
          <cell r="BC14">
            <v>22</v>
          </cell>
          <cell r="BD14">
            <v>2.6886560811916847E-5</v>
          </cell>
          <cell r="BE14">
            <v>252</v>
          </cell>
          <cell r="BF14">
            <v>13</v>
          </cell>
          <cell r="BG14"/>
          <cell r="BH14">
            <v>5.78</v>
          </cell>
          <cell r="BI14">
            <v>16</v>
          </cell>
          <cell r="BJ14">
            <v>1230000</v>
          </cell>
          <cell r="BK14" t="str">
            <v>17b</v>
          </cell>
          <cell r="BL14">
            <v>168</v>
          </cell>
          <cell r="BM14">
            <v>17</v>
          </cell>
          <cell r="BN14"/>
          <cell r="BO14">
            <v>0.40142091820432163</v>
          </cell>
          <cell r="BR14"/>
          <cell r="BS14">
            <v>1000</v>
          </cell>
          <cell r="BT14" t="str">
            <v>Ceiling (High)</v>
          </cell>
          <cell r="BU14"/>
          <cell r="BV14">
            <v>3000</v>
          </cell>
          <cell r="BW14" t="str">
            <v>Ceiling (High)</v>
          </cell>
          <cell r="BX14"/>
          <cell r="BY14">
            <v>5000</v>
          </cell>
          <cell r="BZ14" t="str">
            <v>Ceiling (High)</v>
          </cell>
          <cell r="CA14">
            <v>50000</v>
          </cell>
          <cell r="CB14" t="str">
            <v>0.005%</v>
          </cell>
          <cell r="CC14"/>
        </row>
        <row r="15">
          <cell r="A15" t="str">
            <v>BENZO(g,h,i)PERYLENE</v>
          </cell>
          <cell r="B15" t="str">
            <v>191-24-2</v>
          </cell>
          <cell r="C15">
            <v>42922</v>
          </cell>
          <cell r="D15">
            <v>0.03</v>
          </cell>
          <cell r="E15" t="str">
            <v>5d</v>
          </cell>
          <cell r="F15">
            <v>0.3</v>
          </cell>
          <cell r="G15" t="str">
            <v>5d</v>
          </cell>
          <cell r="H15">
            <v>0.05</v>
          </cell>
          <cell r="I15" t="str">
            <v>5d</v>
          </cell>
          <cell r="J15">
            <v>0.5</v>
          </cell>
          <cell r="K15" t="str">
            <v>5d</v>
          </cell>
          <cell r="L15"/>
          <cell r="M15"/>
          <cell r="N15"/>
          <cell r="O15"/>
          <cell r="P15"/>
          <cell r="Q15">
            <v>0.3</v>
          </cell>
          <cell r="R15" t="str">
            <v>9d</v>
          </cell>
          <cell r="S15">
            <v>0.1</v>
          </cell>
          <cell r="T15" t="str">
            <v>9d</v>
          </cell>
          <cell r="U15">
            <v>0.3</v>
          </cell>
          <cell r="V15" t="str">
            <v>9d</v>
          </cell>
          <cell r="W15">
            <v>0.1</v>
          </cell>
          <cell r="X15" t="str">
            <v>9d</v>
          </cell>
          <cell r="Y15" t="str">
            <v>NC</v>
          </cell>
          <cell r="Z15"/>
          <cell r="AA15" t="str">
            <v>NC</v>
          </cell>
          <cell r="AB15"/>
          <cell r="AC15">
            <v>1</v>
          </cell>
          <cell r="AD15">
            <v>9</v>
          </cell>
          <cell r="AE15">
            <v>1</v>
          </cell>
          <cell r="AF15">
            <v>9</v>
          </cell>
          <cell r="AG15"/>
          <cell r="AH15"/>
          <cell r="AI15">
            <v>3</v>
          </cell>
          <cell r="AJ15"/>
          <cell r="AK15">
            <v>0.92</v>
          </cell>
          <cell r="AL15" t="str">
            <v>NC</v>
          </cell>
          <cell r="AM15">
            <v>1</v>
          </cell>
          <cell r="AN15"/>
          <cell r="AO15">
            <v>0</v>
          </cell>
          <cell r="AS15"/>
          <cell r="AU15">
            <v>0</v>
          </cell>
          <cell r="AV15"/>
          <cell r="AW15">
            <v>0</v>
          </cell>
          <cell r="AX15">
            <v>0.66</v>
          </cell>
          <cell r="AY15">
            <v>0.5</v>
          </cell>
          <cell r="AZ15">
            <v>0.26</v>
          </cell>
          <cell r="BA15">
            <v>22</v>
          </cell>
          <cell r="BB15">
            <v>3.3099999999999999E-7</v>
          </cell>
          <cell r="BC15">
            <v>22</v>
          </cell>
          <cell r="BD15">
            <v>1.3545588476018988E-5</v>
          </cell>
          <cell r="BE15">
            <v>276</v>
          </cell>
          <cell r="BF15">
            <v>13</v>
          </cell>
          <cell r="BG15">
            <v>1E-10</v>
          </cell>
          <cell r="BH15">
            <v>6.63</v>
          </cell>
          <cell r="BI15">
            <v>13</v>
          </cell>
          <cell r="BJ15">
            <v>1600000</v>
          </cell>
          <cell r="BK15">
            <v>13</v>
          </cell>
          <cell r="BL15"/>
          <cell r="BM15"/>
          <cell r="BN15"/>
          <cell r="BO15">
            <v>1.0720128717525927</v>
          </cell>
          <cell r="BR15"/>
          <cell r="BS15">
            <v>1000</v>
          </cell>
          <cell r="BT15" t="str">
            <v>Ceiling (High)</v>
          </cell>
          <cell r="BU15"/>
          <cell r="BV15">
            <v>3000</v>
          </cell>
          <cell r="BW15" t="str">
            <v>Ceiling (High)</v>
          </cell>
          <cell r="BX15"/>
          <cell r="BY15">
            <v>5000</v>
          </cell>
          <cell r="BZ15" t="str">
            <v>Ceiling (High)</v>
          </cell>
          <cell r="CA15">
            <v>50000</v>
          </cell>
          <cell r="CB15" t="str">
            <v>0.005%</v>
          </cell>
          <cell r="CC15"/>
        </row>
        <row r="16">
          <cell r="A16" t="str">
            <v>BENZO(k)FLUORANTHENE</v>
          </cell>
          <cell r="B16" t="str">
            <v>207-08-9</v>
          </cell>
          <cell r="C16">
            <v>42922</v>
          </cell>
          <cell r="D16">
            <v>0.03</v>
          </cell>
          <cell r="E16" t="str">
            <v>5d</v>
          </cell>
          <cell r="F16">
            <v>0.3</v>
          </cell>
          <cell r="G16" t="str">
            <v>5d</v>
          </cell>
          <cell r="H16">
            <v>0.05</v>
          </cell>
          <cell r="I16" t="str">
            <v>5d</v>
          </cell>
          <cell r="J16">
            <v>0.5</v>
          </cell>
          <cell r="K16" t="str">
            <v>5d</v>
          </cell>
          <cell r="L16">
            <v>0.01</v>
          </cell>
          <cell r="M16" t="str">
            <v>B2</v>
          </cell>
          <cell r="N16" t="str">
            <v>1e</v>
          </cell>
          <cell r="O16">
            <v>6.0000000000000002E-6</v>
          </cell>
          <cell r="P16" t="str">
            <v>1e</v>
          </cell>
          <cell r="Q16">
            <v>0.3</v>
          </cell>
          <cell r="R16" t="str">
            <v>9d</v>
          </cell>
          <cell r="S16">
            <v>0.02</v>
          </cell>
          <cell r="T16" t="str">
            <v>9d</v>
          </cell>
          <cell r="U16">
            <v>0.3</v>
          </cell>
          <cell r="V16" t="str">
            <v>9e</v>
          </cell>
          <cell r="W16">
            <v>0.02</v>
          </cell>
          <cell r="X16" t="str">
            <v>9d</v>
          </cell>
          <cell r="Y16">
            <v>0.3</v>
          </cell>
          <cell r="Z16" t="str">
            <v>9d</v>
          </cell>
          <cell r="AA16">
            <v>0.02</v>
          </cell>
          <cell r="AB16" t="str">
            <v>9d</v>
          </cell>
          <cell r="AC16">
            <v>1</v>
          </cell>
          <cell r="AD16">
            <v>9</v>
          </cell>
          <cell r="AE16">
            <v>1</v>
          </cell>
          <cell r="AF16">
            <v>9</v>
          </cell>
          <cell r="AG16">
            <v>1</v>
          </cell>
          <cell r="AH16">
            <v>9</v>
          </cell>
          <cell r="AI16">
            <v>4</v>
          </cell>
          <cell r="AJ16" t="str">
            <v>M</v>
          </cell>
          <cell r="AK16">
            <v>0.92</v>
          </cell>
          <cell r="AL16">
            <v>0.92</v>
          </cell>
          <cell r="AM16">
            <v>1</v>
          </cell>
          <cell r="AN16"/>
          <cell r="AO16">
            <v>0</v>
          </cell>
          <cell r="AS16"/>
          <cell r="AU16">
            <v>0</v>
          </cell>
          <cell r="AV16"/>
          <cell r="AW16">
            <v>0</v>
          </cell>
          <cell r="AX16">
            <v>0.66</v>
          </cell>
          <cell r="AY16">
            <v>1</v>
          </cell>
          <cell r="AZ16">
            <v>0.8</v>
          </cell>
          <cell r="BA16">
            <v>22</v>
          </cell>
          <cell r="BB16">
            <v>5.8400000000000004E-7</v>
          </cell>
          <cell r="BC16">
            <v>22</v>
          </cell>
          <cell r="BD16">
            <v>2.3899165166148309E-5</v>
          </cell>
          <cell r="BE16">
            <v>252</v>
          </cell>
          <cell r="BF16">
            <v>13</v>
          </cell>
          <cell r="BG16">
            <v>9.59E-11</v>
          </cell>
          <cell r="BH16">
            <v>6.11</v>
          </cell>
          <cell r="BI16">
            <v>13</v>
          </cell>
          <cell r="BJ16">
            <v>1230000</v>
          </cell>
          <cell r="BK16" t="str">
            <v>17b</v>
          </cell>
          <cell r="BL16">
            <v>217</v>
          </cell>
          <cell r="BM16">
            <v>17</v>
          </cell>
          <cell r="BN16"/>
          <cell r="BO16">
            <v>0.66282670860827375</v>
          </cell>
          <cell r="BR16"/>
          <cell r="BS16">
            <v>1000</v>
          </cell>
          <cell r="BT16" t="str">
            <v>Ceiling (High)</v>
          </cell>
          <cell r="BU16"/>
          <cell r="BV16">
            <v>3000</v>
          </cell>
          <cell r="BW16" t="str">
            <v>Ceiling (High)</v>
          </cell>
          <cell r="BX16"/>
          <cell r="BY16">
            <v>5000</v>
          </cell>
          <cell r="BZ16" t="str">
            <v>Ceiling (High)</v>
          </cell>
          <cell r="CA16">
            <v>50000</v>
          </cell>
          <cell r="CB16" t="str">
            <v>0.005%</v>
          </cell>
          <cell r="CC16"/>
        </row>
        <row r="17">
          <cell r="A17" t="str">
            <v>BERYLLIUM</v>
          </cell>
          <cell r="B17" t="str">
            <v>7440-41-7</v>
          </cell>
          <cell r="C17">
            <v>42923</v>
          </cell>
          <cell r="D17">
            <v>2E-3</v>
          </cell>
          <cell r="E17">
            <v>1</v>
          </cell>
          <cell r="F17">
            <v>5.0000000000000001E-3</v>
          </cell>
          <cell r="G17">
            <v>2</v>
          </cell>
          <cell r="H17">
            <v>2.0000000000000002E-5</v>
          </cell>
          <cell r="I17">
            <v>1</v>
          </cell>
          <cell r="J17">
            <v>2.0000000000000002E-5</v>
          </cell>
          <cell r="K17" t="str">
            <v>1j</v>
          </cell>
          <cell r="L17"/>
          <cell r="M17"/>
          <cell r="N17"/>
          <cell r="O17">
            <v>2.3999999999999998E-3</v>
          </cell>
          <cell r="P17">
            <v>1</v>
          </cell>
          <cell r="Q17">
            <v>1</v>
          </cell>
          <cell r="R17" t="str">
            <v>9e</v>
          </cell>
          <cell r="S17">
            <v>0.1</v>
          </cell>
          <cell r="T17" t="str">
            <v>9e</v>
          </cell>
          <cell r="U17">
            <v>1</v>
          </cell>
          <cell r="V17" t="str">
            <v>9e</v>
          </cell>
          <cell r="W17">
            <v>0.1</v>
          </cell>
          <cell r="X17" t="str">
            <v>9e</v>
          </cell>
          <cell r="Y17" t="str">
            <v>NC</v>
          </cell>
          <cell r="Z17"/>
          <cell r="AA17"/>
          <cell r="AB17"/>
          <cell r="AC17">
            <v>1</v>
          </cell>
          <cell r="AD17">
            <v>9</v>
          </cell>
          <cell r="AE17">
            <v>1</v>
          </cell>
          <cell r="AF17">
            <v>9</v>
          </cell>
          <cell r="AG17">
            <v>1</v>
          </cell>
          <cell r="AH17">
            <v>9</v>
          </cell>
          <cell r="AI17">
            <v>0.9</v>
          </cell>
          <cell r="AJ17"/>
          <cell r="AK17">
            <v>0.01</v>
          </cell>
          <cell r="AL17">
            <v>0.01</v>
          </cell>
          <cell r="AM17">
            <v>0.4</v>
          </cell>
          <cell r="AN17"/>
          <cell r="AO17">
            <v>0</v>
          </cell>
          <cell r="AS17"/>
          <cell r="AU17">
            <v>0</v>
          </cell>
          <cell r="AV17"/>
          <cell r="AW17">
            <v>0</v>
          </cell>
          <cell r="AX17">
            <v>0.06</v>
          </cell>
          <cell r="AY17">
            <v>0.3</v>
          </cell>
          <cell r="AZ17">
            <v>0</v>
          </cell>
          <cell r="BA17"/>
          <cell r="BB17"/>
          <cell r="BC17"/>
          <cell r="BD17">
            <v>0</v>
          </cell>
          <cell r="BE17">
            <v>9</v>
          </cell>
          <cell r="BF17">
            <v>13</v>
          </cell>
          <cell r="BG17"/>
          <cell r="BH17">
            <v>-0.56999999999999995</v>
          </cell>
          <cell r="BI17"/>
          <cell r="BJ17">
            <v>0</v>
          </cell>
          <cell r="BK17"/>
          <cell r="BL17"/>
          <cell r="BM17"/>
          <cell r="BN17"/>
          <cell r="BO17">
            <v>1E-3</v>
          </cell>
          <cell r="BP17"/>
          <cell r="BQ17"/>
          <cell r="BR17"/>
          <cell r="BS17">
            <v>1000</v>
          </cell>
          <cell r="BT17" t="str">
            <v>Ceiling (High)</v>
          </cell>
          <cell r="BU17"/>
          <cell r="BV17">
            <v>3000</v>
          </cell>
          <cell r="BW17" t="str">
            <v>Ceiling (High)</v>
          </cell>
          <cell r="BX17"/>
          <cell r="BY17">
            <v>5000</v>
          </cell>
          <cell r="BZ17" t="str">
            <v>Ceiling (High)</v>
          </cell>
          <cell r="CA17">
            <v>50000</v>
          </cell>
          <cell r="CB17" t="str">
            <v>0.005%</v>
          </cell>
          <cell r="CC17" t="str">
            <v>Y</v>
          </cell>
        </row>
        <row r="18">
          <cell r="A18" t="str">
            <v>BIPHENYL, 1,1-</v>
          </cell>
          <cell r="B18" t="str">
            <v xml:space="preserve">92-52-4 </v>
          </cell>
          <cell r="C18">
            <v>42922</v>
          </cell>
          <cell r="D18">
            <v>0.05</v>
          </cell>
          <cell r="E18">
            <v>1</v>
          </cell>
          <cell r="F18">
            <v>0.1</v>
          </cell>
          <cell r="G18">
            <v>6</v>
          </cell>
          <cell r="H18">
            <v>2E-3</v>
          </cell>
          <cell r="I18">
            <v>3</v>
          </cell>
          <cell r="J18">
            <v>2E-3</v>
          </cell>
          <cell r="K18" t="str">
            <v>7c</v>
          </cell>
          <cell r="L18">
            <v>8.0000000000000002E-3</v>
          </cell>
          <cell r="M18" t="str">
            <v>D</v>
          </cell>
          <cell r="N18">
            <v>1</v>
          </cell>
          <cell r="O18"/>
          <cell r="P18"/>
          <cell r="Q18">
            <v>1</v>
          </cell>
          <cell r="R18" t="str">
            <v>9e</v>
          </cell>
          <cell r="S18">
            <v>0.1</v>
          </cell>
          <cell r="T18" t="str">
            <v>9e</v>
          </cell>
          <cell r="U18">
            <v>1</v>
          </cell>
          <cell r="V18" t="str">
            <v>9e</v>
          </cell>
          <cell r="W18">
            <v>0.1</v>
          </cell>
          <cell r="X18" t="str">
            <v>9e</v>
          </cell>
          <cell r="Y18">
            <v>1</v>
          </cell>
          <cell r="Z18" t="str">
            <v>9e</v>
          </cell>
          <cell r="AA18">
            <v>0.1</v>
          </cell>
          <cell r="AB18" t="str">
            <v>9e</v>
          </cell>
          <cell r="AC18">
            <v>1</v>
          </cell>
          <cell r="AD18">
            <v>9</v>
          </cell>
          <cell r="AE18">
            <v>1</v>
          </cell>
          <cell r="AF18">
            <v>9</v>
          </cell>
          <cell r="AG18">
            <v>1</v>
          </cell>
          <cell r="AH18">
            <v>9</v>
          </cell>
          <cell r="AI18"/>
          <cell r="AJ18"/>
          <cell r="AK18">
            <v>1</v>
          </cell>
          <cell r="AL18">
            <v>0.9</v>
          </cell>
          <cell r="AM18"/>
          <cell r="AN18"/>
          <cell r="AO18">
            <v>0</v>
          </cell>
          <cell r="AS18"/>
          <cell r="AT18">
            <v>60</v>
          </cell>
          <cell r="AU18">
            <v>9.5264735264735251E-3</v>
          </cell>
          <cell r="AV18">
            <v>27</v>
          </cell>
          <cell r="AW18">
            <v>0</v>
          </cell>
          <cell r="AX18">
            <v>0.05</v>
          </cell>
          <cell r="AY18">
            <v>0.1</v>
          </cell>
          <cell r="AZ18">
            <v>6940</v>
          </cell>
          <cell r="BA18">
            <v>22</v>
          </cell>
          <cell r="BB18">
            <v>3.0800000000000001E-4</v>
          </cell>
          <cell r="BC18">
            <v>22</v>
          </cell>
          <cell r="BD18">
            <v>1.2604354231461778E-2</v>
          </cell>
          <cell r="BE18">
            <v>154</v>
          </cell>
          <cell r="BF18">
            <v>11</v>
          </cell>
          <cell r="BG18"/>
          <cell r="BH18">
            <v>3.98</v>
          </cell>
          <cell r="BI18">
            <v>20</v>
          </cell>
          <cell r="BJ18">
            <v>2820</v>
          </cell>
          <cell r="BK18">
            <v>21</v>
          </cell>
          <cell r="BL18"/>
          <cell r="BM18"/>
          <cell r="BN18"/>
          <cell r="BO18">
            <v>9.2129772766855619E-2</v>
          </cell>
          <cell r="BP18"/>
          <cell r="BQ18"/>
          <cell r="BR18"/>
          <cell r="BS18">
            <v>1000</v>
          </cell>
          <cell r="BT18" t="str">
            <v>Ceiling (High)</v>
          </cell>
          <cell r="BU18"/>
          <cell r="BV18">
            <v>3000</v>
          </cell>
          <cell r="BW18" t="str">
            <v>Ceiling (High)</v>
          </cell>
          <cell r="BX18"/>
          <cell r="BY18">
            <v>5000</v>
          </cell>
          <cell r="BZ18" t="str">
            <v>Ceiling (High)</v>
          </cell>
          <cell r="CA18">
            <v>50000</v>
          </cell>
          <cell r="CB18" t="str">
            <v>0.005%</v>
          </cell>
          <cell r="CC18"/>
        </row>
        <row r="19">
          <cell r="A19" t="str">
            <v>BIS(2-CHLOROETHYL)ETHER</v>
          </cell>
          <cell r="B19" t="str">
            <v>111-44-4</v>
          </cell>
          <cell r="C19">
            <v>42922</v>
          </cell>
          <cell r="D19"/>
          <cell r="E19"/>
          <cell r="F19"/>
          <cell r="G19"/>
          <cell r="H19"/>
          <cell r="I19"/>
          <cell r="J19"/>
          <cell r="K19"/>
          <cell r="L19">
            <v>1.1000000000000001</v>
          </cell>
          <cell r="M19" t="str">
            <v>B2</v>
          </cell>
          <cell r="N19">
            <v>1</v>
          </cell>
          <cell r="O19">
            <v>3.3E-4</v>
          </cell>
          <cell r="P19">
            <v>1</v>
          </cell>
          <cell r="Q19">
            <v>1</v>
          </cell>
          <cell r="R19" t="str">
            <v>9e</v>
          </cell>
          <cell r="S19">
            <v>0.03</v>
          </cell>
          <cell r="T19" t="str">
            <v>9e</v>
          </cell>
          <cell r="U19">
            <v>1</v>
          </cell>
          <cell r="V19" t="str">
            <v>9e</v>
          </cell>
          <cell r="W19">
            <v>0.03</v>
          </cell>
          <cell r="X19" t="str">
            <v>9e</v>
          </cell>
          <cell r="Y19">
            <v>1</v>
          </cell>
          <cell r="Z19" t="str">
            <v>9e</v>
          </cell>
          <cell r="AA19">
            <v>0.03</v>
          </cell>
          <cell r="AB19" t="str">
            <v>9e</v>
          </cell>
          <cell r="AC19"/>
          <cell r="AD19"/>
          <cell r="AE19"/>
          <cell r="AF19"/>
          <cell r="AG19">
            <v>1</v>
          </cell>
          <cell r="AH19">
            <v>9</v>
          </cell>
          <cell r="AI19"/>
          <cell r="AJ19"/>
          <cell r="AK19">
            <v>0.98</v>
          </cell>
          <cell r="AL19">
            <v>0.98</v>
          </cell>
          <cell r="AM19"/>
          <cell r="AN19"/>
          <cell r="AO19">
            <v>0</v>
          </cell>
          <cell r="AS19"/>
          <cell r="AT19">
            <v>287</v>
          </cell>
          <cell r="AU19">
            <v>4.9073552088936698E-2</v>
          </cell>
          <cell r="AV19">
            <v>13</v>
          </cell>
          <cell r="AW19">
            <v>14.468078420597246</v>
          </cell>
          <cell r="AX19">
            <v>0.66</v>
          </cell>
          <cell r="AY19">
            <v>28.5</v>
          </cell>
          <cell r="AZ19">
            <v>17200000</v>
          </cell>
          <cell r="BA19">
            <v>22</v>
          </cell>
          <cell r="BB19">
            <v>1.7E-5</v>
          </cell>
          <cell r="BC19">
            <v>22</v>
          </cell>
          <cell r="BD19">
            <v>6.9569487641185136E-4</v>
          </cell>
          <cell r="BE19">
            <v>143</v>
          </cell>
          <cell r="BF19">
            <v>13</v>
          </cell>
          <cell r="BG19">
            <v>0.71</v>
          </cell>
          <cell r="BH19">
            <v>1.29</v>
          </cell>
          <cell r="BI19">
            <v>16</v>
          </cell>
          <cell r="BJ19">
            <v>75.900000000000006</v>
          </cell>
          <cell r="BK19" t="str">
            <v>17a</v>
          </cell>
          <cell r="BL19">
            <v>-51.9</v>
          </cell>
          <cell r="BM19">
            <v>17</v>
          </cell>
          <cell r="BN19"/>
          <cell r="BO19">
            <v>1.7807378917032942E-3</v>
          </cell>
          <cell r="BP19"/>
          <cell r="BQ19"/>
          <cell r="BR19"/>
          <cell r="BS19">
            <v>500</v>
          </cell>
          <cell r="BT19" t="str">
            <v>Ceiling (Medium)</v>
          </cell>
          <cell r="BU19"/>
          <cell r="BV19">
            <v>1000</v>
          </cell>
          <cell r="BW19" t="str">
            <v>Ceiling (Medium)</v>
          </cell>
          <cell r="BX19"/>
          <cell r="BY19">
            <v>3000</v>
          </cell>
          <cell r="BZ19" t="str">
            <v>Ceiling (Medium)</v>
          </cell>
          <cell r="CA19">
            <v>50000</v>
          </cell>
          <cell r="CB19" t="str">
            <v>0.005%</v>
          </cell>
          <cell r="CC19"/>
        </row>
        <row r="20">
          <cell r="A20" t="str">
            <v>BIS(2-CHLOROISOPROPYL)ETHER</v>
          </cell>
          <cell r="B20" t="str">
            <v>108-60-1</v>
          </cell>
          <cell r="C20">
            <v>42922</v>
          </cell>
          <cell r="D20">
            <v>0.04</v>
          </cell>
          <cell r="E20">
            <v>1</v>
          </cell>
          <cell r="F20">
            <v>0.04</v>
          </cell>
          <cell r="G20" t="str">
            <v>1d</v>
          </cell>
          <cell r="H20">
            <v>0.14000000000000001</v>
          </cell>
          <cell r="I20" t="str">
            <v>7b</v>
          </cell>
          <cell r="J20">
            <v>0.14000000000000001</v>
          </cell>
          <cell r="K20" t="str">
            <v>7c</v>
          </cell>
          <cell r="L20">
            <v>7.0000000000000007E-2</v>
          </cell>
          <cell r="M20" t="str">
            <v>C</v>
          </cell>
          <cell r="N20" t="str">
            <v>2d</v>
          </cell>
          <cell r="O20">
            <v>1.0000000000000001E-5</v>
          </cell>
          <cell r="P20">
            <v>2</v>
          </cell>
          <cell r="Q20">
            <v>1</v>
          </cell>
          <cell r="R20" t="str">
            <v>9e</v>
          </cell>
          <cell r="S20">
            <v>0.03</v>
          </cell>
          <cell r="T20" t="str">
            <v>9e</v>
          </cell>
          <cell r="U20">
            <v>1</v>
          </cell>
          <cell r="V20">
            <v>9</v>
          </cell>
          <cell r="W20">
            <v>0.03</v>
          </cell>
          <cell r="X20" t="str">
            <v>9e</v>
          </cell>
          <cell r="Y20">
            <v>1</v>
          </cell>
          <cell r="Z20" t="str">
            <v>9e</v>
          </cell>
          <cell r="AA20">
            <v>0.03</v>
          </cell>
          <cell r="AB20" t="str">
            <v>9e</v>
          </cell>
          <cell r="AC20">
            <v>1</v>
          </cell>
          <cell r="AD20">
            <v>9</v>
          </cell>
          <cell r="AE20">
            <v>1</v>
          </cell>
          <cell r="AF20">
            <v>9</v>
          </cell>
          <cell r="AG20">
            <v>1</v>
          </cell>
          <cell r="AH20">
            <v>9</v>
          </cell>
          <cell r="AI20"/>
          <cell r="AJ20"/>
          <cell r="AK20">
            <v>0.98</v>
          </cell>
          <cell r="AL20">
            <v>0.98</v>
          </cell>
          <cell r="AM20"/>
          <cell r="AN20"/>
          <cell r="AO20">
            <v>0</v>
          </cell>
          <cell r="AR20">
            <v>320</v>
          </cell>
          <cell r="AS20">
            <v>24</v>
          </cell>
          <cell r="AT20">
            <v>2240</v>
          </cell>
          <cell r="AU20">
            <v>0.32029749587644324</v>
          </cell>
          <cell r="AV20">
            <v>24</v>
          </cell>
          <cell r="AW20">
            <v>2.6537828454578141</v>
          </cell>
          <cell r="AX20">
            <v>0.66</v>
          </cell>
          <cell r="AY20">
            <v>28.5</v>
          </cell>
          <cell r="AZ20">
            <v>39930</v>
          </cell>
          <cell r="BA20">
            <v>23</v>
          </cell>
          <cell r="BB20">
            <v>3.3199999999999999E-4</v>
          </cell>
          <cell r="BC20">
            <v>23</v>
          </cell>
          <cell r="BD20">
            <v>1.3599999999999999E-2</v>
          </cell>
          <cell r="BE20">
            <v>171</v>
          </cell>
          <cell r="BF20">
            <v>11</v>
          </cell>
          <cell r="BG20">
            <v>0.85</v>
          </cell>
          <cell r="BH20">
            <v>2.1</v>
          </cell>
          <cell r="BI20">
            <v>11</v>
          </cell>
          <cell r="BJ20">
            <v>61</v>
          </cell>
          <cell r="BK20">
            <v>11</v>
          </cell>
          <cell r="BL20"/>
          <cell r="BM20"/>
          <cell r="BN20"/>
          <cell r="BO20">
            <v>4.250108331760467E-3</v>
          </cell>
          <cell r="BP20"/>
          <cell r="BQ20"/>
          <cell r="BR20"/>
          <cell r="BS20">
            <v>500</v>
          </cell>
          <cell r="BT20" t="str">
            <v>Ceiling (Medium)</v>
          </cell>
          <cell r="BU20"/>
          <cell r="BV20">
            <v>1000</v>
          </cell>
          <cell r="BW20" t="str">
            <v>Ceiling (Medium)</v>
          </cell>
          <cell r="BX20"/>
          <cell r="BY20">
            <v>3000</v>
          </cell>
          <cell r="BZ20" t="str">
            <v>Ceiling (Medium)</v>
          </cell>
          <cell r="CA20">
            <v>50000</v>
          </cell>
          <cell r="CB20" t="str">
            <v>0.005%</v>
          </cell>
          <cell r="CC20"/>
        </row>
        <row r="21">
          <cell r="A21" t="str">
            <v>BIS(2-ETHYLHEXYL)PHTHALATE</v>
          </cell>
          <cell r="B21" t="str">
            <v>117-81-7</v>
          </cell>
          <cell r="C21">
            <v>42923</v>
          </cell>
          <cell r="D21">
            <v>0.02</v>
          </cell>
          <cell r="E21">
            <v>1</v>
          </cell>
          <cell r="F21">
            <v>0.02</v>
          </cell>
          <cell r="G21" t="str">
            <v>2d</v>
          </cell>
          <cell r="H21">
            <v>7.0000000000000001E-3</v>
          </cell>
          <cell r="I21">
            <v>3</v>
          </cell>
          <cell r="J21">
            <v>7.0000000000000001E-3</v>
          </cell>
          <cell r="K21" t="str">
            <v>7c</v>
          </cell>
          <cell r="L21">
            <v>1.4E-2</v>
          </cell>
          <cell r="M21" t="str">
            <v>B2</v>
          </cell>
          <cell r="N21">
            <v>1</v>
          </cell>
          <cell r="O21">
            <v>1.3E-6</v>
          </cell>
          <cell r="P21">
            <v>3</v>
          </cell>
          <cell r="Q21">
            <v>1</v>
          </cell>
          <cell r="R21" t="str">
            <v>9e</v>
          </cell>
          <cell r="S21">
            <v>0.1</v>
          </cell>
          <cell r="T21" t="str">
            <v>9e</v>
          </cell>
          <cell r="U21">
            <v>1</v>
          </cell>
          <cell r="V21" t="str">
            <v>9e</v>
          </cell>
          <cell r="W21">
            <v>0.1</v>
          </cell>
          <cell r="X21" t="str">
            <v>9e</v>
          </cell>
          <cell r="Y21">
            <v>1</v>
          </cell>
          <cell r="Z21" t="str">
            <v>9e</v>
          </cell>
          <cell r="AA21">
            <v>0.1</v>
          </cell>
          <cell r="AB21" t="str">
            <v>9e</v>
          </cell>
          <cell r="AC21">
            <v>1</v>
          </cell>
          <cell r="AD21">
            <v>9</v>
          </cell>
          <cell r="AE21">
            <v>1</v>
          </cell>
          <cell r="AF21">
            <v>9</v>
          </cell>
          <cell r="AG21">
            <v>1</v>
          </cell>
          <cell r="AH21">
            <v>9</v>
          </cell>
          <cell r="AI21"/>
          <cell r="AJ21"/>
          <cell r="AK21">
            <v>1</v>
          </cell>
          <cell r="AL21">
            <v>1</v>
          </cell>
          <cell r="AM21"/>
          <cell r="AN21"/>
          <cell r="AO21">
            <v>0</v>
          </cell>
          <cell r="AS21"/>
          <cell r="AU21">
            <v>0</v>
          </cell>
          <cell r="AV21"/>
          <cell r="AW21">
            <v>0</v>
          </cell>
          <cell r="AX21">
            <v>0.66</v>
          </cell>
          <cell r="AY21">
            <v>4</v>
          </cell>
          <cell r="AZ21">
            <v>270</v>
          </cell>
          <cell r="BA21">
            <v>22</v>
          </cell>
          <cell r="BB21">
            <v>2.7000000000000001E-7</v>
          </cell>
          <cell r="BC21">
            <v>22</v>
          </cell>
          <cell r="BD21">
            <v>1.104927156654117E-5</v>
          </cell>
          <cell r="BE21">
            <v>391</v>
          </cell>
          <cell r="BF21">
            <v>13</v>
          </cell>
          <cell r="BG21"/>
          <cell r="BH21">
            <v>7.6</v>
          </cell>
          <cell r="BI21">
            <v>16</v>
          </cell>
          <cell r="BJ21">
            <v>111000</v>
          </cell>
          <cell r="BK21" t="str">
            <v>17a</v>
          </cell>
          <cell r="BL21">
            <v>-55</v>
          </cell>
          <cell r="BM21">
            <v>17</v>
          </cell>
          <cell r="BN21"/>
          <cell r="BO21">
            <v>1.0626738654024654</v>
          </cell>
          <cell r="BP21"/>
          <cell r="BQ21"/>
          <cell r="BR21"/>
          <cell r="BS21">
            <v>1000</v>
          </cell>
          <cell r="BT21" t="str">
            <v>Ceiling (High)</v>
          </cell>
          <cell r="BU21"/>
          <cell r="BV21">
            <v>3000</v>
          </cell>
          <cell r="BW21" t="str">
            <v>Ceiling (High)</v>
          </cell>
          <cell r="BX21"/>
          <cell r="BY21">
            <v>5000</v>
          </cell>
          <cell r="BZ21" t="str">
            <v>Ceiling (High)</v>
          </cell>
          <cell r="CA21">
            <v>50000</v>
          </cell>
          <cell r="CB21" t="str">
            <v>0.005%</v>
          </cell>
          <cell r="CC21"/>
        </row>
        <row r="22">
          <cell r="A22" t="str">
            <v>BROMODICHLOROMETHANE</v>
          </cell>
          <cell r="B22" t="str">
            <v>75-27-4</v>
          </cell>
          <cell r="C22">
            <v>42922</v>
          </cell>
          <cell r="D22">
            <v>3.0000000000000001E-3</v>
          </cell>
          <cell r="E22" t="str">
            <v>6b</v>
          </cell>
          <cell r="F22">
            <v>8.0000000000000002E-3</v>
          </cell>
          <cell r="G22">
            <v>6</v>
          </cell>
          <cell r="H22">
            <v>0.01</v>
          </cell>
          <cell r="I22" t="str">
            <v>7b</v>
          </cell>
          <cell r="J22">
            <v>0.02</v>
          </cell>
          <cell r="K22">
            <v>6</v>
          </cell>
          <cell r="L22">
            <v>6.2E-2</v>
          </cell>
          <cell r="M22" t="str">
            <v>B2</v>
          </cell>
          <cell r="N22">
            <v>1</v>
          </cell>
          <cell r="O22">
            <v>1.7714285714285713E-5</v>
          </cell>
          <cell r="P22" t="str">
            <v>7a</v>
          </cell>
          <cell r="Q22">
            <v>1</v>
          </cell>
          <cell r="R22" t="str">
            <v>9e</v>
          </cell>
          <cell r="S22">
            <v>0.03</v>
          </cell>
          <cell r="T22" t="str">
            <v>9e</v>
          </cell>
          <cell r="U22">
            <v>1</v>
          </cell>
          <cell r="V22" t="str">
            <v>9e</v>
          </cell>
          <cell r="W22">
            <v>0.03</v>
          </cell>
          <cell r="X22" t="str">
            <v>9e</v>
          </cell>
          <cell r="Y22">
            <v>1</v>
          </cell>
          <cell r="Z22" t="str">
            <v>9e</v>
          </cell>
          <cell r="AA22">
            <v>0.03</v>
          </cell>
          <cell r="AB22" t="str">
            <v>9e</v>
          </cell>
          <cell r="AC22">
            <v>1</v>
          </cell>
          <cell r="AD22">
            <v>9</v>
          </cell>
          <cell r="AE22">
            <v>1</v>
          </cell>
          <cell r="AF22">
            <v>9</v>
          </cell>
          <cell r="AG22">
            <v>1</v>
          </cell>
          <cell r="AH22">
            <v>9</v>
          </cell>
          <cell r="AI22"/>
          <cell r="AJ22"/>
          <cell r="AK22">
            <v>0.98</v>
          </cell>
          <cell r="AL22">
            <v>0.98</v>
          </cell>
          <cell r="AM22"/>
          <cell r="AN22"/>
          <cell r="AO22">
            <v>0</v>
          </cell>
          <cell r="AS22"/>
          <cell r="AU22">
            <v>0</v>
          </cell>
          <cell r="AV22"/>
          <cell r="AW22">
            <v>0</v>
          </cell>
          <cell r="AX22">
            <v>0.1</v>
          </cell>
          <cell r="AY22">
            <v>2.5</v>
          </cell>
          <cell r="AZ22">
            <v>3030000</v>
          </cell>
          <cell r="BA22">
            <v>23</v>
          </cell>
          <cell r="BB22">
            <v>2.1199999999999999E-3</v>
          </cell>
          <cell r="BC22">
            <v>22</v>
          </cell>
          <cell r="BD22">
            <v>8.6757243411360291E-2</v>
          </cell>
          <cell r="BE22">
            <v>164</v>
          </cell>
          <cell r="BF22">
            <v>13</v>
          </cell>
          <cell r="BG22">
            <v>50</v>
          </cell>
          <cell r="BH22">
            <v>2</v>
          </cell>
          <cell r="BI22">
            <v>16</v>
          </cell>
          <cell r="BJ22">
            <v>55</v>
          </cell>
          <cell r="BK22" t="str">
            <v>17b</v>
          </cell>
          <cell r="BL22">
            <v>-57</v>
          </cell>
          <cell r="BM22">
            <v>17</v>
          </cell>
          <cell r="BN22"/>
          <cell r="BO22">
            <v>3.9957655661880549E-3</v>
          </cell>
          <cell r="BP22"/>
          <cell r="BQ22"/>
          <cell r="BR22"/>
          <cell r="BS22">
            <v>100</v>
          </cell>
          <cell r="BT22" t="str">
            <v>Ceiling (Low)</v>
          </cell>
          <cell r="BU22"/>
          <cell r="BV22">
            <v>500</v>
          </cell>
          <cell r="BW22" t="str">
            <v>Ceiling (Low)</v>
          </cell>
          <cell r="BX22"/>
          <cell r="BY22">
            <v>500</v>
          </cell>
          <cell r="BZ22" t="str">
            <v>High Volatility</v>
          </cell>
          <cell r="CA22">
            <v>50000</v>
          </cell>
          <cell r="CB22" t="str">
            <v>0.005%</v>
          </cell>
          <cell r="CC22"/>
        </row>
        <row r="23">
          <cell r="A23" t="str">
            <v>BROMOFORM</v>
          </cell>
          <cell r="B23" t="str">
            <v>75-25-2</v>
          </cell>
          <cell r="C23">
            <v>42922</v>
          </cell>
          <cell r="D23">
            <v>0.02</v>
          </cell>
          <cell r="E23">
            <v>1</v>
          </cell>
          <cell r="F23">
            <v>0.03</v>
          </cell>
          <cell r="G23">
            <v>6</v>
          </cell>
          <cell r="H23">
            <v>7.0000000000000007E-2</v>
          </cell>
          <cell r="I23" t="str">
            <v>7b</v>
          </cell>
          <cell r="J23">
            <v>0.09</v>
          </cell>
          <cell r="K23" t="str">
            <v>7b</v>
          </cell>
          <cell r="L23">
            <v>7.9000000000000008E-3</v>
          </cell>
          <cell r="M23" t="str">
            <v>B2</v>
          </cell>
          <cell r="N23">
            <v>1</v>
          </cell>
          <cell r="O23">
            <v>1.1000000000000001E-6</v>
          </cell>
          <cell r="P23">
            <v>1</v>
          </cell>
          <cell r="Q23">
            <v>1</v>
          </cell>
          <cell r="R23" t="str">
            <v>9e</v>
          </cell>
          <cell r="S23">
            <v>0.03</v>
          </cell>
          <cell r="T23" t="str">
            <v>9e</v>
          </cell>
          <cell r="U23">
            <v>1</v>
          </cell>
          <cell r="V23" t="str">
            <v>9e</v>
          </cell>
          <cell r="W23">
            <v>0.03</v>
          </cell>
          <cell r="X23" t="str">
            <v>9e</v>
          </cell>
          <cell r="Y23">
            <v>1</v>
          </cell>
          <cell r="Z23" t="str">
            <v>9e</v>
          </cell>
          <cell r="AA23">
            <v>0.03</v>
          </cell>
          <cell r="AB23" t="str">
            <v>9e</v>
          </cell>
          <cell r="AC23">
            <v>1</v>
          </cell>
          <cell r="AD23">
            <v>9</v>
          </cell>
          <cell r="AE23">
            <v>1</v>
          </cell>
          <cell r="AF23">
            <v>9</v>
          </cell>
          <cell r="AG23">
            <v>1</v>
          </cell>
          <cell r="AH23">
            <v>9</v>
          </cell>
          <cell r="AI23"/>
          <cell r="AJ23"/>
          <cell r="AK23">
            <v>0.9</v>
          </cell>
          <cell r="AL23">
            <v>0.9</v>
          </cell>
          <cell r="AM23"/>
          <cell r="AN23"/>
          <cell r="AO23">
            <v>0</v>
          </cell>
          <cell r="AR23">
            <v>510</v>
          </cell>
          <cell r="AS23">
            <v>13</v>
          </cell>
          <cell r="AT23">
            <v>13450</v>
          </cell>
          <cell r="AU23">
            <v>1.2998804094456267</v>
          </cell>
          <cell r="AV23">
            <v>13</v>
          </cell>
          <cell r="AW23">
            <v>4.3080886205434004</v>
          </cell>
          <cell r="AX23">
            <v>0.1</v>
          </cell>
          <cell r="AY23">
            <v>3.5</v>
          </cell>
          <cell r="AZ23">
            <v>3100000</v>
          </cell>
          <cell r="BA23">
            <v>22</v>
          </cell>
          <cell r="BB23">
            <v>5.3499999999999999E-4</v>
          </cell>
          <cell r="BC23">
            <v>22</v>
          </cell>
          <cell r="BD23">
            <v>2.1893926992961204E-2</v>
          </cell>
          <cell r="BE23">
            <v>253</v>
          </cell>
          <cell r="BF23">
            <v>13</v>
          </cell>
          <cell r="BG23">
            <v>5.6</v>
          </cell>
          <cell r="BH23">
            <v>2.4</v>
          </cell>
          <cell r="BI23">
            <v>16</v>
          </cell>
          <cell r="BJ23">
            <v>126</v>
          </cell>
          <cell r="BK23" t="str">
            <v>17a</v>
          </cell>
          <cell r="BL23">
            <v>8</v>
          </cell>
          <cell r="BM23">
            <v>17</v>
          </cell>
          <cell r="BN23"/>
          <cell r="BO23">
            <v>2.3291636302139665E-3</v>
          </cell>
          <cell r="BP23"/>
          <cell r="BQ23"/>
          <cell r="BR23"/>
          <cell r="BS23">
            <v>500</v>
          </cell>
          <cell r="BT23" t="str">
            <v>Ceiling (Medium)</v>
          </cell>
          <cell r="BU23"/>
          <cell r="BV23">
            <v>1000</v>
          </cell>
          <cell r="BW23" t="str">
            <v>Ceiling (Medium)</v>
          </cell>
          <cell r="BX23"/>
          <cell r="BY23">
            <v>3000</v>
          </cell>
          <cell r="BZ23" t="str">
            <v>Ceiling (Medium)</v>
          </cell>
          <cell r="CA23">
            <v>50000</v>
          </cell>
          <cell r="CB23" t="str">
            <v>0.005%</v>
          </cell>
          <cell r="CC23"/>
        </row>
        <row r="24">
          <cell r="A24" t="str">
            <v>BROMOMETHANE</v>
          </cell>
          <cell r="B24" t="str">
            <v>74-83-9</v>
          </cell>
          <cell r="C24">
            <v>42922</v>
          </cell>
          <cell r="D24">
            <v>1.4E-3</v>
          </cell>
          <cell r="E24">
            <v>1</v>
          </cell>
          <cell r="F24">
            <v>5.0000000000000001E-3</v>
          </cell>
          <cell r="G24">
            <v>6</v>
          </cell>
          <cell r="H24">
            <v>5.0000000000000001E-3</v>
          </cell>
          <cell r="I24">
            <v>1</v>
          </cell>
          <cell r="J24">
            <v>0.1</v>
          </cell>
          <cell r="K24">
            <v>6</v>
          </cell>
          <cell r="L24"/>
          <cell r="M24" t="str">
            <v>D</v>
          </cell>
          <cell r="N24">
            <v>1</v>
          </cell>
          <cell r="O24"/>
          <cell r="P24"/>
          <cell r="Q24">
            <v>1</v>
          </cell>
          <cell r="R24" t="str">
            <v>9e</v>
          </cell>
          <cell r="S24">
            <v>0.03</v>
          </cell>
          <cell r="T24" t="str">
            <v>9e</v>
          </cell>
          <cell r="U24">
            <v>1</v>
          </cell>
          <cell r="V24" t="str">
            <v>9e</v>
          </cell>
          <cell r="W24">
            <v>0.03</v>
          </cell>
          <cell r="X24" t="str">
            <v>9e</v>
          </cell>
          <cell r="Y24" t="str">
            <v>NC</v>
          </cell>
          <cell r="Z24"/>
          <cell r="AA24" t="str">
            <v>NC</v>
          </cell>
          <cell r="AB24"/>
          <cell r="AC24">
            <v>1</v>
          </cell>
          <cell r="AD24">
            <v>9</v>
          </cell>
          <cell r="AE24">
            <v>1</v>
          </cell>
          <cell r="AF24">
            <v>9</v>
          </cell>
          <cell r="AG24"/>
          <cell r="AH24"/>
          <cell r="AI24"/>
          <cell r="AJ24"/>
          <cell r="AK24">
            <v>0.97</v>
          </cell>
          <cell r="AL24" t="str">
            <v>NC</v>
          </cell>
          <cell r="AM24"/>
          <cell r="AN24"/>
          <cell r="AO24">
            <v>0.6</v>
          </cell>
          <cell r="AS24"/>
          <cell r="AT24">
            <v>80000</v>
          </cell>
          <cell r="AU24">
            <v>20.59055330634278</v>
          </cell>
          <cell r="AV24">
            <v>13</v>
          </cell>
          <cell r="AW24">
            <v>68.963664010067106</v>
          </cell>
          <cell r="AX24">
            <v>0.5</v>
          </cell>
          <cell r="AY24">
            <v>0.55000000000000004</v>
          </cell>
          <cell r="AZ24">
            <v>15200000</v>
          </cell>
          <cell r="BA24">
            <v>22</v>
          </cell>
          <cell r="BB24">
            <v>7.3400000000000002E-3</v>
          </cell>
          <cell r="BC24">
            <v>22</v>
          </cell>
          <cell r="BD24">
            <v>0.30037649369782288</v>
          </cell>
          <cell r="BE24">
            <v>95</v>
          </cell>
          <cell r="BF24">
            <v>13</v>
          </cell>
          <cell r="BG24">
            <v>1420</v>
          </cell>
          <cell r="BH24">
            <v>1.19</v>
          </cell>
          <cell r="BI24"/>
          <cell r="BJ24">
            <v>5.8884365535558905</v>
          </cell>
          <cell r="BK24">
            <v>13</v>
          </cell>
          <cell r="BL24"/>
          <cell r="BM24"/>
          <cell r="BN24"/>
          <cell r="BO24"/>
          <cell r="BP24"/>
          <cell r="BQ24"/>
          <cell r="BR24"/>
          <cell r="BS24">
            <v>500</v>
          </cell>
          <cell r="BT24" t="str">
            <v>Ceiling (Medium)</v>
          </cell>
          <cell r="BU24"/>
          <cell r="BV24">
            <v>1000</v>
          </cell>
          <cell r="BW24" t="str">
            <v>Ceiling (Medium)</v>
          </cell>
          <cell r="BX24"/>
          <cell r="BY24">
            <v>3000</v>
          </cell>
          <cell r="BZ24" t="str">
            <v>Ceiling (Medium)</v>
          </cell>
          <cell r="CA24">
            <v>50000</v>
          </cell>
          <cell r="CB24" t="str">
            <v>0.005%</v>
          </cell>
          <cell r="CC24"/>
        </row>
        <row r="25">
          <cell r="A25" t="str">
            <v>CADMIUM</v>
          </cell>
          <cell r="B25" t="str">
            <v>7440-43-9</v>
          </cell>
          <cell r="C25">
            <v>42922</v>
          </cell>
          <cell r="D25">
            <v>5.0000000000000001E-4</v>
          </cell>
          <cell r="E25" t="str">
            <v>1c</v>
          </cell>
          <cell r="F25">
            <v>5.0000000000000001E-4</v>
          </cell>
          <cell r="G25" t="str">
            <v>1d</v>
          </cell>
          <cell r="H25">
            <v>1.0000000000000001E-5</v>
          </cell>
          <cell r="I25" t="str">
            <v>3a</v>
          </cell>
          <cell r="J25">
            <v>1.0000000000000001E-5</v>
          </cell>
          <cell r="K25" t="str">
            <v>7c</v>
          </cell>
          <cell r="L25"/>
          <cell r="M25" t="str">
            <v>B1</v>
          </cell>
          <cell r="N25">
            <v>1</v>
          </cell>
          <cell r="O25">
            <v>4.1999999999999997E-3</v>
          </cell>
          <cell r="P25" t="str">
            <v>3a</v>
          </cell>
          <cell r="Q25">
            <v>0.5</v>
          </cell>
          <cell r="R25" t="str">
            <v>9g</v>
          </cell>
          <cell r="S25">
            <v>0.01</v>
          </cell>
          <cell r="T25" t="str">
            <v>9e</v>
          </cell>
          <cell r="U25">
            <v>0.5</v>
          </cell>
          <cell r="V25" t="str">
            <v>9g</v>
          </cell>
          <cell r="W25">
            <v>0.01</v>
          </cell>
          <cell r="X25" t="str">
            <v>9e</v>
          </cell>
          <cell r="Y25" t="str">
            <v>NC</v>
          </cell>
          <cell r="Z25"/>
          <cell r="AA25" t="str">
            <v>NC</v>
          </cell>
          <cell r="AB25"/>
          <cell r="AC25">
            <v>1</v>
          </cell>
          <cell r="AD25">
            <v>9</v>
          </cell>
          <cell r="AE25">
            <v>1</v>
          </cell>
          <cell r="AF25">
            <v>9</v>
          </cell>
          <cell r="AG25"/>
          <cell r="AH25"/>
          <cell r="AI25">
            <v>3</v>
          </cell>
          <cell r="AJ25"/>
          <cell r="AK25">
            <v>7.0000000000000007E-2</v>
          </cell>
          <cell r="AL25" t="str">
            <v>NC</v>
          </cell>
          <cell r="AM25">
            <v>2</v>
          </cell>
          <cell r="AN25">
            <v>4.2</v>
          </cell>
          <cell r="AO25">
            <v>0</v>
          </cell>
          <cell r="AS25"/>
          <cell r="AU25">
            <v>0</v>
          </cell>
          <cell r="AV25"/>
          <cell r="AW25">
            <v>0</v>
          </cell>
          <cell r="AX25">
            <v>0.8</v>
          </cell>
          <cell r="AY25">
            <v>4</v>
          </cell>
          <cell r="AZ25">
            <v>0</v>
          </cell>
          <cell r="BA25"/>
          <cell r="BB25"/>
          <cell r="BC25"/>
          <cell r="BD25">
            <v>0</v>
          </cell>
          <cell r="BE25">
            <v>112</v>
          </cell>
          <cell r="BF25">
            <v>13</v>
          </cell>
          <cell r="BG25"/>
          <cell r="BH25">
            <v>-7.0000000000000007E-2</v>
          </cell>
          <cell r="BI25"/>
          <cell r="BJ25">
            <v>0</v>
          </cell>
          <cell r="BK25"/>
          <cell r="BL25"/>
          <cell r="BM25"/>
          <cell r="BN25"/>
          <cell r="BO25">
            <v>1E-3</v>
          </cell>
          <cell r="BP25">
            <v>1.9</v>
          </cell>
          <cell r="BR25"/>
          <cell r="BS25">
            <v>1000</v>
          </cell>
          <cell r="BT25" t="str">
            <v>Ceiling (High)</v>
          </cell>
          <cell r="BU25"/>
          <cell r="BV25">
            <v>3000</v>
          </cell>
          <cell r="BW25" t="str">
            <v>Ceiling (High)</v>
          </cell>
          <cell r="BX25"/>
          <cell r="BY25">
            <v>5000</v>
          </cell>
          <cell r="BZ25" t="str">
            <v>Ceiling (High)</v>
          </cell>
          <cell r="CA25">
            <v>50000</v>
          </cell>
          <cell r="CB25" t="str">
            <v>0.005%</v>
          </cell>
          <cell r="CC25" t="str">
            <v>Y</v>
          </cell>
        </row>
        <row r="26">
          <cell r="A26" t="str">
            <v>CARBON TETRACHLORIDE</v>
          </cell>
          <cell r="B26" t="str">
            <v>56-23-5</v>
          </cell>
          <cell r="C26">
            <v>42922</v>
          </cell>
          <cell r="D26">
            <v>4.0000000000000001E-3</v>
          </cell>
          <cell r="E26">
            <v>1</v>
          </cell>
          <cell r="F26">
            <v>0.01</v>
          </cell>
          <cell r="G26" t="str">
            <v>1i</v>
          </cell>
          <cell r="H26">
            <v>0.1</v>
          </cell>
          <cell r="I26">
            <v>1</v>
          </cell>
          <cell r="J26">
            <v>0.1</v>
          </cell>
          <cell r="K26" t="str">
            <v>7c</v>
          </cell>
          <cell r="L26">
            <v>7.0000000000000007E-2</v>
          </cell>
          <cell r="M26" t="str">
            <v>B2</v>
          </cell>
          <cell r="N26">
            <v>1</v>
          </cell>
          <cell r="O26">
            <v>6.0000000000000002E-6</v>
          </cell>
          <cell r="P26">
            <v>1</v>
          </cell>
          <cell r="Q26">
            <v>1</v>
          </cell>
          <cell r="R26" t="str">
            <v>9e</v>
          </cell>
          <cell r="S26">
            <v>0.03</v>
          </cell>
          <cell r="T26" t="str">
            <v>9e</v>
          </cell>
          <cell r="U26">
            <v>1</v>
          </cell>
          <cell r="V26" t="str">
            <v>9e</v>
          </cell>
          <cell r="W26">
            <v>0.03</v>
          </cell>
          <cell r="X26" t="str">
            <v>9e</v>
          </cell>
          <cell r="Y26">
            <v>1</v>
          </cell>
          <cell r="Z26" t="str">
            <v>9e</v>
          </cell>
          <cell r="AA26">
            <v>0.03</v>
          </cell>
          <cell r="AB26" t="str">
            <v>9e</v>
          </cell>
          <cell r="AC26">
            <v>1</v>
          </cell>
          <cell r="AD26">
            <v>9</v>
          </cell>
          <cell r="AE26">
            <v>1</v>
          </cell>
          <cell r="AF26">
            <v>9</v>
          </cell>
          <cell r="AG26">
            <v>1</v>
          </cell>
          <cell r="AH26">
            <v>9</v>
          </cell>
          <cell r="AI26"/>
          <cell r="AJ26"/>
          <cell r="AK26">
            <v>1</v>
          </cell>
          <cell r="AL26">
            <v>1</v>
          </cell>
          <cell r="AM26"/>
          <cell r="AN26"/>
          <cell r="AO26">
            <v>0.86</v>
          </cell>
          <cell r="AP26">
            <v>20</v>
          </cell>
          <cell r="AQ26">
            <v>0.13400000000000001</v>
          </cell>
          <cell r="AR26">
            <v>520</v>
          </cell>
          <cell r="AS26">
            <v>13</v>
          </cell>
          <cell r="AT26">
            <v>63000</v>
          </cell>
          <cell r="AU26">
            <v>10.002797202797201</v>
          </cell>
          <cell r="AV26">
            <v>13</v>
          </cell>
          <cell r="AW26">
            <v>11.296840044742732</v>
          </cell>
          <cell r="AX26">
            <v>0.1</v>
          </cell>
          <cell r="AY26">
            <v>1.5</v>
          </cell>
          <cell r="AZ26">
            <v>793000</v>
          </cell>
          <cell r="BA26">
            <v>22</v>
          </cell>
          <cell r="BB26">
            <v>2.76E-2</v>
          </cell>
          <cell r="BC26">
            <v>22</v>
          </cell>
          <cell r="BD26">
            <v>1.1294810934686528</v>
          </cell>
          <cell r="BE26">
            <v>154</v>
          </cell>
          <cell r="BF26">
            <v>13</v>
          </cell>
          <cell r="BG26">
            <v>113</v>
          </cell>
          <cell r="BH26">
            <v>2.83</v>
          </cell>
          <cell r="BI26">
            <v>16</v>
          </cell>
          <cell r="BJ26">
            <v>152</v>
          </cell>
          <cell r="BK26" t="str">
            <v>17a</v>
          </cell>
          <cell r="BL26">
            <v>-23</v>
          </cell>
          <cell r="BM26">
            <v>17</v>
          </cell>
          <cell r="BN26"/>
          <cell r="BO26">
            <v>1.6047227144931665E-2</v>
          </cell>
          <cell r="BP26"/>
          <cell r="BQ26"/>
          <cell r="BR26"/>
          <cell r="BS26">
            <v>500</v>
          </cell>
          <cell r="BT26" t="str">
            <v>Ceiling (Medium)</v>
          </cell>
          <cell r="BU26"/>
          <cell r="BV26">
            <v>1000</v>
          </cell>
          <cell r="BW26" t="str">
            <v>Ceiling (Medium)</v>
          </cell>
          <cell r="BX26"/>
          <cell r="BY26">
            <v>3000</v>
          </cell>
          <cell r="BZ26" t="str">
            <v>Ceiling (Medium)</v>
          </cell>
          <cell r="CA26">
            <v>50000</v>
          </cell>
          <cell r="CB26" t="str">
            <v>0.005%</v>
          </cell>
          <cell r="CC26"/>
        </row>
        <row r="27">
          <cell r="A27" t="str">
            <v>CHLORDANE</v>
          </cell>
          <cell r="B27" t="str">
            <v>12789-03-6</v>
          </cell>
          <cell r="C27">
            <v>42922</v>
          </cell>
          <cell r="D27">
            <v>5.0000000000000001E-4</v>
          </cell>
          <cell r="E27">
            <v>1</v>
          </cell>
          <cell r="F27">
            <v>5.0000000000000001E-4</v>
          </cell>
          <cell r="G27" t="str">
            <v>1d</v>
          </cell>
          <cell r="H27">
            <v>6.9999999999999999E-4</v>
          </cell>
          <cell r="I27">
            <v>1</v>
          </cell>
          <cell r="J27">
            <v>7.0000000000000001E-3</v>
          </cell>
          <cell r="K27" t="str">
            <v>1k</v>
          </cell>
          <cell r="L27">
            <v>0.35</v>
          </cell>
          <cell r="M27" t="str">
            <v>B2</v>
          </cell>
          <cell r="N27">
            <v>1</v>
          </cell>
          <cell r="O27">
            <v>1E-4</v>
          </cell>
          <cell r="P27">
            <v>1</v>
          </cell>
          <cell r="Q27">
            <v>1</v>
          </cell>
          <cell r="R27" t="str">
            <v>9e</v>
          </cell>
          <cell r="S27">
            <v>0.04</v>
          </cell>
          <cell r="T27" t="str">
            <v>9e</v>
          </cell>
          <cell r="U27">
            <v>1</v>
          </cell>
          <cell r="V27" t="str">
            <v>9e</v>
          </cell>
          <cell r="W27">
            <v>0.04</v>
          </cell>
          <cell r="X27" t="str">
            <v>9e</v>
          </cell>
          <cell r="Y27">
            <v>1</v>
          </cell>
          <cell r="Z27" t="str">
            <v>9e</v>
          </cell>
          <cell r="AA27">
            <v>0.04</v>
          </cell>
          <cell r="AB27" t="str">
            <v>9e</v>
          </cell>
          <cell r="AC27">
            <v>1</v>
          </cell>
          <cell r="AD27">
            <v>9</v>
          </cell>
          <cell r="AE27">
            <v>1</v>
          </cell>
          <cell r="AF27">
            <v>9</v>
          </cell>
          <cell r="AG27">
            <v>1</v>
          </cell>
          <cell r="AH27">
            <v>9</v>
          </cell>
          <cell r="AI27"/>
          <cell r="AJ27"/>
          <cell r="AK27">
            <v>0.8</v>
          </cell>
          <cell r="AL27">
            <v>0.8</v>
          </cell>
          <cell r="AM27"/>
          <cell r="AN27"/>
          <cell r="AO27">
            <v>0</v>
          </cell>
          <cell r="AR27">
            <v>205</v>
          </cell>
          <cell r="AS27">
            <v>24</v>
          </cell>
          <cell r="AT27">
            <v>8.4</v>
          </cell>
          <cell r="AU27">
            <v>5.0095309568480291E-4</v>
          </cell>
          <cell r="AV27"/>
          <cell r="AW27">
            <v>1.9961948705656766E-2</v>
          </cell>
          <cell r="AX27">
            <v>0.7</v>
          </cell>
          <cell r="AY27">
            <v>1.5</v>
          </cell>
          <cell r="AZ27">
            <v>13</v>
          </cell>
          <cell r="BA27">
            <v>22</v>
          </cell>
          <cell r="BB27">
            <v>7.0300000000000001E-5</v>
          </cell>
          <cell r="BC27">
            <v>22</v>
          </cell>
          <cell r="BD27">
            <v>2.8769029301031267E-3</v>
          </cell>
          <cell r="BE27">
            <v>410</v>
          </cell>
          <cell r="BF27">
            <v>13</v>
          </cell>
          <cell r="BG27">
            <v>1.0000000000000001E-5</v>
          </cell>
          <cell r="BH27">
            <v>6.26</v>
          </cell>
          <cell r="BI27">
            <v>16</v>
          </cell>
          <cell r="BJ27">
            <v>51300</v>
          </cell>
          <cell r="BK27" t="str">
            <v>17a</v>
          </cell>
          <cell r="BL27">
            <v>106</v>
          </cell>
          <cell r="BM27">
            <v>17</v>
          </cell>
          <cell r="BN27"/>
          <cell r="BO27">
            <v>0.10854254493068262</v>
          </cell>
          <cell r="BP27">
            <v>11.104166666666666</v>
          </cell>
          <cell r="BR27"/>
          <cell r="BS27">
            <v>1000</v>
          </cell>
          <cell r="BT27" t="str">
            <v>Ceiling (High)</v>
          </cell>
          <cell r="BU27"/>
          <cell r="BV27">
            <v>3000</v>
          </cell>
          <cell r="BW27" t="str">
            <v>Ceiling (High)</v>
          </cell>
          <cell r="BX27"/>
          <cell r="BY27">
            <v>5000</v>
          </cell>
          <cell r="BZ27" t="str">
            <v>Ceiling (High)</v>
          </cell>
          <cell r="CA27">
            <v>50000</v>
          </cell>
          <cell r="CB27" t="str">
            <v>0.005%</v>
          </cell>
          <cell r="CC27"/>
        </row>
        <row r="28">
          <cell r="A28" t="str">
            <v>CHLOROANILINE, p-</v>
          </cell>
          <cell r="B28" t="str">
            <v>106-47-8</v>
          </cell>
          <cell r="C28">
            <v>42922</v>
          </cell>
          <cell r="D28">
            <v>5.0000000000000001E-4</v>
          </cell>
          <cell r="E28" t="str">
            <v>6a</v>
          </cell>
          <cell r="F28">
            <v>5.0000000000000001E-4</v>
          </cell>
          <cell r="G28">
            <v>6</v>
          </cell>
          <cell r="H28">
            <v>2E-3</v>
          </cell>
          <cell r="I28" t="str">
            <v>7b</v>
          </cell>
          <cell r="J28">
            <v>2E-3</v>
          </cell>
          <cell r="K28" t="str">
            <v>7c</v>
          </cell>
          <cell r="L28">
            <v>0.2</v>
          </cell>
          <cell r="M28"/>
          <cell r="N28">
            <v>6</v>
          </cell>
          <cell r="O28"/>
          <cell r="P28"/>
          <cell r="Q28">
            <v>1</v>
          </cell>
          <cell r="R28" t="str">
            <v>9e</v>
          </cell>
          <cell r="S28">
            <v>0.1</v>
          </cell>
          <cell r="T28" t="str">
            <v>9e</v>
          </cell>
          <cell r="U28">
            <v>1</v>
          </cell>
          <cell r="V28" t="str">
            <v>9e</v>
          </cell>
          <cell r="W28">
            <v>0.1</v>
          </cell>
          <cell r="X28" t="str">
            <v>9e</v>
          </cell>
          <cell r="Y28">
            <v>1</v>
          </cell>
          <cell r="Z28" t="str">
            <v>9e</v>
          </cell>
          <cell r="AA28">
            <v>0.1</v>
          </cell>
          <cell r="AB28" t="str">
            <v>9e</v>
          </cell>
          <cell r="AC28">
            <v>1</v>
          </cell>
          <cell r="AD28">
            <v>9</v>
          </cell>
          <cell r="AE28">
            <v>1</v>
          </cell>
          <cell r="AF28">
            <v>9</v>
          </cell>
          <cell r="AG28">
            <v>1</v>
          </cell>
          <cell r="AH28">
            <v>9</v>
          </cell>
          <cell r="AI28"/>
          <cell r="AJ28"/>
          <cell r="AK28">
            <v>1</v>
          </cell>
          <cell r="AL28">
            <v>1</v>
          </cell>
          <cell r="AM28"/>
          <cell r="AN28"/>
          <cell r="AO28">
            <v>0</v>
          </cell>
          <cell r="AS28"/>
          <cell r="AU28">
            <v>0</v>
          </cell>
          <cell r="AV28"/>
          <cell r="AW28">
            <v>0</v>
          </cell>
          <cell r="AX28">
            <v>1.3</v>
          </cell>
          <cell r="AY28">
            <v>20</v>
          </cell>
          <cell r="AZ28">
            <v>3900000</v>
          </cell>
          <cell r="BA28">
            <v>22</v>
          </cell>
          <cell r="BB28">
            <v>1.1599999999999999E-6</v>
          </cell>
          <cell r="BC28">
            <v>22</v>
          </cell>
          <cell r="BD28">
            <v>4.7470944508102797E-5</v>
          </cell>
          <cell r="BE28">
            <v>128</v>
          </cell>
          <cell r="BF28">
            <v>12</v>
          </cell>
          <cell r="BG28">
            <v>1.4999999999999999E-2</v>
          </cell>
          <cell r="BH28">
            <v>1.83</v>
          </cell>
          <cell r="BI28">
            <v>17</v>
          </cell>
          <cell r="BJ28">
            <v>66.099999999999994</v>
          </cell>
          <cell r="BK28" t="str">
            <v>17b</v>
          </cell>
          <cell r="BL28">
            <v>72.5</v>
          </cell>
          <cell r="BM28">
            <v>17</v>
          </cell>
          <cell r="BN28"/>
          <cell r="BO28">
            <v>4.909078761526034E-3</v>
          </cell>
          <cell r="BP28"/>
          <cell r="BQ28"/>
          <cell r="BR28"/>
          <cell r="BS28">
            <v>1000</v>
          </cell>
          <cell r="BT28" t="str">
            <v>Ceiling (High)</v>
          </cell>
          <cell r="BU28"/>
          <cell r="BV28">
            <v>3000</v>
          </cell>
          <cell r="BW28" t="str">
            <v>Ceiling (High)</v>
          </cell>
          <cell r="BX28"/>
          <cell r="BY28">
            <v>5000</v>
          </cell>
          <cell r="BZ28" t="str">
            <v>Ceiling (High)</v>
          </cell>
          <cell r="CA28">
            <v>50000</v>
          </cell>
          <cell r="CB28" t="str">
            <v>0.005%</v>
          </cell>
          <cell r="CC28"/>
        </row>
        <row r="29">
          <cell r="A29" t="str">
            <v>CHLOROBENZENE</v>
          </cell>
          <cell r="B29" t="str">
            <v>108-90-7</v>
          </cell>
          <cell r="C29">
            <v>42922</v>
          </cell>
          <cell r="D29">
            <v>0.02</v>
          </cell>
          <cell r="E29">
            <v>1</v>
          </cell>
          <cell r="F29">
            <v>7.0000000000000007E-2</v>
          </cell>
          <cell r="G29">
            <v>6</v>
          </cell>
          <cell r="H29">
            <v>0.05</v>
          </cell>
          <cell r="I29">
            <v>6</v>
          </cell>
          <cell r="J29">
            <v>0.5</v>
          </cell>
          <cell r="K29">
            <v>6</v>
          </cell>
          <cell r="L29"/>
          <cell r="M29" t="str">
            <v>D</v>
          </cell>
          <cell r="N29">
            <v>1</v>
          </cell>
          <cell r="O29"/>
          <cell r="P29"/>
          <cell r="Q29">
            <v>1</v>
          </cell>
          <cell r="R29" t="str">
            <v>9e</v>
          </cell>
          <cell r="S29">
            <v>0.03</v>
          </cell>
          <cell r="T29" t="str">
            <v>9e</v>
          </cell>
          <cell r="U29">
            <v>1</v>
          </cell>
          <cell r="V29" t="str">
            <v>9e</v>
          </cell>
          <cell r="W29">
            <v>0.03</v>
          </cell>
          <cell r="X29" t="str">
            <v>9e</v>
          </cell>
          <cell r="Y29" t="str">
            <v>NC</v>
          </cell>
          <cell r="Z29"/>
          <cell r="AA29" t="str">
            <v>NC</v>
          </cell>
          <cell r="AB29"/>
          <cell r="AC29">
            <v>1</v>
          </cell>
          <cell r="AD29">
            <v>9</v>
          </cell>
          <cell r="AE29">
            <v>1</v>
          </cell>
          <cell r="AF29">
            <v>9</v>
          </cell>
          <cell r="AG29"/>
          <cell r="AH29"/>
          <cell r="AI29"/>
          <cell r="AJ29"/>
          <cell r="AK29">
            <v>1</v>
          </cell>
          <cell r="AL29" t="str">
            <v>NC</v>
          </cell>
          <cell r="AM29"/>
          <cell r="AN29"/>
          <cell r="AO29">
            <v>10</v>
          </cell>
          <cell r="AP29">
            <v>10</v>
          </cell>
          <cell r="AR29">
            <v>50</v>
          </cell>
          <cell r="AS29">
            <v>13</v>
          </cell>
          <cell r="AT29">
            <v>1000</v>
          </cell>
          <cell r="AU29">
            <v>0.21638302700249598</v>
          </cell>
          <cell r="AV29">
            <v>13</v>
          </cell>
          <cell r="AW29">
            <v>54.532927852349012</v>
          </cell>
          <cell r="AX29">
            <v>0.1</v>
          </cell>
          <cell r="AY29">
            <v>0.5</v>
          </cell>
          <cell r="AZ29">
            <v>498000</v>
          </cell>
          <cell r="BA29">
            <v>22</v>
          </cell>
          <cell r="BB29">
            <v>3.1099999999999999E-3</v>
          </cell>
          <cell r="BC29">
            <v>22</v>
          </cell>
          <cell r="BD29">
            <v>0.12727123915534458</v>
          </cell>
          <cell r="BE29">
            <v>113</v>
          </cell>
          <cell r="BF29">
            <v>13</v>
          </cell>
          <cell r="BG29">
            <v>11.8</v>
          </cell>
          <cell r="BH29">
            <v>2.84</v>
          </cell>
          <cell r="BI29">
            <v>16</v>
          </cell>
          <cell r="BJ29">
            <v>224</v>
          </cell>
          <cell r="BK29" t="str">
            <v>17a</v>
          </cell>
          <cell r="BL29">
            <v>-45.2</v>
          </cell>
          <cell r="BM29">
            <v>17</v>
          </cell>
          <cell r="BN29"/>
          <cell r="BO29">
            <v>2.7643943712203363E-2</v>
          </cell>
          <cell r="BP29"/>
          <cell r="BQ29"/>
          <cell r="BR29"/>
          <cell r="BS29">
            <v>500</v>
          </cell>
          <cell r="BT29" t="str">
            <v>Ceiling (Medium)</v>
          </cell>
          <cell r="BU29"/>
          <cell r="BV29">
            <v>1000</v>
          </cell>
          <cell r="BW29" t="str">
            <v>Ceiling (Medium)</v>
          </cell>
          <cell r="BX29"/>
          <cell r="BY29">
            <v>3000</v>
          </cell>
          <cell r="BZ29" t="str">
            <v>Ceiling (Medium)</v>
          </cell>
          <cell r="CA29">
            <v>50000</v>
          </cell>
          <cell r="CB29" t="str">
            <v>0.005%</v>
          </cell>
          <cell r="CC29"/>
        </row>
        <row r="30">
          <cell r="A30" t="str">
            <v>CHLOROFORM</v>
          </cell>
          <cell r="B30" t="str">
            <v>67-66-3</v>
          </cell>
          <cell r="C30">
            <v>42923</v>
          </cell>
          <cell r="D30">
            <v>0.01</v>
          </cell>
          <cell r="E30">
            <v>1</v>
          </cell>
          <cell r="F30">
            <v>0.01</v>
          </cell>
          <cell r="G30">
            <v>2</v>
          </cell>
          <cell r="H30">
            <v>0.66</v>
          </cell>
          <cell r="I30">
            <v>3</v>
          </cell>
          <cell r="J30">
            <v>0.66</v>
          </cell>
          <cell r="K30" t="str">
            <v>7c</v>
          </cell>
          <cell r="L30"/>
          <cell r="M30" t="str">
            <v>B2</v>
          </cell>
          <cell r="N30">
            <v>1</v>
          </cell>
          <cell r="O30">
            <v>2.3E-5</v>
          </cell>
          <cell r="P30">
            <v>1</v>
          </cell>
          <cell r="Q30">
            <v>1</v>
          </cell>
          <cell r="R30" t="str">
            <v>9e</v>
          </cell>
          <cell r="S30">
            <v>0.03</v>
          </cell>
          <cell r="T30" t="str">
            <v>9e</v>
          </cell>
          <cell r="U30">
            <v>1</v>
          </cell>
          <cell r="V30" t="str">
            <v>9e</v>
          </cell>
          <cell r="W30">
            <v>0.03</v>
          </cell>
          <cell r="X30" t="str">
            <v>9e</v>
          </cell>
          <cell r="Y30" t="str">
            <v>NC</v>
          </cell>
          <cell r="Z30"/>
          <cell r="AA30" t="str">
            <v>NC</v>
          </cell>
          <cell r="AB30"/>
          <cell r="AC30">
            <v>1</v>
          </cell>
          <cell r="AD30">
            <v>9</v>
          </cell>
          <cell r="AE30">
            <v>1</v>
          </cell>
          <cell r="AF30">
            <v>9</v>
          </cell>
          <cell r="AG30"/>
          <cell r="AH30"/>
          <cell r="AI30"/>
          <cell r="AJ30"/>
          <cell r="AK30">
            <v>1</v>
          </cell>
          <cell r="AL30">
            <v>1</v>
          </cell>
          <cell r="AM30"/>
          <cell r="AN30"/>
          <cell r="AO30">
            <v>3</v>
          </cell>
          <cell r="AP30">
            <v>15</v>
          </cell>
          <cell r="AQ30">
            <v>0.69099999999999995</v>
          </cell>
          <cell r="AR30">
            <v>2400</v>
          </cell>
          <cell r="AS30">
            <v>13</v>
          </cell>
          <cell r="AT30">
            <v>421600</v>
          </cell>
          <cell r="AU30">
            <v>86.627399267399255</v>
          </cell>
          <cell r="AV30">
            <v>13</v>
          </cell>
          <cell r="AW30">
            <v>1.8469906906256768</v>
          </cell>
          <cell r="AX30">
            <v>0.1</v>
          </cell>
          <cell r="AY30">
            <v>1</v>
          </cell>
          <cell r="AZ30">
            <v>7950000</v>
          </cell>
          <cell r="BA30">
            <v>22</v>
          </cell>
          <cell r="BB30">
            <v>3.6700000000000001E-3</v>
          </cell>
          <cell r="BC30">
            <v>22</v>
          </cell>
          <cell r="BD30">
            <v>0.15018824684891144</v>
          </cell>
          <cell r="BE30">
            <v>119</v>
          </cell>
          <cell r="BF30">
            <v>13</v>
          </cell>
          <cell r="BG30">
            <v>160</v>
          </cell>
          <cell r="BH30">
            <v>1.97</v>
          </cell>
          <cell r="BI30">
            <v>16</v>
          </cell>
          <cell r="BJ30">
            <v>52.5</v>
          </cell>
          <cell r="BK30" t="str">
            <v>17a</v>
          </cell>
          <cell r="BL30">
            <v>-63.6</v>
          </cell>
          <cell r="BM30">
            <v>17</v>
          </cell>
          <cell r="BN30"/>
          <cell r="BO30">
            <v>6.8202453790326776E-3</v>
          </cell>
          <cell r="BP30"/>
          <cell r="BQ30"/>
          <cell r="BR30"/>
          <cell r="BS30">
            <v>500</v>
          </cell>
          <cell r="BT30" t="str">
            <v>Ceiling (Medium)</v>
          </cell>
          <cell r="BU30"/>
          <cell r="BV30">
            <v>1000</v>
          </cell>
          <cell r="BW30" t="str">
            <v>Ceiling (Medium)</v>
          </cell>
          <cell r="BX30"/>
          <cell r="BY30">
            <v>3000</v>
          </cell>
          <cell r="BZ30" t="str">
            <v>Ceiling (Medium)</v>
          </cell>
          <cell r="CA30">
            <v>50000</v>
          </cell>
          <cell r="CB30" t="str">
            <v>0.005%</v>
          </cell>
          <cell r="CC30"/>
        </row>
        <row r="31">
          <cell r="A31" t="str">
            <v>CHLOROPHENOL, 2-</v>
          </cell>
          <cell r="B31" t="str">
            <v>95-57-8</v>
          </cell>
          <cell r="C31">
            <v>42922</v>
          </cell>
          <cell r="D31">
            <v>5.0000000000000001E-3</v>
          </cell>
          <cell r="E31">
            <v>1</v>
          </cell>
          <cell r="F31">
            <v>8.0000000000000002E-3</v>
          </cell>
          <cell r="G31">
            <v>6</v>
          </cell>
          <cell r="H31">
            <v>1.7999999999999999E-2</v>
          </cell>
          <cell r="I31" t="str">
            <v>7b</v>
          </cell>
          <cell r="J31">
            <v>0.03</v>
          </cell>
          <cell r="K31">
            <v>6</v>
          </cell>
          <cell r="L31"/>
          <cell r="M31"/>
          <cell r="N31"/>
          <cell r="O31"/>
          <cell r="P31"/>
          <cell r="Q31">
            <v>1</v>
          </cell>
          <cell r="R31" t="str">
            <v>9e</v>
          </cell>
          <cell r="S31">
            <v>0.3</v>
          </cell>
          <cell r="T31" t="str">
            <v>9b</v>
          </cell>
          <cell r="U31">
            <v>1</v>
          </cell>
          <cell r="V31" t="str">
            <v>9e</v>
          </cell>
          <cell r="W31">
            <v>0.3</v>
          </cell>
          <cell r="X31" t="str">
            <v>9e</v>
          </cell>
          <cell r="Y31" t="str">
            <v>NC</v>
          </cell>
          <cell r="Z31"/>
          <cell r="AA31" t="str">
            <v>NC</v>
          </cell>
          <cell r="AB31"/>
          <cell r="AC31">
            <v>1</v>
          </cell>
          <cell r="AD31">
            <v>9</v>
          </cell>
          <cell r="AE31">
            <v>1</v>
          </cell>
          <cell r="AF31">
            <v>9</v>
          </cell>
          <cell r="AG31"/>
          <cell r="AH31"/>
          <cell r="AI31"/>
          <cell r="AJ31"/>
          <cell r="AK31">
            <v>1</v>
          </cell>
          <cell r="AL31" t="str">
            <v>NC</v>
          </cell>
          <cell r="AM31"/>
          <cell r="AN31"/>
          <cell r="AO31">
            <v>0</v>
          </cell>
          <cell r="AR31">
            <v>0.18</v>
          </cell>
          <cell r="AS31">
            <v>24</v>
          </cell>
          <cell r="AT31">
            <v>19</v>
          </cell>
          <cell r="AU31">
            <v>3.6013516199562708E-3</v>
          </cell>
          <cell r="AV31"/>
          <cell r="AW31">
            <v>0</v>
          </cell>
          <cell r="AX31">
            <v>0.66</v>
          </cell>
          <cell r="AY31">
            <v>10</v>
          </cell>
          <cell r="AZ31">
            <v>11300000</v>
          </cell>
          <cell r="BA31">
            <v>22</v>
          </cell>
          <cell r="BB31">
            <v>1.1199999999999999E-5</v>
          </cell>
          <cell r="BC31">
            <v>22</v>
          </cell>
          <cell r="BD31">
            <v>4.5834015387133734E-4</v>
          </cell>
          <cell r="BE31">
            <v>129</v>
          </cell>
          <cell r="BF31">
            <v>12</v>
          </cell>
          <cell r="BG31"/>
          <cell r="BH31">
            <v>2.15</v>
          </cell>
          <cell r="BI31">
            <v>16</v>
          </cell>
          <cell r="BJ31">
            <v>286</v>
          </cell>
          <cell r="BK31" t="str">
            <v>17b</v>
          </cell>
          <cell r="BL31">
            <v>-9.8000000000000007</v>
          </cell>
          <cell r="BM31">
            <v>17</v>
          </cell>
          <cell r="BN31"/>
          <cell r="BO31">
            <v>7.8813388509341598E-3</v>
          </cell>
          <cell r="BP31"/>
          <cell r="BQ31"/>
          <cell r="BR31"/>
          <cell r="BS31">
            <v>1000</v>
          </cell>
          <cell r="BT31" t="str">
            <v>Ceiling (High)</v>
          </cell>
          <cell r="BU31"/>
          <cell r="BV31">
            <v>3000</v>
          </cell>
          <cell r="BW31" t="str">
            <v>Ceiling (High)</v>
          </cell>
          <cell r="BX31"/>
          <cell r="BY31">
            <v>5000</v>
          </cell>
          <cell r="BZ31" t="str">
            <v>Ceiling (High)</v>
          </cell>
          <cell r="CA31">
            <v>50000</v>
          </cell>
          <cell r="CB31" t="str">
            <v>0.005%</v>
          </cell>
          <cell r="CC31"/>
        </row>
        <row r="32">
          <cell r="A32" t="str">
            <v>CHROMIUM (TOTAL)</v>
          </cell>
          <cell r="B32" t="str">
            <v>7440-47-3</v>
          </cell>
          <cell r="C32">
            <v>42923</v>
          </cell>
          <cell r="D32">
            <v>3.0000000000000001E-3</v>
          </cell>
          <cell r="E32">
            <v>1</v>
          </cell>
          <cell r="F32">
            <v>0.02</v>
          </cell>
          <cell r="G32">
            <v>2</v>
          </cell>
          <cell r="H32">
            <v>1E-4</v>
          </cell>
          <cell r="I32">
            <v>1</v>
          </cell>
          <cell r="J32">
            <v>3.0000000000000003E-4</v>
          </cell>
          <cell r="K32" t="str">
            <v>1k</v>
          </cell>
          <cell r="L32"/>
          <cell r="M32"/>
          <cell r="N32"/>
          <cell r="O32">
            <v>1.2E-2</v>
          </cell>
          <cell r="P32">
            <v>1</v>
          </cell>
          <cell r="Q32">
            <v>1</v>
          </cell>
          <cell r="R32" t="str">
            <v>9e</v>
          </cell>
          <cell r="S32">
            <v>0.1</v>
          </cell>
          <cell r="T32" t="str">
            <v>9e</v>
          </cell>
          <cell r="U32">
            <v>1</v>
          </cell>
          <cell r="V32" t="str">
            <v>9e</v>
          </cell>
          <cell r="W32">
            <v>0.1</v>
          </cell>
          <cell r="X32" t="str">
            <v>9e</v>
          </cell>
          <cell r="Y32" t="str">
            <v>NC</v>
          </cell>
          <cell r="Z32"/>
          <cell r="AA32" t="str">
            <v>NC</v>
          </cell>
          <cell r="AB32"/>
          <cell r="AC32">
            <v>1</v>
          </cell>
          <cell r="AD32">
            <v>9</v>
          </cell>
          <cell r="AE32">
            <v>1</v>
          </cell>
          <cell r="AF32">
            <v>9</v>
          </cell>
          <cell r="AG32"/>
          <cell r="AH32"/>
          <cell r="AI32">
            <v>40</v>
          </cell>
          <cell r="AJ32"/>
          <cell r="AK32">
            <v>0.11</v>
          </cell>
          <cell r="AL32" t="str">
            <v>NC</v>
          </cell>
          <cell r="AM32">
            <v>30</v>
          </cell>
          <cell r="AN32">
            <v>4.9000000000000004</v>
          </cell>
          <cell r="AO32">
            <v>0</v>
          </cell>
          <cell r="AS32"/>
          <cell r="AU32"/>
          <cell r="AV32"/>
          <cell r="AW32">
            <v>0</v>
          </cell>
          <cell r="AX32">
            <v>0</v>
          </cell>
          <cell r="AY32">
            <v>0.5</v>
          </cell>
          <cell r="AZ32">
            <v>0</v>
          </cell>
          <cell r="BA32"/>
          <cell r="BB32"/>
          <cell r="BC32"/>
          <cell r="BD32">
            <v>0</v>
          </cell>
          <cell r="BE32">
            <v>52</v>
          </cell>
          <cell r="BF32"/>
          <cell r="BG32"/>
          <cell r="BH32">
            <v>0.23</v>
          </cell>
          <cell r="BI32"/>
          <cell r="BJ32">
            <v>0</v>
          </cell>
          <cell r="BK32"/>
          <cell r="BL32"/>
          <cell r="BM32"/>
          <cell r="BN32"/>
          <cell r="BO32">
            <v>2E-3</v>
          </cell>
          <cell r="BP32"/>
          <cell r="BQ32"/>
          <cell r="BR32"/>
          <cell r="BS32">
            <v>1000</v>
          </cell>
          <cell r="BT32" t="str">
            <v>Ceiling (High)</v>
          </cell>
          <cell r="BU32"/>
          <cell r="BV32">
            <v>3000</v>
          </cell>
          <cell r="BW32" t="str">
            <v>Ceiling (High)</v>
          </cell>
          <cell r="BX32"/>
          <cell r="BY32">
            <v>5000</v>
          </cell>
          <cell r="BZ32" t="str">
            <v>Ceiling (High)</v>
          </cell>
          <cell r="CA32">
            <v>50000</v>
          </cell>
          <cell r="CB32" t="str">
            <v>0.005%</v>
          </cell>
          <cell r="CC32" t="str">
            <v>Y</v>
          </cell>
        </row>
        <row r="33">
          <cell r="A33" t="str">
            <v>CHROMIUM(III)</v>
          </cell>
          <cell r="B33" t="str">
            <v>16065-83-1</v>
          </cell>
          <cell r="C33">
            <v>42922</v>
          </cell>
          <cell r="D33">
            <v>1.5</v>
          </cell>
          <cell r="E33">
            <v>1</v>
          </cell>
          <cell r="F33">
            <v>1.5</v>
          </cell>
          <cell r="G33" t="str">
            <v>1d</v>
          </cell>
          <cell r="H33">
            <v>1E-4</v>
          </cell>
          <cell r="I33" t="str">
            <v>1h</v>
          </cell>
          <cell r="J33">
            <v>3.0000000000000003E-4</v>
          </cell>
          <cell r="K33" t="str">
            <v>1k</v>
          </cell>
          <cell r="L33"/>
          <cell r="M33"/>
          <cell r="N33"/>
          <cell r="O33"/>
          <cell r="P33"/>
          <cell r="Q33">
            <v>1</v>
          </cell>
          <cell r="R33" t="str">
            <v>9e</v>
          </cell>
          <cell r="S33">
            <v>0.1</v>
          </cell>
          <cell r="T33" t="str">
            <v>9e</v>
          </cell>
          <cell r="U33">
            <v>1</v>
          </cell>
          <cell r="V33" t="str">
            <v>9e</v>
          </cell>
          <cell r="W33">
            <v>0.1</v>
          </cell>
          <cell r="X33" t="str">
            <v>9e</v>
          </cell>
          <cell r="Y33" t="str">
            <v>NC</v>
          </cell>
          <cell r="Z33"/>
          <cell r="AA33" t="str">
            <v>NC</v>
          </cell>
          <cell r="AB33"/>
          <cell r="AC33">
            <v>1</v>
          </cell>
          <cell r="AD33">
            <v>9</v>
          </cell>
          <cell r="AE33">
            <v>1</v>
          </cell>
          <cell r="AF33">
            <v>9</v>
          </cell>
          <cell r="AG33"/>
          <cell r="AH33"/>
          <cell r="AI33">
            <v>40</v>
          </cell>
          <cell r="AJ33"/>
          <cell r="AK33">
            <v>0.25</v>
          </cell>
          <cell r="AL33" t="str">
            <v>NC</v>
          </cell>
          <cell r="AM33">
            <v>30</v>
          </cell>
          <cell r="AN33">
            <v>4.9000000000000004</v>
          </cell>
          <cell r="AO33">
            <v>0</v>
          </cell>
          <cell r="AS33"/>
          <cell r="AU33">
            <v>0</v>
          </cell>
          <cell r="AV33"/>
          <cell r="AW33">
            <v>0</v>
          </cell>
          <cell r="AX33">
            <v>1.4</v>
          </cell>
          <cell r="AY33">
            <v>7</v>
          </cell>
          <cell r="AZ33">
            <v>0</v>
          </cell>
          <cell r="BA33"/>
          <cell r="BB33"/>
          <cell r="BC33"/>
          <cell r="BD33">
            <v>0</v>
          </cell>
          <cell r="BE33">
            <v>52</v>
          </cell>
          <cell r="BF33">
            <v>13</v>
          </cell>
          <cell r="BG33"/>
          <cell r="BI33"/>
          <cell r="BJ33">
            <v>0</v>
          </cell>
          <cell r="BK33"/>
          <cell r="BL33"/>
          <cell r="BM33"/>
          <cell r="BN33"/>
          <cell r="BO33">
            <v>1E-3</v>
          </cell>
          <cell r="BP33">
            <v>9.5000000000000001E-2</v>
          </cell>
          <cell r="BR33"/>
          <cell r="BS33">
            <v>1000</v>
          </cell>
          <cell r="BT33" t="str">
            <v>Ceiling (High)</v>
          </cell>
          <cell r="BU33"/>
          <cell r="BV33">
            <v>3000</v>
          </cell>
          <cell r="BW33" t="str">
            <v>Ceiling (High)</v>
          </cell>
          <cell r="BX33"/>
          <cell r="BY33">
            <v>5000</v>
          </cell>
          <cell r="BZ33" t="str">
            <v>Ceiling (High)</v>
          </cell>
          <cell r="CA33">
            <v>50000</v>
          </cell>
          <cell r="CB33" t="str">
            <v>0.005%</v>
          </cell>
          <cell r="CC33" t="str">
            <v>Y</v>
          </cell>
        </row>
        <row r="34">
          <cell r="A34" t="str">
            <v>CHROMIUM(VI)</v>
          </cell>
          <cell r="B34" t="str">
            <v>18540-29-9</v>
          </cell>
          <cell r="C34">
            <v>42923</v>
          </cell>
          <cell r="D34">
            <v>3.0000000000000001E-3</v>
          </cell>
          <cell r="E34">
            <v>1</v>
          </cell>
          <cell r="F34">
            <v>0.02</v>
          </cell>
          <cell r="G34">
            <v>2</v>
          </cell>
          <cell r="H34">
            <v>1E-4</v>
          </cell>
          <cell r="I34">
            <v>1</v>
          </cell>
          <cell r="J34">
            <v>3.0000000000000003E-4</v>
          </cell>
          <cell r="K34" t="str">
            <v>1k</v>
          </cell>
          <cell r="L34"/>
          <cell r="M34"/>
          <cell r="N34"/>
          <cell r="O34">
            <v>1.2E-2</v>
          </cell>
          <cell r="P34">
            <v>1</v>
          </cell>
          <cell r="Q34">
            <v>1</v>
          </cell>
          <cell r="R34" t="str">
            <v>9e</v>
          </cell>
          <cell r="S34">
            <v>0.1</v>
          </cell>
          <cell r="T34" t="str">
            <v>9e</v>
          </cell>
          <cell r="U34">
            <v>1</v>
          </cell>
          <cell r="V34" t="str">
            <v>9d</v>
          </cell>
          <cell r="W34">
            <v>0.1</v>
          </cell>
          <cell r="X34" t="str">
            <v>9e</v>
          </cell>
          <cell r="Y34" t="str">
            <v>NC</v>
          </cell>
          <cell r="Z34"/>
          <cell r="AA34" t="str">
            <v>NC</v>
          </cell>
          <cell r="AB34"/>
          <cell r="AC34">
            <v>1</v>
          </cell>
          <cell r="AD34">
            <v>9</v>
          </cell>
          <cell r="AE34">
            <v>1</v>
          </cell>
          <cell r="AF34">
            <v>9</v>
          </cell>
          <cell r="AG34">
            <v>1</v>
          </cell>
          <cell r="AH34">
            <v>9</v>
          </cell>
          <cell r="AI34">
            <v>40</v>
          </cell>
          <cell r="AJ34"/>
          <cell r="AK34">
            <v>0.11</v>
          </cell>
          <cell r="AL34">
            <v>0.11</v>
          </cell>
          <cell r="AM34">
            <v>30</v>
          </cell>
          <cell r="AN34">
            <v>4.9000000000000004</v>
          </cell>
          <cell r="AO34">
            <v>0</v>
          </cell>
          <cell r="AS34"/>
          <cell r="AU34">
            <v>0</v>
          </cell>
          <cell r="AV34"/>
          <cell r="AW34">
            <v>0</v>
          </cell>
          <cell r="AX34">
            <v>0</v>
          </cell>
          <cell r="AY34">
            <v>0.5</v>
          </cell>
          <cell r="AZ34">
            <v>0</v>
          </cell>
          <cell r="BA34"/>
          <cell r="BB34"/>
          <cell r="BC34"/>
          <cell r="BD34">
            <v>0</v>
          </cell>
          <cell r="BE34">
            <v>52</v>
          </cell>
          <cell r="BF34">
            <v>13</v>
          </cell>
          <cell r="BG34"/>
          <cell r="BI34"/>
          <cell r="BJ34">
            <v>0</v>
          </cell>
          <cell r="BK34"/>
          <cell r="BL34"/>
          <cell r="BM34"/>
          <cell r="BN34"/>
          <cell r="BO34">
            <v>2E-3</v>
          </cell>
          <cell r="BP34">
            <v>9.5000000000000001E-2</v>
          </cell>
          <cell r="BR34"/>
          <cell r="BS34">
            <v>1000</v>
          </cell>
          <cell r="BT34" t="str">
            <v>Ceiling (High)</v>
          </cell>
          <cell r="BU34"/>
          <cell r="BV34">
            <v>3000</v>
          </cell>
          <cell r="BW34" t="str">
            <v>Ceiling (High)</v>
          </cell>
          <cell r="BX34"/>
          <cell r="BY34">
            <v>5000</v>
          </cell>
          <cell r="BZ34" t="str">
            <v>Ceiling (High)</v>
          </cell>
          <cell r="CA34">
            <v>50000</v>
          </cell>
          <cell r="CB34" t="str">
            <v>0.005%</v>
          </cell>
          <cell r="CC34" t="str">
            <v>Y</v>
          </cell>
        </row>
        <row r="35">
          <cell r="A35" t="str">
            <v>CHRYSENE</v>
          </cell>
          <cell r="B35" t="str">
            <v>218-01-9</v>
          </cell>
          <cell r="C35">
            <v>42922</v>
          </cell>
          <cell r="D35">
            <v>0.03</v>
          </cell>
          <cell r="E35" t="str">
            <v>5d</v>
          </cell>
          <cell r="F35">
            <v>0.3</v>
          </cell>
          <cell r="G35" t="str">
            <v>5d</v>
          </cell>
          <cell r="H35">
            <v>0.05</v>
          </cell>
          <cell r="I35" t="str">
            <v>5d</v>
          </cell>
          <cell r="J35">
            <v>0.5</v>
          </cell>
          <cell r="K35" t="str">
            <v>5d</v>
          </cell>
          <cell r="L35">
            <v>0.01</v>
          </cell>
          <cell r="M35" t="str">
            <v>B2</v>
          </cell>
          <cell r="N35" t="str">
            <v>1e</v>
          </cell>
          <cell r="O35">
            <v>5.9999999999999997E-7</v>
          </cell>
          <cell r="P35" t="str">
            <v>1e</v>
          </cell>
          <cell r="Q35">
            <v>0.3</v>
          </cell>
          <cell r="R35" t="str">
            <v>9d</v>
          </cell>
          <cell r="S35">
            <v>0.02</v>
          </cell>
          <cell r="T35" t="str">
            <v>9d</v>
          </cell>
          <cell r="U35">
            <v>0.3</v>
          </cell>
          <cell r="V35" t="str">
            <v>9e</v>
          </cell>
          <cell r="W35">
            <v>0.02</v>
          </cell>
          <cell r="X35" t="str">
            <v>9d</v>
          </cell>
          <cell r="Y35">
            <v>0.3</v>
          </cell>
          <cell r="Z35" t="str">
            <v>9d</v>
          </cell>
          <cell r="AA35">
            <v>0.02</v>
          </cell>
          <cell r="AB35" t="str">
            <v>9d</v>
          </cell>
          <cell r="AC35">
            <v>1</v>
          </cell>
          <cell r="AD35">
            <v>9</v>
          </cell>
          <cell r="AE35">
            <v>1</v>
          </cell>
          <cell r="AF35">
            <v>9</v>
          </cell>
          <cell r="AG35">
            <v>1</v>
          </cell>
          <cell r="AH35">
            <v>9</v>
          </cell>
          <cell r="AI35">
            <v>7</v>
          </cell>
          <cell r="AJ35" t="str">
            <v>M</v>
          </cell>
          <cell r="AK35">
            <v>0.92</v>
          </cell>
          <cell r="AL35">
            <v>0.92</v>
          </cell>
          <cell r="AM35">
            <v>2</v>
          </cell>
          <cell r="AN35"/>
          <cell r="AO35">
            <v>0</v>
          </cell>
          <cell r="AS35"/>
          <cell r="AU35">
            <v>0</v>
          </cell>
          <cell r="AV35"/>
          <cell r="AW35">
            <v>0</v>
          </cell>
          <cell r="AX35">
            <v>0.66</v>
          </cell>
          <cell r="AY35">
            <v>1.5</v>
          </cell>
          <cell r="AZ35">
            <v>2</v>
          </cell>
          <cell r="BA35">
            <v>22</v>
          </cell>
          <cell r="BB35">
            <v>5.2299999999999999E-6</v>
          </cell>
          <cell r="BC35">
            <v>22</v>
          </cell>
          <cell r="BD35">
            <v>2.1402848256670486E-4</v>
          </cell>
          <cell r="BE35">
            <v>228</v>
          </cell>
          <cell r="BF35">
            <v>13</v>
          </cell>
          <cell r="BG35">
            <v>6.3000000000000002E-9</v>
          </cell>
          <cell r="BH35">
            <v>5.81</v>
          </cell>
          <cell r="BI35">
            <v>16</v>
          </cell>
          <cell r="BJ35">
            <v>398000</v>
          </cell>
          <cell r="BK35" t="str">
            <v>17b</v>
          </cell>
          <cell r="BL35">
            <v>258.2</v>
          </cell>
          <cell r="BM35">
            <v>17</v>
          </cell>
          <cell r="BN35"/>
          <cell r="BO35">
            <v>0.57253230939417599</v>
          </cell>
          <cell r="BR35"/>
          <cell r="BS35">
            <v>1000</v>
          </cell>
          <cell r="BT35" t="str">
            <v>Ceiling (High)</v>
          </cell>
          <cell r="BU35"/>
          <cell r="BV35">
            <v>3000</v>
          </cell>
          <cell r="BW35" t="str">
            <v>Ceiling (High)</v>
          </cell>
          <cell r="BX35"/>
          <cell r="BY35">
            <v>5000</v>
          </cell>
          <cell r="BZ35" t="str">
            <v>Ceiling (High)</v>
          </cell>
          <cell r="CA35">
            <v>50000</v>
          </cell>
          <cell r="CB35" t="str">
            <v>0.005%</v>
          </cell>
          <cell r="CC35"/>
        </row>
        <row r="36">
          <cell r="A36" t="str">
            <v>CYANIDE</v>
          </cell>
          <cell r="B36" t="str">
            <v>57-12-5</v>
          </cell>
          <cell r="C36">
            <v>42922</v>
          </cell>
          <cell r="D36">
            <v>5.9999999999999995E-4</v>
          </cell>
          <cell r="E36">
            <v>1</v>
          </cell>
          <cell r="F36">
            <v>6.0000000000000001E-3</v>
          </cell>
          <cell r="G36" t="str">
            <v>1i</v>
          </cell>
          <cell r="H36">
            <v>8.0000000000000004E-4</v>
          </cell>
          <cell r="I36">
            <v>1</v>
          </cell>
          <cell r="J36">
            <v>3.0000000000000001E-3</v>
          </cell>
          <cell r="K36" t="str">
            <v>1k</v>
          </cell>
          <cell r="L36"/>
          <cell r="M36" t="str">
            <v>D</v>
          </cell>
          <cell r="N36">
            <v>1</v>
          </cell>
          <cell r="O36"/>
          <cell r="P36"/>
          <cell r="Q36">
            <v>1</v>
          </cell>
          <cell r="R36" t="str">
            <v>9e</v>
          </cell>
          <cell r="S36">
            <v>0.1</v>
          </cell>
          <cell r="T36" t="str">
            <v>9e</v>
          </cell>
          <cell r="U36">
            <v>1</v>
          </cell>
          <cell r="V36" t="str">
            <v>9e</v>
          </cell>
          <cell r="W36">
            <v>0.1</v>
          </cell>
          <cell r="X36" t="str">
            <v>9e</v>
          </cell>
          <cell r="Y36" t="str">
            <v>NC</v>
          </cell>
          <cell r="Z36"/>
          <cell r="AA36" t="str">
            <v>NC</v>
          </cell>
          <cell r="AB36"/>
          <cell r="AC36">
            <v>1</v>
          </cell>
          <cell r="AD36">
            <v>9</v>
          </cell>
          <cell r="AE36">
            <v>1</v>
          </cell>
          <cell r="AF36">
            <v>9</v>
          </cell>
          <cell r="AG36"/>
          <cell r="AH36"/>
          <cell r="AI36"/>
          <cell r="AJ36"/>
          <cell r="AK36">
            <v>1</v>
          </cell>
          <cell r="AL36" t="str">
            <v>NC</v>
          </cell>
          <cell r="AM36"/>
          <cell r="AN36"/>
          <cell r="AO36">
            <v>0</v>
          </cell>
          <cell r="AR36">
            <v>170</v>
          </cell>
          <cell r="AS36">
            <v>13</v>
          </cell>
          <cell r="AT36">
            <v>652</v>
          </cell>
          <cell r="AU36">
            <v>0.5904531813865147</v>
          </cell>
          <cell r="AV36">
            <v>13</v>
          </cell>
          <cell r="AW36">
            <v>1050.0409169514555</v>
          </cell>
          <cell r="AX36">
            <v>1</v>
          </cell>
          <cell r="AY36">
            <v>0.1</v>
          </cell>
          <cell r="AZ36">
            <v>95400000</v>
          </cell>
          <cell r="BA36">
            <v>22</v>
          </cell>
          <cell r="BB36">
            <v>2.4199999999999999E-2</v>
          </cell>
          <cell r="BC36">
            <v>22</v>
          </cell>
          <cell r="BD36">
            <v>0.99034211818628248</v>
          </cell>
          <cell r="BE36">
            <v>27</v>
          </cell>
          <cell r="BF36">
            <v>13</v>
          </cell>
          <cell r="BG36">
            <v>620</v>
          </cell>
          <cell r="BH36">
            <v>-0.69</v>
          </cell>
          <cell r="BI36"/>
          <cell r="BJ36">
            <v>0</v>
          </cell>
          <cell r="BK36"/>
          <cell r="BL36"/>
          <cell r="BM36"/>
          <cell r="BN36"/>
          <cell r="BO36">
            <v>1E-3</v>
          </cell>
          <cell r="BP36"/>
          <cell r="BQ36"/>
          <cell r="BR36"/>
          <cell r="BS36">
            <v>100</v>
          </cell>
          <cell r="BT36" t="str">
            <v>Ceiling (Low)</v>
          </cell>
          <cell r="BU36"/>
          <cell r="BV36">
            <v>500</v>
          </cell>
          <cell r="BW36" t="str">
            <v>Ceiling (Low)</v>
          </cell>
          <cell r="BX36"/>
          <cell r="BY36">
            <v>1000</v>
          </cell>
          <cell r="BZ36" t="str">
            <v>Ceiling (Low)</v>
          </cell>
          <cell r="CA36">
            <v>50000</v>
          </cell>
          <cell r="CB36" t="str">
            <v>0.005%</v>
          </cell>
          <cell r="CC36" t="str">
            <v>Y</v>
          </cell>
        </row>
        <row r="37">
          <cell r="A37" t="str">
            <v>DIBENZO(a,h)ANTHRACENE</v>
          </cell>
          <cell r="B37" t="str">
            <v xml:space="preserve">53-70-3 </v>
          </cell>
          <cell r="C37">
            <v>42922</v>
          </cell>
          <cell r="D37">
            <v>0.03</v>
          </cell>
          <cell r="E37" t="str">
            <v>5d</v>
          </cell>
          <cell r="F37">
            <v>0.3</v>
          </cell>
          <cell r="G37" t="str">
            <v>5d</v>
          </cell>
          <cell r="H37">
            <v>0.05</v>
          </cell>
          <cell r="I37" t="str">
            <v>5d</v>
          </cell>
          <cell r="J37">
            <v>0.5</v>
          </cell>
          <cell r="K37" t="str">
            <v>5d</v>
          </cell>
          <cell r="L37">
            <v>1</v>
          </cell>
          <cell r="M37" t="str">
            <v>B2</v>
          </cell>
          <cell r="N37" t="str">
            <v>1e</v>
          </cell>
          <cell r="O37">
            <v>5.9999999999999995E-4</v>
          </cell>
          <cell r="P37" t="str">
            <v>1e</v>
          </cell>
          <cell r="Q37">
            <v>0.3</v>
          </cell>
          <cell r="R37" t="str">
            <v>9d</v>
          </cell>
          <cell r="S37">
            <v>0.02</v>
          </cell>
          <cell r="T37" t="str">
            <v>9d</v>
          </cell>
          <cell r="U37">
            <v>0.3</v>
          </cell>
          <cell r="V37" t="str">
            <v>9d</v>
          </cell>
          <cell r="W37">
            <v>0.02</v>
          </cell>
          <cell r="X37" t="str">
            <v>9d</v>
          </cell>
          <cell r="Y37">
            <v>0.3</v>
          </cell>
          <cell r="Z37" t="str">
            <v>9d</v>
          </cell>
          <cell r="AA37">
            <v>0.02</v>
          </cell>
          <cell r="AB37" t="str">
            <v>9d</v>
          </cell>
          <cell r="AC37">
            <v>1</v>
          </cell>
          <cell r="AD37">
            <v>9</v>
          </cell>
          <cell r="AE37">
            <v>1</v>
          </cell>
          <cell r="AF37">
            <v>9</v>
          </cell>
          <cell r="AG37">
            <v>1</v>
          </cell>
          <cell r="AH37">
            <v>9</v>
          </cell>
          <cell r="AI37">
            <v>1</v>
          </cell>
          <cell r="AJ37" t="str">
            <v>M</v>
          </cell>
          <cell r="AK37">
            <v>0.92</v>
          </cell>
          <cell r="AL37">
            <v>0.92</v>
          </cell>
          <cell r="AM37">
            <v>0.5</v>
          </cell>
          <cell r="AN37"/>
          <cell r="AO37">
            <v>0</v>
          </cell>
          <cell r="AS37"/>
          <cell r="AU37">
            <v>0</v>
          </cell>
          <cell r="AV37"/>
          <cell r="AW37">
            <v>0</v>
          </cell>
          <cell r="AX37">
            <v>0.66</v>
          </cell>
          <cell r="AY37">
            <v>0.5</v>
          </cell>
          <cell r="AZ37">
            <v>2.4900000000000002</v>
          </cell>
          <cell r="BA37">
            <v>22</v>
          </cell>
          <cell r="BB37">
            <v>1.23E-7</v>
          </cell>
          <cell r="BC37">
            <v>22</v>
          </cell>
          <cell r="BD37">
            <v>5.0335570469798661E-6</v>
          </cell>
          <cell r="BE37">
            <v>278</v>
          </cell>
          <cell r="BF37">
            <v>13</v>
          </cell>
          <cell r="BG37">
            <v>1E-10</v>
          </cell>
          <cell r="BH37">
            <v>6.75</v>
          </cell>
          <cell r="BI37">
            <v>16</v>
          </cell>
          <cell r="BJ37">
            <v>1790000</v>
          </cell>
          <cell r="BK37" t="str">
            <v>17a</v>
          </cell>
          <cell r="BL37">
            <v>269.5</v>
          </cell>
          <cell r="BM37">
            <v>17</v>
          </cell>
          <cell r="BN37"/>
          <cell r="BO37">
            <v>1.253718400680121</v>
          </cell>
          <cell r="BP37"/>
          <cell r="BQ37"/>
          <cell r="BR37"/>
          <cell r="BS37">
            <v>1000</v>
          </cell>
          <cell r="BT37" t="str">
            <v>Ceiling (High)</v>
          </cell>
          <cell r="BU37"/>
          <cell r="BV37">
            <v>3000</v>
          </cell>
          <cell r="BW37" t="str">
            <v>Ceiling (High)</v>
          </cell>
          <cell r="BX37"/>
          <cell r="BY37">
            <v>5000</v>
          </cell>
          <cell r="BZ37" t="str">
            <v>Ceiling (High)</v>
          </cell>
          <cell r="CA37">
            <v>50000</v>
          </cell>
          <cell r="CB37" t="str">
            <v>0.005%</v>
          </cell>
          <cell r="CC37"/>
        </row>
        <row r="38">
          <cell r="A38" t="str">
            <v>DIBROMOCHLOROMETHANE</v>
          </cell>
          <cell r="B38" t="str">
            <v>124-48-1</v>
          </cell>
          <cell r="C38">
            <v>42922</v>
          </cell>
          <cell r="D38">
            <v>0.02</v>
          </cell>
          <cell r="E38">
            <v>1</v>
          </cell>
          <cell r="F38">
            <v>7.0000000000000007E-2</v>
          </cell>
          <cell r="G38">
            <v>6</v>
          </cell>
          <cell r="H38">
            <v>7.0000000000000007E-2</v>
          </cell>
          <cell r="I38" t="str">
            <v>7b</v>
          </cell>
          <cell r="J38">
            <v>0.2</v>
          </cell>
          <cell r="K38" t="str">
            <v>7b</v>
          </cell>
          <cell r="L38">
            <v>8.4000000000000005E-2</v>
          </cell>
          <cell r="M38" t="str">
            <v>C</v>
          </cell>
          <cell r="N38">
            <v>1</v>
          </cell>
          <cell r="O38">
            <v>2.4000000000000001E-5</v>
          </cell>
          <cell r="P38" t="str">
            <v>7a</v>
          </cell>
          <cell r="Q38">
            <v>1</v>
          </cell>
          <cell r="R38" t="str">
            <v>9e</v>
          </cell>
          <cell r="S38">
            <v>0.03</v>
          </cell>
          <cell r="T38" t="str">
            <v>9e</v>
          </cell>
          <cell r="U38">
            <v>1</v>
          </cell>
          <cell r="V38" t="str">
            <v>9e</v>
          </cell>
          <cell r="W38">
            <v>0.03</v>
          </cell>
          <cell r="X38" t="str">
            <v>9e</v>
          </cell>
          <cell r="Y38">
            <v>1</v>
          </cell>
          <cell r="Z38" t="str">
            <v>9e</v>
          </cell>
          <cell r="AA38">
            <v>0.03</v>
          </cell>
          <cell r="AB38" t="str">
            <v>9e</v>
          </cell>
          <cell r="AC38">
            <v>1</v>
          </cell>
          <cell r="AD38">
            <v>9</v>
          </cell>
          <cell r="AE38">
            <v>1</v>
          </cell>
          <cell r="AF38">
            <v>9</v>
          </cell>
          <cell r="AG38">
            <v>1</v>
          </cell>
          <cell r="AH38">
            <v>9</v>
          </cell>
          <cell r="AI38"/>
          <cell r="AJ38"/>
          <cell r="AK38">
            <v>0.98</v>
          </cell>
          <cell r="AL38">
            <v>0.98</v>
          </cell>
          <cell r="AM38"/>
          <cell r="AN38"/>
          <cell r="AO38">
            <v>0</v>
          </cell>
          <cell r="AS38"/>
          <cell r="AU38">
            <v>0</v>
          </cell>
          <cell r="AV38"/>
          <cell r="AW38">
            <v>0</v>
          </cell>
          <cell r="AX38">
            <v>5.0000000000000001E-3</v>
          </cell>
          <cell r="AY38">
            <v>2</v>
          </cell>
          <cell r="AZ38">
            <v>2700000</v>
          </cell>
          <cell r="BA38">
            <v>22</v>
          </cell>
          <cell r="BB38">
            <v>7.8299999999999995E-4</v>
          </cell>
          <cell r="BC38">
            <v>22</v>
          </cell>
          <cell r="BD38">
            <v>3.2042887542969391E-2</v>
          </cell>
          <cell r="BE38">
            <v>208</v>
          </cell>
          <cell r="BF38">
            <v>13</v>
          </cell>
          <cell r="BG38">
            <v>76</v>
          </cell>
          <cell r="BH38">
            <v>2.16</v>
          </cell>
          <cell r="BI38">
            <v>17</v>
          </cell>
          <cell r="BJ38">
            <v>63.1</v>
          </cell>
          <cell r="BK38" t="str">
            <v>17b</v>
          </cell>
          <cell r="BL38">
            <v>-20</v>
          </cell>
          <cell r="BM38">
            <v>17</v>
          </cell>
          <cell r="BN38"/>
          <cell r="BO38">
            <v>2.8893489815590818E-3</v>
          </cell>
          <cell r="BP38"/>
          <cell r="BQ38"/>
          <cell r="BR38"/>
          <cell r="BS38">
            <v>100</v>
          </cell>
          <cell r="BT38" t="str">
            <v>Ceiling (Low)</v>
          </cell>
          <cell r="BU38"/>
          <cell r="BV38">
            <v>500</v>
          </cell>
          <cell r="BW38" t="str">
            <v>Ceiling (Low)</v>
          </cell>
          <cell r="BX38"/>
          <cell r="BY38">
            <v>500</v>
          </cell>
          <cell r="BZ38" t="str">
            <v>High Volatility</v>
          </cell>
          <cell r="CA38">
            <v>50000</v>
          </cell>
          <cell r="CB38" t="str">
            <v>0.005%</v>
          </cell>
          <cell r="CC38"/>
        </row>
        <row r="39">
          <cell r="A39" t="str">
            <v>DICHLOROBENZENE, 1,2-  (o-DCB)</v>
          </cell>
          <cell r="B39" t="str">
            <v>95-50-1</v>
          </cell>
          <cell r="C39">
            <v>42923</v>
          </cell>
          <cell r="D39">
            <v>0.09</v>
          </cell>
          <cell r="E39">
            <v>1</v>
          </cell>
          <cell r="F39">
            <v>0.9</v>
          </cell>
          <cell r="G39" t="str">
            <v>2d</v>
          </cell>
          <cell r="H39">
            <v>0.8</v>
          </cell>
          <cell r="I39" t="str">
            <v>1m</v>
          </cell>
          <cell r="J39">
            <v>2.4</v>
          </cell>
          <cell r="K39" t="str">
            <v>1m</v>
          </cell>
          <cell r="L39"/>
          <cell r="M39" t="str">
            <v>D</v>
          </cell>
          <cell r="N39">
            <v>1</v>
          </cell>
          <cell r="O39"/>
          <cell r="P39"/>
          <cell r="Q39">
            <v>1</v>
          </cell>
          <cell r="R39" t="str">
            <v>9e</v>
          </cell>
          <cell r="S39">
            <v>0.03</v>
          </cell>
          <cell r="T39" t="str">
            <v>9e</v>
          </cell>
          <cell r="U39">
            <v>1</v>
          </cell>
          <cell r="V39" t="str">
            <v>9e</v>
          </cell>
          <cell r="W39">
            <v>0.03</v>
          </cell>
          <cell r="X39" t="str">
            <v>9e</v>
          </cell>
          <cell r="Y39" t="str">
            <v>NC</v>
          </cell>
          <cell r="Z39"/>
          <cell r="AA39" t="str">
            <v>NC</v>
          </cell>
          <cell r="AB39"/>
          <cell r="AC39">
            <v>1</v>
          </cell>
          <cell r="AD39">
            <v>9</v>
          </cell>
          <cell r="AE39">
            <v>1</v>
          </cell>
          <cell r="AF39">
            <v>9</v>
          </cell>
          <cell r="AG39"/>
          <cell r="AH39"/>
          <cell r="AI39"/>
          <cell r="AJ39"/>
          <cell r="AK39">
            <v>1</v>
          </cell>
          <cell r="AL39" t="str">
            <v>NC</v>
          </cell>
          <cell r="AM39"/>
          <cell r="AN39"/>
          <cell r="AO39">
            <v>0.72</v>
          </cell>
          <cell r="AQ39">
            <v>0.6359999999999999</v>
          </cell>
          <cell r="AR39">
            <v>10</v>
          </cell>
          <cell r="AS39">
            <v>24</v>
          </cell>
          <cell r="AT39">
            <v>305000</v>
          </cell>
          <cell r="AU39">
            <v>50.732251875109014</v>
          </cell>
          <cell r="AV39">
            <v>24</v>
          </cell>
          <cell r="AW39">
            <v>2.9566990317966776E-2</v>
          </cell>
          <cell r="AX39">
            <v>0.66</v>
          </cell>
          <cell r="AY39">
            <v>5</v>
          </cell>
          <cell r="AZ39">
            <v>156000</v>
          </cell>
          <cell r="BA39">
            <v>22</v>
          </cell>
          <cell r="BB39">
            <v>1.92E-3</v>
          </cell>
          <cell r="BC39">
            <v>22</v>
          </cell>
          <cell r="BD39">
            <v>7.8572597806514988E-2</v>
          </cell>
          <cell r="BE39">
            <v>147</v>
          </cell>
          <cell r="BF39">
            <v>11</v>
          </cell>
          <cell r="BG39">
            <v>1.5</v>
          </cell>
          <cell r="BH39">
            <v>3.43</v>
          </cell>
          <cell r="BI39">
            <v>16</v>
          </cell>
          <cell r="BJ39">
            <v>379</v>
          </cell>
          <cell r="BK39" t="str">
            <v>17a</v>
          </cell>
          <cell r="BL39">
            <v>-16.7</v>
          </cell>
          <cell r="BM39">
            <v>17</v>
          </cell>
          <cell r="BN39"/>
          <cell r="BO39">
            <v>4.3711931792622442E-2</v>
          </cell>
          <cell r="BP39"/>
          <cell r="BQ39"/>
          <cell r="BR39"/>
          <cell r="BS39">
            <v>1000</v>
          </cell>
          <cell r="BT39" t="str">
            <v>Ceiling (High)</v>
          </cell>
          <cell r="BU39"/>
          <cell r="BV39">
            <v>3000</v>
          </cell>
          <cell r="BW39" t="str">
            <v>Ceiling (High)</v>
          </cell>
          <cell r="BX39"/>
          <cell r="BY39">
            <v>5000</v>
          </cell>
          <cell r="BZ39" t="str">
            <v>Ceiling (High)</v>
          </cell>
          <cell r="CA39">
            <v>50000</v>
          </cell>
          <cell r="CB39" t="str">
            <v>0.005%</v>
          </cell>
          <cell r="CC39"/>
        </row>
        <row r="40">
          <cell r="A40" t="str">
            <v>DICHLOROBENZENE, 1,3-  (m-DCB)</v>
          </cell>
          <cell r="B40" t="str">
            <v>541-73-1</v>
          </cell>
          <cell r="C40">
            <v>42923</v>
          </cell>
          <cell r="D40">
            <v>0.09</v>
          </cell>
          <cell r="E40" t="str">
            <v>1b</v>
          </cell>
          <cell r="F40">
            <v>0.9</v>
          </cell>
          <cell r="G40" t="str">
            <v>2a</v>
          </cell>
          <cell r="H40">
            <v>0.8</v>
          </cell>
          <cell r="I40" t="str">
            <v>1m</v>
          </cell>
          <cell r="J40">
            <v>2.4</v>
          </cell>
          <cell r="K40" t="str">
            <v>1m</v>
          </cell>
          <cell r="L40"/>
          <cell r="M40" t="str">
            <v>D</v>
          </cell>
          <cell r="N40">
            <v>1</v>
          </cell>
          <cell r="O40"/>
          <cell r="P40"/>
          <cell r="Q40">
            <v>1</v>
          </cell>
          <cell r="R40" t="str">
            <v>9e</v>
          </cell>
          <cell r="S40">
            <v>0.03</v>
          </cell>
          <cell r="T40" t="str">
            <v>9e</v>
          </cell>
          <cell r="U40">
            <v>1</v>
          </cell>
          <cell r="V40" t="str">
            <v>9e</v>
          </cell>
          <cell r="W40">
            <v>0.03</v>
          </cell>
          <cell r="X40" t="str">
            <v>9e</v>
          </cell>
          <cell r="Y40" t="str">
            <v>NC</v>
          </cell>
          <cell r="Z40"/>
          <cell r="AA40" t="str">
            <v>NC</v>
          </cell>
          <cell r="AB40"/>
          <cell r="AC40">
            <v>1</v>
          </cell>
          <cell r="AD40">
            <v>9</v>
          </cell>
          <cell r="AE40">
            <v>1</v>
          </cell>
          <cell r="AF40">
            <v>9</v>
          </cell>
          <cell r="AG40"/>
          <cell r="AH40"/>
          <cell r="AI40"/>
          <cell r="AJ40"/>
          <cell r="AK40">
            <v>1</v>
          </cell>
          <cell r="AL40" t="str">
            <v>NC</v>
          </cell>
          <cell r="AM40"/>
          <cell r="AN40"/>
          <cell r="AO40">
            <v>0.6</v>
          </cell>
          <cell r="AP40">
            <v>5</v>
          </cell>
          <cell r="AQ40">
            <v>0.93200000000000005</v>
          </cell>
          <cell r="AS40"/>
          <cell r="AU40">
            <v>0</v>
          </cell>
          <cell r="AV40"/>
          <cell r="AW40">
            <v>0</v>
          </cell>
          <cell r="AX40">
            <v>0.66</v>
          </cell>
          <cell r="AY40">
            <v>0.6</v>
          </cell>
          <cell r="AZ40">
            <v>125000</v>
          </cell>
          <cell r="BA40">
            <v>22</v>
          </cell>
          <cell r="BB40">
            <v>2.63E-3</v>
          </cell>
          <cell r="BC40">
            <v>22</v>
          </cell>
          <cell r="BD40">
            <v>0.10762808970371583</v>
          </cell>
          <cell r="BE40">
            <v>147</v>
          </cell>
          <cell r="BF40">
            <v>11</v>
          </cell>
          <cell r="BG40">
            <v>1.5</v>
          </cell>
          <cell r="BH40">
            <v>3.53</v>
          </cell>
          <cell r="BI40">
            <v>16</v>
          </cell>
          <cell r="BJ40">
            <v>1700</v>
          </cell>
          <cell r="BK40">
            <v>11</v>
          </cell>
          <cell r="BL40"/>
          <cell r="BM40"/>
          <cell r="BN40"/>
          <cell r="BO40">
            <v>5.0886197595607759E-2</v>
          </cell>
          <cell r="BP40"/>
          <cell r="BQ40"/>
          <cell r="BR40"/>
          <cell r="BS40">
            <v>100</v>
          </cell>
          <cell r="BT40" t="str">
            <v>Ceiling (Low)</v>
          </cell>
          <cell r="BU40"/>
          <cell r="BV40">
            <v>500</v>
          </cell>
          <cell r="BW40" t="str">
            <v>Ceiling (Low)</v>
          </cell>
          <cell r="BX40"/>
          <cell r="BY40">
            <v>500</v>
          </cell>
          <cell r="BZ40" t="str">
            <v>High Volatility</v>
          </cell>
          <cell r="CA40">
            <v>50000</v>
          </cell>
          <cell r="CB40" t="str">
            <v>0.005%</v>
          </cell>
          <cell r="CC40"/>
        </row>
        <row r="41">
          <cell r="A41" t="str">
            <v>DICHLOROBENZENE, 1,4-  (p-DCB)</v>
          </cell>
          <cell r="B41" t="str">
            <v>106-46-7</v>
          </cell>
          <cell r="C41">
            <v>42923</v>
          </cell>
          <cell r="D41">
            <v>0.09</v>
          </cell>
          <cell r="E41" t="str">
            <v>1b</v>
          </cell>
          <cell r="F41">
            <v>0.9</v>
          </cell>
          <cell r="G41" t="str">
            <v>2a</v>
          </cell>
          <cell r="H41">
            <v>0.8</v>
          </cell>
          <cell r="I41">
            <v>1</v>
          </cell>
          <cell r="J41">
            <v>2.4</v>
          </cell>
          <cell r="K41" t="str">
            <v>1k</v>
          </cell>
          <cell r="L41">
            <v>2.4E-2</v>
          </cell>
          <cell r="M41" t="str">
            <v>C</v>
          </cell>
          <cell r="N41">
            <v>2</v>
          </cell>
          <cell r="O41">
            <v>6.8571428571428571E-6</v>
          </cell>
          <cell r="P41" t="str">
            <v>7a</v>
          </cell>
          <cell r="Q41">
            <v>1</v>
          </cell>
          <cell r="R41" t="str">
            <v>9e</v>
          </cell>
          <cell r="S41">
            <v>0.03</v>
          </cell>
          <cell r="T41" t="str">
            <v>9e</v>
          </cell>
          <cell r="U41">
            <v>1</v>
          </cell>
          <cell r="V41" t="str">
            <v>9e</v>
          </cell>
          <cell r="W41">
            <v>0.03</v>
          </cell>
          <cell r="X41" t="str">
            <v>9e</v>
          </cell>
          <cell r="Y41">
            <v>1</v>
          </cell>
          <cell r="Z41" t="str">
            <v>9e</v>
          </cell>
          <cell r="AA41">
            <v>0.03</v>
          </cell>
          <cell r="AB41" t="str">
            <v>9e</v>
          </cell>
          <cell r="AC41">
            <v>1</v>
          </cell>
          <cell r="AD41">
            <v>9</v>
          </cell>
          <cell r="AE41">
            <v>1</v>
          </cell>
          <cell r="AF41">
            <v>9</v>
          </cell>
          <cell r="AG41">
            <v>1</v>
          </cell>
          <cell r="AH41">
            <v>9</v>
          </cell>
          <cell r="AI41"/>
          <cell r="AJ41"/>
          <cell r="AK41">
            <v>1</v>
          </cell>
          <cell r="AL41">
            <v>1</v>
          </cell>
          <cell r="AM41"/>
          <cell r="AN41"/>
          <cell r="AO41">
            <v>1.5</v>
          </cell>
          <cell r="AP41">
            <v>20</v>
          </cell>
          <cell r="AQ41">
            <v>0.93200000000000005</v>
          </cell>
          <cell r="AR41">
            <v>11</v>
          </cell>
          <cell r="AS41">
            <v>13</v>
          </cell>
          <cell r="AT41">
            <v>1100</v>
          </cell>
          <cell r="AU41">
            <v>0.18296877725449154</v>
          </cell>
          <cell r="AV41">
            <v>13</v>
          </cell>
          <cell r="AW41">
            <v>9.8377440512507626</v>
          </cell>
          <cell r="AX41">
            <v>0.66</v>
          </cell>
          <cell r="AY41">
            <v>0.2</v>
          </cell>
          <cell r="AZ41">
            <v>81300</v>
          </cell>
          <cell r="BA41">
            <v>22</v>
          </cell>
          <cell r="BB41">
            <v>2.4099999999999998E-3</v>
          </cell>
          <cell r="BC41">
            <v>22</v>
          </cell>
          <cell r="BD41">
            <v>9.8624979538385976E-2</v>
          </cell>
          <cell r="BE41">
            <v>147</v>
          </cell>
          <cell r="BF41">
            <v>13</v>
          </cell>
          <cell r="BG41">
            <v>1.8</v>
          </cell>
          <cell r="BH41">
            <v>3.44</v>
          </cell>
          <cell r="BI41">
            <v>16</v>
          </cell>
          <cell r="BJ41">
            <v>616</v>
          </cell>
          <cell r="BK41" t="str">
            <v>17a</v>
          </cell>
          <cell r="BL41">
            <v>52.7</v>
          </cell>
          <cell r="BM41">
            <v>17</v>
          </cell>
          <cell r="BN41"/>
          <cell r="BO41">
            <v>4.4381298030813886E-2</v>
          </cell>
          <cell r="BP41"/>
          <cell r="BQ41"/>
          <cell r="BR41"/>
          <cell r="BS41">
            <v>500</v>
          </cell>
          <cell r="BT41" t="str">
            <v>Ceiling (Medium)</v>
          </cell>
          <cell r="BU41"/>
          <cell r="BV41">
            <v>1000</v>
          </cell>
          <cell r="BW41" t="str">
            <v>Ceiling (Medium)</v>
          </cell>
          <cell r="BX41"/>
          <cell r="BY41">
            <v>3000</v>
          </cell>
          <cell r="BZ41" t="str">
            <v>Ceiling (Medium)</v>
          </cell>
          <cell r="CA41">
            <v>50000</v>
          </cell>
          <cell r="CB41" t="str">
            <v>0.005%</v>
          </cell>
          <cell r="CC41"/>
        </row>
        <row r="42">
          <cell r="A42" t="str">
            <v>DICHLOROBENZIDINE, 3,3'-</v>
          </cell>
          <cell r="B42" t="str">
            <v>91-94-1</v>
          </cell>
          <cell r="C42">
            <v>42922</v>
          </cell>
          <cell r="D42"/>
          <cell r="E42"/>
          <cell r="F42"/>
          <cell r="G42"/>
          <cell r="H42"/>
          <cell r="I42"/>
          <cell r="J42"/>
          <cell r="K42"/>
          <cell r="L42">
            <v>0.45</v>
          </cell>
          <cell r="M42" t="str">
            <v>B2</v>
          </cell>
          <cell r="N42">
            <v>1</v>
          </cell>
          <cell r="O42">
            <v>1.2857142857142858E-4</v>
          </cell>
          <cell r="P42" t="str">
            <v>7a</v>
          </cell>
          <cell r="Q42">
            <v>1</v>
          </cell>
          <cell r="R42" t="str">
            <v>9e</v>
          </cell>
          <cell r="S42">
            <v>0.1</v>
          </cell>
          <cell r="T42" t="str">
            <v>9e</v>
          </cell>
          <cell r="U42">
            <v>1</v>
          </cell>
          <cell r="V42" t="str">
            <v>9e</v>
          </cell>
          <cell r="W42">
            <v>0.1</v>
          </cell>
          <cell r="X42" t="str">
            <v>9e</v>
          </cell>
          <cell r="Y42">
            <v>1</v>
          </cell>
          <cell r="Z42" t="str">
            <v>9e</v>
          </cell>
          <cell r="AA42">
            <v>0.1</v>
          </cell>
          <cell r="AB42" t="str">
            <v>9e</v>
          </cell>
          <cell r="AC42"/>
          <cell r="AD42"/>
          <cell r="AE42">
            <v>1</v>
          </cell>
          <cell r="AF42">
            <v>9</v>
          </cell>
          <cell r="AG42">
            <v>1</v>
          </cell>
          <cell r="AH42">
            <v>9</v>
          </cell>
          <cell r="AI42"/>
          <cell r="AJ42"/>
          <cell r="AK42">
            <v>0.9</v>
          </cell>
          <cell r="AL42">
            <v>0.9</v>
          </cell>
          <cell r="AM42"/>
          <cell r="AN42"/>
          <cell r="AO42">
            <v>0</v>
          </cell>
          <cell r="AS42"/>
          <cell r="AU42">
            <v>0</v>
          </cell>
          <cell r="AV42"/>
          <cell r="AW42">
            <v>0</v>
          </cell>
          <cell r="AX42">
            <v>1.3</v>
          </cell>
          <cell r="AY42">
            <v>82.5</v>
          </cell>
          <cell r="AZ42">
            <v>3100</v>
          </cell>
          <cell r="BA42">
            <v>22</v>
          </cell>
          <cell r="BB42">
            <v>2.84E-11</v>
          </cell>
          <cell r="BC42">
            <v>22</v>
          </cell>
          <cell r="BD42">
            <v>1.1622196758880341E-9</v>
          </cell>
          <cell r="BE42">
            <v>253</v>
          </cell>
          <cell r="BF42">
            <v>11</v>
          </cell>
          <cell r="BG42">
            <v>4.4999999999999998E-9</v>
          </cell>
          <cell r="BH42">
            <v>3.51</v>
          </cell>
          <cell r="BI42">
            <v>16</v>
          </cell>
          <cell r="BJ42">
            <v>724</v>
          </cell>
          <cell r="BK42" t="str">
            <v>17b</v>
          </cell>
          <cell r="BL42">
            <v>132.5</v>
          </cell>
          <cell r="BM42">
            <v>17</v>
          </cell>
          <cell r="BN42"/>
          <cell r="BO42">
            <v>1.2583457886902842E-2</v>
          </cell>
          <cell r="BP42"/>
          <cell r="BQ42"/>
          <cell r="BR42"/>
          <cell r="BS42">
            <v>1000</v>
          </cell>
          <cell r="BT42" t="str">
            <v>Ceiling (High)</v>
          </cell>
          <cell r="BU42"/>
          <cell r="BV42">
            <v>3000</v>
          </cell>
          <cell r="BW42" t="str">
            <v>Ceiling (High)</v>
          </cell>
          <cell r="BX42"/>
          <cell r="BY42">
            <v>5000</v>
          </cell>
          <cell r="BZ42" t="str">
            <v>Ceiling (High)</v>
          </cell>
          <cell r="CA42">
            <v>50000</v>
          </cell>
          <cell r="CB42" t="str">
            <v>0.005%</v>
          </cell>
          <cell r="CC42"/>
        </row>
        <row r="43">
          <cell r="A43" t="str">
            <v>DICHLORODIPHENYL DICHLOROETHANE, P,P'- (DDD)</v>
          </cell>
          <cell r="B43" t="str">
            <v>72-54-8</v>
          </cell>
          <cell r="C43">
            <v>42923</v>
          </cell>
          <cell r="D43">
            <v>5.0000000000000001E-4</v>
          </cell>
          <cell r="E43" t="str">
            <v>1g</v>
          </cell>
          <cell r="F43">
            <v>5.0000000000000001E-4</v>
          </cell>
          <cell r="G43" t="str">
            <v>2g</v>
          </cell>
          <cell r="H43">
            <v>1.8E-3</v>
          </cell>
          <cell r="I43" t="str">
            <v>7b</v>
          </cell>
          <cell r="J43">
            <v>1.8E-3</v>
          </cell>
          <cell r="K43" t="str">
            <v>7c</v>
          </cell>
          <cell r="L43">
            <v>0.24</v>
          </cell>
          <cell r="M43" t="str">
            <v>B2</v>
          </cell>
          <cell r="N43">
            <v>1</v>
          </cell>
          <cell r="O43">
            <v>6.8571428571428567E-5</v>
          </cell>
          <cell r="P43" t="str">
            <v>7a</v>
          </cell>
          <cell r="Q43">
            <v>1</v>
          </cell>
          <cell r="R43" t="str">
            <v>9e</v>
          </cell>
          <cell r="S43">
            <v>0.03</v>
          </cell>
          <cell r="T43" t="str">
            <v>9e</v>
          </cell>
          <cell r="U43">
            <v>1</v>
          </cell>
          <cell r="V43" t="str">
            <v>9e</v>
          </cell>
          <cell r="W43">
            <v>0.03</v>
          </cell>
          <cell r="X43" t="str">
            <v>9e</v>
          </cell>
          <cell r="Y43">
            <v>1</v>
          </cell>
          <cell r="Z43" t="str">
            <v>9e</v>
          </cell>
          <cell r="AA43">
            <v>0.03</v>
          </cell>
          <cell r="AB43" t="str">
            <v>9e</v>
          </cell>
          <cell r="AC43">
            <v>1</v>
          </cell>
          <cell r="AD43">
            <v>9</v>
          </cell>
          <cell r="AE43">
            <v>1</v>
          </cell>
          <cell r="AF43">
            <v>9</v>
          </cell>
          <cell r="AG43">
            <v>1</v>
          </cell>
          <cell r="AH43">
            <v>9</v>
          </cell>
          <cell r="AI43"/>
          <cell r="AJ43"/>
          <cell r="AK43">
            <v>0.9</v>
          </cell>
          <cell r="AL43">
            <v>0.6</v>
          </cell>
          <cell r="AM43"/>
          <cell r="AN43"/>
          <cell r="AO43">
            <v>0</v>
          </cell>
          <cell r="AS43"/>
          <cell r="AU43">
            <v>0</v>
          </cell>
          <cell r="AV43"/>
          <cell r="AW43">
            <v>0</v>
          </cell>
          <cell r="AX43">
            <v>7.3699999999999998E-3</v>
          </cell>
          <cell r="AY43">
            <v>1.2500000000000001E-2</v>
          </cell>
          <cell r="AZ43">
            <v>90</v>
          </cell>
          <cell r="BA43">
            <v>22</v>
          </cell>
          <cell r="BB43">
            <v>6.6000000000000003E-6</v>
          </cell>
          <cell r="BC43">
            <v>22</v>
          </cell>
          <cell r="BD43">
            <v>2.7009330495989523E-4</v>
          </cell>
          <cell r="BE43">
            <v>320</v>
          </cell>
          <cell r="BF43">
            <v>13</v>
          </cell>
          <cell r="BG43">
            <v>9.9999999999999995E-7</v>
          </cell>
          <cell r="BH43">
            <v>6.02</v>
          </cell>
          <cell r="BI43">
            <v>16</v>
          </cell>
          <cell r="BJ43">
            <v>45800</v>
          </cell>
          <cell r="BK43" t="str">
            <v>17a</v>
          </cell>
          <cell r="BL43">
            <v>109.5</v>
          </cell>
          <cell r="BM43">
            <v>17</v>
          </cell>
          <cell r="BN43"/>
          <cell r="BO43">
            <v>0.24054703049880952</v>
          </cell>
          <cell r="BP43"/>
          <cell r="BQ43"/>
          <cell r="BR43"/>
          <cell r="BS43">
            <v>1000</v>
          </cell>
          <cell r="BT43" t="str">
            <v>Ceiling (High)</v>
          </cell>
          <cell r="BU43"/>
          <cell r="BV43">
            <v>3000</v>
          </cell>
          <cell r="BW43" t="str">
            <v>Ceiling (High)</v>
          </cell>
          <cell r="BX43"/>
          <cell r="BY43">
            <v>5000</v>
          </cell>
          <cell r="BZ43" t="str">
            <v>Ceiling (High)</v>
          </cell>
          <cell r="CA43">
            <v>50000</v>
          </cell>
          <cell r="CB43" t="str">
            <v>0.005%</v>
          </cell>
          <cell r="CC43"/>
        </row>
        <row r="44">
          <cell r="A44" t="str">
            <v>DICHLORODIPHENYLDICHLOROETHYLENE,P,P'- (DDE)</v>
          </cell>
          <cell r="B44" t="str">
            <v>72-55-9</v>
          </cell>
          <cell r="C44">
            <v>42923</v>
          </cell>
          <cell r="D44">
            <v>5.0000000000000001E-4</v>
          </cell>
          <cell r="E44" t="str">
            <v>1g</v>
          </cell>
          <cell r="F44">
            <v>5.0000000000000001E-4</v>
          </cell>
          <cell r="G44" t="str">
            <v>2g</v>
          </cell>
          <cell r="H44">
            <v>1.8E-3</v>
          </cell>
          <cell r="I44" t="str">
            <v>7b</v>
          </cell>
          <cell r="J44">
            <v>1.8E-3</v>
          </cell>
          <cell r="K44" t="str">
            <v>7c</v>
          </cell>
          <cell r="L44">
            <v>0.34</v>
          </cell>
          <cell r="M44" t="str">
            <v>B2</v>
          </cell>
          <cell r="N44">
            <v>1</v>
          </cell>
          <cell r="O44">
            <v>9.7142857142857165E-5</v>
          </cell>
          <cell r="P44" t="str">
            <v>7a</v>
          </cell>
          <cell r="Q44">
            <v>1</v>
          </cell>
          <cell r="R44" t="str">
            <v>9e</v>
          </cell>
          <cell r="S44">
            <v>0.03</v>
          </cell>
          <cell r="T44" t="str">
            <v>9e</v>
          </cell>
          <cell r="U44">
            <v>1</v>
          </cell>
          <cell r="V44" t="str">
            <v>9e</v>
          </cell>
          <cell r="W44">
            <v>0.03</v>
          </cell>
          <cell r="X44" t="str">
            <v>9e</v>
          </cell>
          <cell r="Y44">
            <v>1</v>
          </cell>
          <cell r="Z44" t="str">
            <v>9e</v>
          </cell>
          <cell r="AA44">
            <v>0.03</v>
          </cell>
          <cell r="AB44" t="str">
            <v>9e</v>
          </cell>
          <cell r="AC44">
            <v>1</v>
          </cell>
          <cell r="AD44">
            <v>9</v>
          </cell>
          <cell r="AE44">
            <v>1</v>
          </cell>
          <cell r="AF44">
            <v>9</v>
          </cell>
          <cell r="AG44">
            <v>1</v>
          </cell>
          <cell r="AH44">
            <v>9</v>
          </cell>
          <cell r="AI44"/>
          <cell r="AJ44"/>
          <cell r="AK44">
            <v>0.9</v>
          </cell>
          <cell r="AL44">
            <v>0.6</v>
          </cell>
          <cell r="AM44"/>
          <cell r="AN44"/>
          <cell r="AO44">
            <v>0</v>
          </cell>
          <cell r="AS44"/>
          <cell r="AU44">
            <v>0</v>
          </cell>
          <cell r="AV44"/>
          <cell r="AW44">
            <v>0</v>
          </cell>
          <cell r="AX44">
            <v>2.6800000000000001E-3</v>
          </cell>
          <cell r="AY44">
            <v>0.05</v>
          </cell>
          <cell r="AZ44">
            <v>40</v>
          </cell>
          <cell r="BA44">
            <v>22</v>
          </cell>
          <cell r="BB44">
            <v>4.1600000000000002E-5</v>
          </cell>
          <cell r="BC44">
            <v>22</v>
          </cell>
          <cell r="BD44">
            <v>1.7024062858078247E-3</v>
          </cell>
          <cell r="BE44">
            <v>318</v>
          </cell>
          <cell r="BF44">
            <v>13</v>
          </cell>
          <cell r="BG44">
            <v>6.4999999999999996E-6</v>
          </cell>
          <cell r="BH44">
            <v>6.51</v>
          </cell>
          <cell r="BI44">
            <v>16</v>
          </cell>
          <cell r="BJ44">
            <v>86400</v>
          </cell>
          <cell r="BK44" t="str">
            <v>17a</v>
          </cell>
          <cell r="BL44">
            <v>89</v>
          </cell>
          <cell r="BM44">
            <v>17</v>
          </cell>
          <cell r="BN44"/>
          <cell r="BO44">
            <v>0.51975658465836161</v>
          </cell>
          <cell r="BP44"/>
          <cell r="BQ44"/>
          <cell r="BR44"/>
          <cell r="BS44">
            <v>1000</v>
          </cell>
          <cell r="BT44" t="str">
            <v>Ceiling (High)</v>
          </cell>
          <cell r="BU44"/>
          <cell r="BV44">
            <v>3000</v>
          </cell>
          <cell r="BW44" t="str">
            <v>Ceiling (High)</v>
          </cell>
          <cell r="BX44"/>
          <cell r="BY44">
            <v>5000</v>
          </cell>
          <cell r="BZ44" t="str">
            <v>Ceiling (High)</v>
          </cell>
          <cell r="CA44">
            <v>50000</v>
          </cell>
          <cell r="CB44" t="str">
            <v>0.005%</v>
          </cell>
          <cell r="CC44"/>
        </row>
        <row r="45">
          <cell r="A45" t="str">
            <v>DICHLORODIPHENYLTRICHLOROETHANE, P,P'- (DDT)</v>
          </cell>
          <cell r="B45" t="str">
            <v>50-29-3</v>
          </cell>
          <cell r="C45">
            <v>42923</v>
          </cell>
          <cell r="D45">
            <v>5.0000000000000001E-4</v>
          </cell>
          <cell r="E45">
            <v>1</v>
          </cell>
          <cell r="F45">
            <v>5.0000000000000001E-4</v>
          </cell>
          <cell r="G45">
            <v>2</v>
          </cell>
          <cell r="H45">
            <v>1.8E-3</v>
          </cell>
          <cell r="I45" t="str">
            <v>7b</v>
          </cell>
          <cell r="J45">
            <v>1.8E-3</v>
          </cell>
          <cell r="K45" t="str">
            <v>7c</v>
          </cell>
          <cell r="L45">
            <v>0.34</v>
          </cell>
          <cell r="M45" t="str">
            <v>B2</v>
          </cell>
          <cell r="N45">
            <v>1</v>
          </cell>
          <cell r="O45">
            <v>9.7E-5</v>
          </cell>
          <cell r="P45">
            <v>1</v>
          </cell>
          <cell r="Q45">
            <v>1</v>
          </cell>
          <cell r="R45" t="str">
            <v>9e</v>
          </cell>
          <cell r="S45">
            <v>0.03</v>
          </cell>
          <cell r="T45" t="str">
            <v>9e</v>
          </cell>
          <cell r="U45">
            <v>1</v>
          </cell>
          <cell r="V45" t="str">
            <v>9e</v>
          </cell>
          <cell r="W45">
            <v>0.03</v>
          </cell>
          <cell r="X45" t="str">
            <v>9e</v>
          </cell>
          <cell r="Y45">
            <v>1</v>
          </cell>
          <cell r="Z45" t="str">
            <v>9e</v>
          </cell>
          <cell r="AA45">
            <v>0.03</v>
          </cell>
          <cell r="AB45" t="str">
            <v>9e</v>
          </cell>
          <cell r="AC45">
            <v>1</v>
          </cell>
          <cell r="AD45">
            <v>9</v>
          </cell>
          <cell r="AE45">
            <v>1</v>
          </cell>
          <cell r="AF45">
            <v>9</v>
          </cell>
          <cell r="AG45">
            <v>1</v>
          </cell>
          <cell r="AH45">
            <v>9</v>
          </cell>
          <cell r="AI45"/>
          <cell r="AJ45"/>
          <cell r="AK45">
            <v>0.9</v>
          </cell>
          <cell r="AL45">
            <v>0.6</v>
          </cell>
          <cell r="AM45"/>
          <cell r="AN45"/>
          <cell r="AO45">
            <v>0</v>
          </cell>
          <cell r="AR45">
            <v>350</v>
          </cell>
          <cell r="AS45">
            <v>13</v>
          </cell>
          <cell r="AU45">
            <v>0</v>
          </cell>
          <cell r="AV45"/>
          <cell r="AW45">
            <v>0</v>
          </cell>
          <cell r="AX45">
            <v>8.0399999999999985E-3</v>
          </cell>
          <cell r="AY45">
            <v>0.3</v>
          </cell>
          <cell r="AZ45">
            <v>5.5</v>
          </cell>
          <cell r="BA45">
            <v>22</v>
          </cell>
          <cell r="BB45">
            <v>8.32E-6</v>
          </cell>
          <cell r="BC45">
            <v>22</v>
          </cell>
          <cell r="BD45">
            <v>3.4048125716156489E-4</v>
          </cell>
          <cell r="BE45">
            <v>354</v>
          </cell>
          <cell r="BF45">
            <v>13</v>
          </cell>
          <cell r="BG45">
            <v>1.4999999999999999E-7</v>
          </cell>
          <cell r="BH45">
            <v>6.91</v>
          </cell>
          <cell r="BI45">
            <v>16</v>
          </cell>
          <cell r="BJ45">
            <v>618000</v>
          </cell>
          <cell r="BK45" t="str">
            <v>17a</v>
          </cell>
          <cell r="BL45">
            <v>108.5</v>
          </cell>
          <cell r="BM45">
            <v>17</v>
          </cell>
          <cell r="BN45"/>
          <cell r="BO45">
            <v>0.6000673538641168</v>
          </cell>
          <cell r="BP45"/>
          <cell r="BQ45"/>
          <cell r="BR45"/>
          <cell r="BS45">
            <v>1000</v>
          </cell>
          <cell r="BT45" t="str">
            <v>Ceiling (High)</v>
          </cell>
          <cell r="BU45"/>
          <cell r="BV45">
            <v>3000</v>
          </cell>
          <cell r="BW45" t="str">
            <v>Ceiling (High)</v>
          </cell>
          <cell r="BX45"/>
          <cell r="BY45">
            <v>5000</v>
          </cell>
          <cell r="BZ45" t="str">
            <v>Ceiling (High)</v>
          </cell>
          <cell r="CA45">
            <v>50000</v>
          </cell>
          <cell r="CB45" t="str">
            <v>0.005%</v>
          </cell>
          <cell r="CC45"/>
        </row>
        <row r="46">
          <cell r="A46" t="str">
            <v>DICHLOROETHANE, 1,1-</v>
          </cell>
          <cell r="B46" t="str">
            <v xml:space="preserve">75-34-3 </v>
          </cell>
          <cell r="C46">
            <v>42922</v>
          </cell>
          <cell r="D46">
            <v>0.2</v>
          </cell>
          <cell r="E46">
            <v>6</v>
          </cell>
          <cell r="F46">
            <v>2</v>
          </cell>
          <cell r="G46">
            <v>6</v>
          </cell>
          <cell r="H46">
            <v>0.8</v>
          </cell>
          <cell r="I46" t="str">
            <v>7b</v>
          </cell>
          <cell r="J46">
            <v>8</v>
          </cell>
          <cell r="K46" t="str">
            <v>7b</v>
          </cell>
          <cell r="L46"/>
          <cell r="M46" t="str">
            <v>C</v>
          </cell>
          <cell r="N46">
            <v>1</v>
          </cell>
          <cell r="O46"/>
          <cell r="P46"/>
          <cell r="Q46">
            <v>1</v>
          </cell>
          <cell r="R46" t="str">
            <v>9e</v>
          </cell>
          <cell r="S46">
            <v>0.03</v>
          </cell>
          <cell r="T46" t="str">
            <v>9e</v>
          </cell>
          <cell r="U46">
            <v>1</v>
          </cell>
          <cell r="V46" t="str">
            <v>9e</v>
          </cell>
          <cell r="W46">
            <v>0.03</v>
          </cell>
          <cell r="X46" t="str">
            <v>9e</v>
          </cell>
          <cell r="Y46" t="str">
            <v>NC</v>
          </cell>
          <cell r="Z46"/>
          <cell r="AA46" t="str">
            <v>NC</v>
          </cell>
          <cell r="AB46"/>
          <cell r="AC46">
            <v>1</v>
          </cell>
          <cell r="AD46">
            <v>9</v>
          </cell>
          <cell r="AE46">
            <v>1</v>
          </cell>
          <cell r="AF46">
            <v>9</v>
          </cell>
          <cell r="AG46"/>
          <cell r="AH46"/>
          <cell r="AI46"/>
          <cell r="AJ46"/>
          <cell r="AK46">
            <v>0.75</v>
          </cell>
          <cell r="AL46" t="str">
            <v>NC</v>
          </cell>
          <cell r="AM46"/>
          <cell r="AN46"/>
          <cell r="AO46">
            <v>0</v>
          </cell>
          <cell r="AS46"/>
          <cell r="AT46">
            <v>125000</v>
          </cell>
          <cell r="AU46">
            <v>30.872830872830868</v>
          </cell>
          <cell r="AV46">
            <v>13</v>
          </cell>
          <cell r="AW46">
            <v>7.5794798657718134</v>
          </cell>
          <cell r="AX46">
            <v>0.1</v>
          </cell>
          <cell r="AY46">
            <v>1</v>
          </cell>
          <cell r="AZ46">
            <v>5040000</v>
          </cell>
          <cell r="BA46">
            <v>22</v>
          </cell>
          <cell r="BB46">
            <v>5.62E-3</v>
          </cell>
          <cell r="BC46">
            <v>22</v>
          </cell>
          <cell r="BD46">
            <v>0.22998854149615322</v>
          </cell>
          <cell r="BE46">
            <v>99</v>
          </cell>
          <cell r="BF46">
            <v>13</v>
          </cell>
          <cell r="BG46">
            <v>234</v>
          </cell>
          <cell r="BH46">
            <v>1.79</v>
          </cell>
          <cell r="BI46">
            <v>16</v>
          </cell>
          <cell r="BJ46">
            <v>53.4</v>
          </cell>
          <cell r="BK46" t="str">
            <v>17a</v>
          </cell>
          <cell r="BL46">
            <v>-96.9</v>
          </cell>
          <cell r="BM46">
            <v>17</v>
          </cell>
          <cell r="BN46"/>
          <cell r="BO46">
            <v>6.7142885292595178E-3</v>
          </cell>
          <cell r="BP46"/>
          <cell r="BQ46"/>
          <cell r="BR46"/>
          <cell r="BS46">
            <v>500</v>
          </cell>
          <cell r="BT46" t="str">
            <v>Ceiling (Medium)</v>
          </cell>
          <cell r="BU46"/>
          <cell r="BV46">
            <v>1000</v>
          </cell>
          <cell r="BW46" t="str">
            <v>Ceiling (Medium)</v>
          </cell>
          <cell r="BX46"/>
          <cell r="BY46">
            <v>3000</v>
          </cell>
          <cell r="BZ46" t="str">
            <v>Ceiling (Medium)</v>
          </cell>
          <cell r="CA46">
            <v>50000</v>
          </cell>
          <cell r="CB46" t="str">
            <v>0.005%</v>
          </cell>
          <cell r="CC46"/>
        </row>
        <row r="47">
          <cell r="A47" t="str">
            <v>DICHLOROETHANE, 1,2-</v>
          </cell>
          <cell r="B47" t="str">
            <v>107-06-2</v>
          </cell>
          <cell r="C47">
            <v>42922</v>
          </cell>
          <cell r="D47">
            <v>0.02</v>
          </cell>
          <cell r="E47">
            <v>4</v>
          </cell>
          <cell r="F47">
            <v>0.02</v>
          </cell>
          <cell r="G47">
            <v>6</v>
          </cell>
          <cell r="H47">
            <v>7.0000000000000001E-3</v>
          </cell>
          <cell r="I47">
            <v>6</v>
          </cell>
          <cell r="J47">
            <v>7.0000000000000007E-2</v>
          </cell>
          <cell r="K47">
            <v>6</v>
          </cell>
          <cell r="L47">
            <v>9.0999999999999998E-2</v>
          </cell>
          <cell r="M47" t="str">
            <v>B2</v>
          </cell>
          <cell r="N47">
            <v>1</v>
          </cell>
          <cell r="O47">
            <v>2.5999999999999998E-5</v>
          </cell>
          <cell r="P47">
            <v>1</v>
          </cell>
          <cell r="Q47">
            <v>1</v>
          </cell>
          <cell r="R47" t="str">
            <v>9e</v>
          </cell>
          <cell r="S47">
            <v>0.03</v>
          </cell>
          <cell r="T47" t="str">
            <v>9e</v>
          </cell>
          <cell r="U47">
            <v>1</v>
          </cell>
          <cell r="V47" t="str">
            <v>9e</v>
          </cell>
          <cell r="W47">
            <v>0.03</v>
          </cell>
          <cell r="X47" t="str">
            <v>9e</v>
          </cell>
          <cell r="Y47">
            <v>1</v>
          </cell>
          <cell r="Z47" t="str">
            <v>9e</v>
          </cell>
          <cell r="AA47">
            <v>0.03</v>
          </cell>
          <cell r="AB47" t="str">
            <v>9e</v>
          </cell>
          <cell r="AC47">
            <v>1</v>
          </cell>
          <cell r="AD47">
            <v>9</v>
          </cell>
          <cell r="AE47">
            <v>1</v>
          </cell>
          <cell r="AF47">
            <v>9</v>
          </cell>
          <cell r="AG47">
            <v>1</v>
          </cell>
          <cell r="AH47">
            <v>9</v>
          </cell>
          <cell r="AI47"/>
          <cell r="AJ47"/>
          <cell r="AK47">
            <v>1</v>
          </cell>
          <cell r="AL47">
            <v>1</v>
          </cell>
          <cell r="AM47"/>
          <cell r="AN47"/>
          <cell r="AO47">
            <v>0</v>
          </cell>
          <cell r="AR47">
            <v>20000</v>
          </cell>
          <cell r="AS47">
            <v>13</v>
          </cell>
          <cell r="AT47">
            <v>2424</v>
          </cell>
          <cell r="AU47">
            <v>0.59868593628593625</v>
          </cell>
          <cell r="AV47">
            <v>13</v>
          </cell>
          <cell r="AW47">
            <v>131.95566358229783</v>
          </cell>
          <cell r="AX47">
            <v>0.1</v>
          </cell>
          <cell r="AY47">
            <v>1</v>
          </cell>
          <cell r="AZ47">
            <v>8600000</v>
          </cell>
          <cell r="BA47">
            <v>22</v>
          </cell>
          <cell r="BB47">
            <v>1.1800000000000001E-3</v>
          </cell>
          <cell r="BC47">
            <v>22</v>
          </cell>
          <cell r="BD47">
            <v>4.8289409068587336E-2</v>
          </cell>
          <cell r="BE47">
            <v>99</v>
          </cell>
          <cell r="BF47">
            <v>13</v>
          </cell>
          <cell r="BG47">
            <v>79</v>
          </cell>
          <cell r="BH47">
            <v>1</v>
          </cell>
          <cell r="BI47">
            <v>16</v>
          </cell>
          <cell r="BJ47">
            <v>38</v>
          </cell>
          <cell r="BK47" t="str">
            <v>17a</v>
          </cell>
          <cell r="BL47">
            <v>-35.5</v>
          </cell>
          <cell r="BM47">
            <v>17</v>
          </cell>
          <cell r="BN47"/>
          <cell r="BO47">
            <v>2.0211567669607537E-3</v>
          </cell>
          <cell r="BP47"/>
          <cell r="BQ47"/>
          <cell r="BR47"/>
          <cell r="BS47">
            <v>100</v>
          </cell>
          <cell r="BT47" t="str">
            <v>Ceiling (Low)</v>
          </cell>
          <cell r="BU47"/>
          <cell r="BV47">
            <v>500</v>
          </cell>
          <cell r="BW47" t="str">
            <v>Ceiling (Low)</v>
          </cell>
          <cell r="BX47"/>
          <cell r="BY47">
            <v>1000</v>
          </cell>
          <cell r="BZ47" t="str">
            <v>Ceiling (Low)</v>
          </cell>
          <cell r="CA47">
            <v>50000</v>
          </cell>
          <cell r="CB47" t="str">
            <v>0.005%</v>
          </cell>
          <cell r="CC47"/>
        </row>
        <row r="48">
          <cell r="A48" t="str">
            <v>DICHLOROETHYLENE, 1,1-</v>
          </cell>
          <cell r="B48" t="str">
            <v>75-35-4</v>
          </cell>
          <cell r="C48">
            <v>42922</v>
          </cell>
          <cell r="D48">
            <v>0.05</v>
          </cell>
          <cell r="E48">
            <v>1</v>
          </cell>
          <cell r="F48">
            <v>0.05</v>
          </cell>
          <cell r="G48" t="str">
            <v>1d</v>
          </cell>
          <cell r="H48">
            <v>0.2</v>
          </cell>
          <cell r="I48">
            <v>1</v>
          </cell>
          <cell r="J48">
            <v>0.2</v>
          </cell>
          <cell r="K48" t="str">
            <v>1j</v>
          </cell>
          <cell r="L48"/>
          <cell r="M48" t="str">
            <v>C</v>
          </cell>
          <cell r="N48">
            <v>1</v>
          </cell>
          <cell r="O48"/>
          <cell r="P48">
            <v>1</v>
          </cell>
          <cell r="Q48">
            <v>1</v>
          </cell>
          <cell r="R48" t="str">
            <v>9e</v>
          </cell>
          <cell r="S48">
            <v>0.03</v>
          </cell>
          <cell r="T48" t="str">
            <v>9e</v>
          </cell>
          <cell r="U48">
            <v>1</v>
          </cell>
          <cell r="V48" t="str">
            <v>9e</v>
          </cell>
          <cell r="W48">
            <v>0.03</v>
          </cell>
          <cell r="X48" t="str">
            <v>9e</v>
          </cell>
          <cell r="Y48" t="str">
            <v>NC</v>
          </cell>
          <cell r="Z48"/>
          <cell r="AA48" t="str">
            <v>NC</v>
          </cell>
          <cell r="AB48"/>
          <cell r="AC48">
            <v>1</v>
          </cell>
          <cell r="AD48">
            <v>9</v>
          </cell>
          <cell r="AE48">
            <v>1</v>
          </cell>
          <cell r="AF48">
            <v>9</v>
          </cell>
          <cell r="AG48"/>
          <cell r="AH48"/>
          <cell r="AI48"/>
          <cell r="AJ48"/>
          <cell r="AK48">
            <v>1</v>
          </cell>
          <cell r="AL48">
            <v>0.98</v>
          </cell>
          <cell r="AM48"/>
          <cell r="AN48"/>
          <cell r="AO48">
            <v>0</v>
          </cell>
          <cell r="AS48"/>
          <cell r="AT48">
            <v>125000</v>
          </cell>
          <cell r="AU48">
            <v>31.509384086703669</v>
          </cell>
          <cell r="AV48">
            <v>13</v>
          </cell>
          <cell r="AW48">
            <v>18.756317114093964</v>
          </cell>
          <cell r="AX48">
            <v>0.1</v>
          </cell>
          <cell r="AY48">
            <v>1</v>
          </cell>
          <cell r="AZ48">
            <v>2420000</v>
          </cell>
          <cell r="BA48">
            <v>22</v>
          </cell>
          <cell r="BB48">
            <v>2.6100000000000002E-2</v>
          </cell>
          <cell r="BC48">
            <v>22</v>
          </cell>
          <cell r="BD48">
            <v>1.0680962514323131</v>
          </cell>
          <cell r="BE48">
            <v>97</v>
          </cell>
          <cell r="BF48">
            <v>13</v>
          </cell>
          <cell r="BG48">
            <v>591</v>
          </cell>
          <cell r="BH48">
            <v>1.48</v>
          </cell>
          <cell r="BI48">
            <v>16</v>
          </cell>
          <cell r="BJ48">
            <v>65</v>
          </cell>
          <cell r="BK48" t="str">
            <v>17a</v>
          </cell>
          <cell r="BL48">
            <v>-122.5</v>
          </cell>
          <cell r="BM48">
            <v>17</v>
          </cell>
          <cell r="BN48"/>
          <cell r="BO48">
            <v>4.3013026338213599E-3</v>
          </cell>
          <cell r="BP48"/>
          <cell r="BQ48"/>
          <cell r="BR48"/>
          <cell r="BS48">
            <v>500</v>
          </cell>
          <cell r="BT48" t="str">
            <v>Ceiling (Medium)</v>
          </cell>
          <cell r="BU48"/>
          <cell r="BV48">
            <v>1000</v>
          </cell>
          <cell r="BW48" t="str">
            <v>Ceiling (Medium)</v>
          </cell>
          <cell r="BX48"/>
          <cell r="BY48">
            <v>3000</v>
          </cell>
          <cell r="BZ48" t="str">
            <v>Ceiling (Medium)</v>
          </cell>
          <cell r="CA48">
            <v>50000</v>
          </cell>
          <cell r="CB48" t="str">
            <v>0.005%</v>
          </cell>
          <cell r="CC48"/>
        </row>
        <row r="49">
          <cell r="A49" t="str">
            <v>DICHLOROETHYLENE, CIS-1,2-</v>
          </cell>
          <cell r="B49" t="str">
            <v>156-59-2</v>
          </cell>
          <cell r="C49">
            <v>42922</v>
          </cell>
          <cell r="D49">
            <v>2E-3</v>
          </cell>
          <cell r="E49">
            <v>1</v>
          </cell>
          <cell r="F49">
            <v>0.02</v>
          </cell>
          <cell r="G49">
            <v>6</v>
          </cell>
          <cell r="H49">
            <v>7.0000000000000001E-3</v>
          </cell>
          <cell r="I49" t="str">
            <v>7b</v>
          </cell>
          <cell r="J49">
            <v>7.0000000000000007E-2</v>
          </cell>
          <cell r="K49" t="str">
            <v>7b</v>
          </cell>
          <cell r="L49"/>
          <cell r="M49" t="str">
            <v>D</v>
          </cell>
          <cell r="N49">
            <v>1</v>
          </cell>
          <cell r="O49"/>
          <cell r="P49"/>
          <cell r="Q49">
            <v>1</v>
          </cell>
          <cell r="R49" t="str">
            <v>9e</v>
          </cell>
          <cell r="S49">
            <v>0.03</v>
          </cell>
          <cell r="T49" t="str">
            <v>9e</v>
          </cell>
          <cell r="U49">
            <v>1</v>
          </cell>
          <cell r="V49" t="str">
            <v>9e</v>
          </cell>
          <cell r="W49">
            <v>0.03</v>
          </cell>
          <cell r="X49" t="str">
            <v>9e</v>
          </cell>
          <cell r="Y49" t="str">
            <v>NC</v>
          </cell>
          <cell r="Z49"/>
          <cell r="AA49" t="str">
            <v>NC</v>
          </cell>
          <cell r="AB49"/>
          <cell r="AC49">
            <v>1</v>
          </cell>
          <cell r="AD49">
            <v>9</v>
          </cell>
          <cell r="AE49">
            <v>1</v>
          </cell>
          <cell r="AF49">
            <v>9</v>
          </cell>
          <cell r="AG49"/>
          <cell r="AH49"/>
          <cell r="AI49"/>
          <cell r="AJ49"/>
          <cell r="AK49">
            <v>0.84</v>
          </cell>
          <cell r="AL49" t="str">
            <v>NC</v>
          </cell>
          <cell r="AM49"/>
          <cell r="AN49"/>
          <cell r="AO49">
            <v>0</v>
          </cell>
          <cell r="AS49"/>
          <cell r="AU49">
            <v>0</v>
          </cell>
          <cell r="AV49"/>
          <cell r="AW49">
            <v>0</v>
          </cell>
          <cell r="AX49">
            <v>0.1</v>
          </cell>
          <cell r="AY49">
            <v>0.6</v>
          </cell>
          <cell r="AZ49">
            <v>6410000</v>
          </cell>
          <cell r="BA49">
            <v>22</v>
          </cell>
          <cell r="BB49">
            <v>4.0800000000000003E-3</v>
          </cell>
          <cell r="BC49">
            <v>22</v>
          </cell>
          <cell r="BD49">
            <v>0.16696677033884436</v>
          </cell>
          <cell r="BE49">
            <v>97</v>
          </cell>
          <cell r="BF49">
            <v>13</v>
          </cell>
          <cell r="BG49">
            <v>202</v>
          </cell>
          <cell r="BH49">
            <v>1.76</v>
          </cell>
          <cell r="BI49">
            <v>17</v>
          </cell>
          <cell r="BJ49">
            <v>35.5</v>
          </cell>
          <cell r="BK49" t="str">
            <v>17b</v>
          </cell>
          <cell r="BL49">
            <v>-80</v>
          </cell>
          <cell r="BM49">
            <v>17</v>
          </cell>
          <cell r="BN49"/>
          <cell r="BO49">
            <v>6.5826384164090132E-3</v>
          </cell>
          <cell r="BP49"/>
          <cell r="BQ49"/>
          <cell r="BR49"/>
          <cell r="BS49">
            <v>100</v>
          </cell>
          <cell r="BT49" t="str">
            <v>Ceiling (Low)</v>
          </cell>
          <cell r="BU49"/>
          <cell r="BV49">
            <v>500</v>
          </cell>
          <cell r="BW49" t="str">
            <v>Ceiling (Low)</v>
          </cell>
          <cell r="BX49"/>
          <cell r="BY49">
            <v>500</v>
          </cell>
          <cell r="BZ49" t="str">
            <v>High Volatility</v>
          </cell>
          <cell r="CA49">
            <v>50000</v>
          </cell>
          <cell r="CB49" t="str">
            <v>0.005%</v>
          </cell>
          <cell r="CC49"/>
        </row>
        <row r="50">
          <cell r="A50" t="str">
            <v>DICHLOROETHYLENE, TRANS-1,2-</v>
          </cell>
          <cell r="B50" t="str">
            <v>156-60-5</v>
          </cell>
          <cell r="C50">
            <v>42922</v>
          </cell>
          <cell r="D50">
            <v>0.02</v>
          </cell>
          <cell r="E50">
            <v>1</v>
          </cell>
          <cell r="F50">
            <v>0.2</v>
          </cell>
          <cell r="G50" t="str">
            <v>1i</v>
          </cell>
          <cell r="H50">
            <v>7.0000000000000007E-2</v>
          </cell>
          <cell r="I50" t="str">
            <v>7b</v>
          </cell>
          <cell r="J50">
            <v>0.7</v>
          </cell>
          <cell r="K50" t="str">
            <v>7b</v>
          </cell>
          <cell r="L50"/>
          <cell r="M50"/>
          <cell r="N50"/>
          <cell r="O50"/>
          <cell r="P50"/>
          <cell r="Q50">
            <v>1</v>
          </cell>
          <cell r="R50" t="str">
            <v>9e</v>
          </cell>
          <cell r="S50">
            <v>0.03</v>
          </cell>
          <cell r="T50" t="str">
            <v>9e</v>
          </cell>
          <cell r="U50">
            <v>1</v>
          </cell>
          <cell r="V50" t="str">
            <v>9e</v>
          </cell>
          <cell r="W50">
            <v>0.03</v>
          </cell>
          <cell r="X50" t="str">
            <v>9e</v>
          </cell>
          <cell r="Y50" t="str">
            <v>NC</v>
          </cell>
          <cell r="Z50"/>
          <cell r="AA50" t="str">
            <v>NC</v>
          </cell>
          <cell r="AB50"/>
          <cell r="AC50">
            <v>1</v>
          </cell>
          <cell r="AD50">
            <v>9</v>
          </cell>
          <cell r="AE50">
            <v>1</v>
          </cell>
          <cell r="AF50">
            <v>9</v>
          </cell>
          <cell r="AG50"/>
          <cell r="AH50"/>
          <cell r="AI50"/>
          <cell r="AJ50"/>
          <cell r="AK50">
            <v>0.84</v>
          </cell>
          <cell r="AL50" t="str">
            <v>NC</v>
          </cell>
          <cell r="AM50"/>
          <cell r="AN50"/>
          <cell r="AO50">
            <v>0</v>
          </cell>
          <cell r="AR50">
            <v>260</v>
          </cell>
          <cell r="AS50">
            <v>13</v>
          </cell>
          <cell r="AT50">
            <v>67320</v>
          </cell>
          <cell r="AU50">
            <v>16.96969389373513</v>
          </cell>
          <cell r="AV50">
            <v>13</v>
          </cell>
          <cell r="AW50">
            <v>19.505360678438553</v>
          </cell>
          <cell r="AX50">
            <v>0.1</v>
          </cell>
          <cell r="AY50">
            <v>0.3</v>
          </cell>
          <cell r="AZ50">
            <v>4520000</v>
          </cell>
          <cell r="BA50">
            <v>22</v>
          </cell>
          <cell r="BB50">
            <v>9.3799999999999994E-3</v>
          </cell>
          <cell r="BC50">
            <v>22</v>
          </cell>
          <cell r="BD50">
            <v>0.38385987886724504</v>
          </cell>
          <cell r="BE50">
            <v>97</v>
          </cell>
          <cell r="BF50">
            <v>13</v>
          </cell>
          <cell r="BG50">
            <v>331</v>
          </cell>
          <cell r="BH50">
            <v>2.09</v>
          </cell>
          <cell r="BI50">
            <v>16</v>
          </cell>
          <cell r="BJ50">
            <v>38</v>
          </cell>
          <cell r="BK50" t="str">
            <v>17a</v>
          </cell>
          <cell r="BL50">
            <v>-49.8</v>
          </cell>
          <cell r="BM50">
            <v>17</v>
          </cell>
          <cell r="BN50"/>
          <cell r="BO50">
            <v>1.0869260563262276E-2</v>
          </cell>
          <cell r="BP50"/>
          <cell r="BQ50"/>
          <cell r="BR50"/>
          <cell r="BS50">
            <v>500</v>
          </cell>
          <cell r="BT50" t="str">
            <v>Ceiling (Medium)</v>
          </cell>
          <cell r="BU50"/>
          <cell r="BV50">
            <v>1000</v>
          </cell>
          <cell r="BW50" t="str">
            <v>Ceiling (Medium)</v>
          </cell>
          <cell r="BX50"/>
          <cell r="BY50">
            <v>3000</v>
          </cell>
          <cell r="BZ50" t="str">
            <v>Ceiling (Medium)</v>
          </cell>
          <cell r="CA50">
            <v>50000</v>
          </cell>
          <cell r="CB50" t="str">
            <v>0.005%</v>
          </cell>
          <cell r="CC50"/>
        </row>
        <row r="51">
          <cell r="A51" t="str">
            <v>DICHLOROMETHANE</v>
          </cell>
          <cell r="B51" t="str">
            <v>75-09-2</v>
          </cell>
          <cell r="C51">
            <v>42922</v>
          </cell>
          <cell r="D51">
            <v>6.0000000000000001E-3</v>
          </cell>
          <cell r="E51">
            <v>1</v>
          </cell>
          <cell r="F51">
            <v>6.0000000000000001E-3</v>
          </cell>
          <cell r="G51" t="str">
            <v>1d</v>
          </cell>
          <cell r="H51">
            <v>0.6</v>
          </cell>
          <cell r="I51">
            <v>1</v>
          </cell>
          <cell r="J51">
            <v>0.6</v>
          </cell>
          <cell r="K51" t="str">
            <v>1j</v>
          </cell>
          <cell r="L51">
            <v>2E-3</v>
          </cell>
          <cell r="M51" t="str">
            <v>B2</v>
          </cell>
          <cell r="N51">
            <v>1</v>
          </cell>
          <cell r="O51">
            <v>1E-8</v>
          </cell>
          <cell r="P51">
            <v>1</v>
          </cell>
          <cell r="Q51">
            <v>1</v>
          </cell>
          <cell r="R51" t="str">
            <v>9e</v>
          </cell>
          <cell r="S51">
            <v>0.03</v>
          </cell>
          <cell r="T51" t="str">
            <v>9e</v>
          </cell>
          <cell r="U51">
            <v>1</v>
          </cell>
          <cell r="V51" t="str">
            <v>9e</v>
          </cell>
          <cell r="W51">
            <v>0.03</v>
          </cell>
          <cell r="X51" t="str">
            <v>9e</v>
          </cell>
          <cell r="Y51">
            <v>1</v>
          </cell>
          <cell r="Z51" t="str">
            <v>9e</v>
          </cell>
          <cell r="AA51">
            <v>0.03</v>
          </cell>
          <cell r="AB51" t="str">
            <v>9e</v>
          </cell>
          <cell r="AC51">
            <v>1</v>
          </cell>
          <cell r="AD51">
            <v>9</v>
          </cell>
          <cell r="AE51">
            <v>1</v>
          </cell>
          <cell r="AF51">
            <v>9</v>
          </cell>
          <cell r="AG51">
            <v>1</v>
          </cell>
          <cell r="AH51">
            <v>9</v>
          </cell>
          <cell r="AI51"/>
          <cell r="AJ51" t="str">
            <v>M</v>
          </cell>
          <cell r="AK51">
            <v>1</v>
          </cell>
          <cell r="AL51">
            <v>1</v>
          </cell>
          <cell r="AM51"/>
          <cell r="AN51"/>
          <cell r="AO51">
            <v>11</v>
          </cell>
          <cell r="AP51">
            <v>600</v>
          </cell>
          <cell r="AR51">
            <v>9100</v>
          </cell>
          <cell r="AS51">
            <v>13</v>
          </cell>
          <cell r="AT51">
            <v>540000</v>
          </cell>
          <cell r="AU51">
            <v>155.33755656108596</v>
          </cell>
          <cell r="AV51">
            <v>13</v>
          </cell>
          <cell r="AW51">
            <v>2.761727488814318</v>
          </cell>
          <cell r="AX51">
            <v>0.1</v>
          </cell>
          <cell r="AY51">
            <v>5</v>
          </cell>
          <cell r="AZ51">
            <v>13000000</v>
          </cell>
          <cell r="BA51">
            <v>22</v>
          </cell>
          <cell r="BB51">
            <v>3.2499999999999999E-3</v>
          </cell>
          <cell r="BC51">
            <v>22</v>
          </cell>
          <cell r="BD51">
            <v>0.13300049107873629</v>
          </cell>
          <cell r="BE51">
            <v>85</v>
          </cell>
          <cell r="BF51">
            <v>13</v>
          </cell>
          <cell r="BG51">
            <v>429</v>
          </cell>
          <cell r="BH51">
            <v>1.25</v>
          </cell>
          <cell r="BI51">
            <v>16</v>
          </cell>
          <cell r="BJ51">
            <v>10</v>
          </cell>
          <cell r="BK51" t="str">
            <v>17a</v>
          </cell>
          <cell r="BL51">
            <v>-95.1</v>
          </cell>
          <cell r="BM51">
            <v>17</v>
          </cell>
          <cell r="BN51"/>
          <cell r="BO51">
            <v>3.5399734108343484E-3</v>
          </cell>
          <cell r="BP51"/>
          <cell r="BQ51"/>
          <cell r="BR51"/>
          <cell r="BS51">
            <v>500</v>
          </cell>
          <cell r="BT51" t="str">
            <v>Ceiling (Medium)</v>
          </cell>
          <cell r="BU51"/>
          <cell r="BV51">
            <v>1000</v>
          </cell>
          <cell r="BW51" t="str">
            <v>Ceiling (Medium)</v>
          </cell>
          <cell r="BX51"/>
          <cell r="BY51">
            <v>3000</v>
          </cell>
          <cell r="BZ51" t="str">
            <v>Ceiling (Medium)</v>
          </cell>
          <cell r="CA51">
            <v>50000</v>
          </cell>
          <cell r="CB51" t="str">
            <v>0.005%</v>
          </cell>
          <cell r="CC51"/>
        </row>
        <row r="52">
          <cell r="A52" t="str">
            <v>DICHLOROPHENOL, 2,4-</v>
          </cell>
          <cell r="B52" t="str">
            <v>120-83-2</v>
          </cell>
          <cell r="C52">
            <v>42922</v>
          </cell>
          <cell r="D52">
            <v>3.0000000000000001E-3</v>
          </cell>
          <cell r="E52">
            <v>1</v>
          </cell>
          <cell r="F52">
            <v>0.02</v>
          </cell>
          <cell r="G52">
            <v>6</v>
          </cell>
          <cell r="H52">
            <v>1.0999999999999999E-2</v>
          </cell>
          <cell r="I52" t="str">
            <v>7b</v>
          </cell>
          <cell r="J52">
            <v>0.06</v>
          </cell>
          <cell r="K52" t="str">
            <v>7b</v>
          </cell>
          <cell r="L52"/>
          <cell r="M52"/>
          <cell r="N52"/>
          <cell r="O52"/>
          <cell r="P52"/>
          <cell r="Q52">
            <v>1</v>
          </cell>
          <cell r="R52" t="str">
            <v>9e</v>
          </cell>
          <cell r="S52">
            <v>0.3</v>
          </cell>
          <cell r="T52" t="str">
            <v>9b</v>
          </cell>
          <cell r="U52">
            <v>1</v>
          </cell>
          <cell r="V52" t="str">
            <v>9e</v>
          </cell>
          <cell r="W52">
            <v>0.3</v>
          </cell>
          <cell r="X52" t="str">
            <v>9b</v>
          </cell>
          <cell r="Y52" t="str">
            <v>NC</v>
          </cell>
          <cell r="Z52"/>
          <cell r="AA52" t="str">
            <v>NC</v>
          </cell>
          <cell r="AB52"/>
          <cell r="AC52">
            <v>1</v>
          </cell>
          <cell r="AD52">
            <v>9</v>
          </cell>
          <cell r="AE52">
            <v>1</v>
          </cell>
          <cell r="AF52">
            <v>9</v>
          </cell>
          <cell r="AG52"/>
          <cell r="AH52"/>
          <cell r="AI52"/>
          <cell r="AJ52"/>
          <cell r="AK52">
            <v>1</v>
          </cell>
          <cell r="AL52" t="str">
            <v>NC</v>
          </cell>
          <cell r="AM52"/>
          <cell r="AN52"/>
          <cell r="AO52">
            <v>0</v>
          </cell>
          <cell r="AR52">
            <v>0.3</v>
          </cell>
          <cell r="AS52">
            <v>13</v>
          </cell>
          <cell r="AT52">
            <v>1400.7</v>
          </cell>
          <cell r="AU52">
            <v>0.21011601698914581</v>
          </cell>
          <cell r="AV52">
            <v>13</v>
          </cell>
          <cell r="AW52">
            <v>0.31887145473284456</v>
          </cell>
          <cell r="AX52">
            <v>0.66</v>
          </cell>
          <cell r="AY52">
            <v>13.5</v>
          </cell>
          <cell r="AZ52">
            <v>4500000</v>
          </cell>
          <cell r="BA52">
            <v>22</v>
          </cell>
          <cell r="BB52">
            <v>5.5099999999999998E-6</v>
          </cell>
          <cell r="BC52">
            <v>22</v>
          </cell>
          <cell r="BD52">
            <v>2.254869864134883E-4</v>
          </cell>
          <cell r="BE52">
            <v>163</v>
          </cell>
          <cell r="BF52">
            <v>13</v>
          </cell>
          <cell r="BG52">
            <v>6.7000000000000004E-2</v>
          </cell>
          <cell r="BH52">
            <v>3.06</v>
          </cell>
          <cell r="BI52">
            <v>16</v>
          </cell>
          <cell r="BJ52">
            <v>72</v>
          </cell>
          <cell r="BK52" t="str">
            <v>17b</v>
          </cell>
          <cell r="BL52">
            <v>45</v>
          </cell>
          <cell r="BM52">
            <v>17</v>
          </cell>
          <cell r="BN52"/>
          <cell r="BO52">
            <v>2.026749152098967E-2</v>
          </cell>
          <cell r="BP52"/>
          <cell r="BQ52"/>
          <cell r="BR52"/>
          <cell r="BS52">
            <v>500</v>
          </cell>
          <cell r="BT52" t="str">
            <v>Ceiling (Medium)</v>
          </cell>
          <cell r="BU52"/>
          <cell r="BV52">
            <v>1000</v>
          </cell>
          <cell r="BW52" t="str">
            <v>Ceiling (Medium)</v>
          </cell>
          <cell r="BX52"/>
          <cell r="BY52">
            <v>3000</v>
          </cell>
          <cell r="BZ52" t="str">
            <v>Ceiling (Medium)</v>
          </cell>
          <cell r="CA52">
            <v>50000</v>
          </cell>
          <cell r="CB52" t="str">
            <v>0.005%</v>
          </cell>
          <cell r="CC52"/>
        </row>
        <row r="53">
          <cell r="A53" t="str">
            <v>DICHLOROPROPANE, 1,2-</v>
          </cell>
          <cell r="B53" t="str">
            <v>78-87-5</v>
          </cell>
          <cell r="C53">
            <v>42923</v>
          </cell>
          <cell r="D53">
            <v>0.04</v>
          </cell>
          <cell r="E53">
            <v>6</v>
          </cell>
          <cell r="F53">
            <v>0.04</v>
          </cell>
          <cell r="G53">
            <v>6</v>
          </cell>
          <cell r="H53">
            <v>4.0000000000000001E-3</v>
          </cell>
          <cell r="I53">
            <v>1</v>
          </cell>
          <cell r="J53">
            <v>1.2E-2</v>
          </cell>
          <cell r="K53" t="str">
            <v>1k</v>
          </cell>
          <cell r="L53">
            <v>3.6999999999999998E-2</v>
          </cell>
          <cell r="M53" t="str">
            <v>B2</v>
          </cell>
          <cell r="N53">
            <v>6</v>
          </cell>
          <cell r="O53">
            <v>1.9000000000000001E-5</v>
          </cell>
          <cell r="P53">
            <v>3</v>
          </cell>
          <cell r="Q53">
            <v>1</v>
          </cell>
          <cell r="R53" t="str">
            <v>9e</v>
          </cell>
          <cell r="S53">
            <v>0.03</v>
          </cell>
          <cell r="T53" t="str">
            <v>9e</v>
          </cell>
          <cell r="U53">
            <v>1</v>
          </cell>
          <cell r="V53" t="str">
            <v>9e</v>
          </cell>
          <cell r="W53">
            <v>0.03</v>
          </cell>
          <cell r="X53" t="str">
            <v>9e</v>
          </cell>
          <cell r="Y53">
            <v>1</v>
          </cell>
          <cell r="Z53" t="str">
            <v>9e</v>
          </cell>
          <cell r="AA53">
            <v>0.03</v>
          </cell>
          <cell r="AB53" t="str">
            <v>9e</v>
          </cell>
          <cell r="AC53">
            <v>1</v>
          </cell>
          <cell r="AD53">
            <v>9</v>
          </cell>
          <cell r="AE53">
            <v>1</v>
          </cell>
          <cell r="AF53">
            <v>9</v>
          </cell>
          <cell r="AG53">
            <v>1</v>
          </cell>
          <cell r="AH53">
            <v>9</v>
          </cell>
          <cell r="AI53"/>
          <cell r="AJ53"/>
          <cell r="AK53">
            <v>1</v>
          </cell>
          <cell r="AL53">
            <v>1</v>
          </cell>
          <cell r="AM53"/>
          <cell r="AN53"/>
          <cell r="AO53">
            <v>0</v>
          </cell>
          <cell r="AR53">
            <v>10</v>
          </cell>
          <cell r="AS53">
            <v>13</v>
          </cell>
          <cell r="AT53">
            <v>1190.5</v>
          </cell>
          <cell r="AU53">
            <v>0.25760399364647146</v>
          </cell>
          <cell r="AV53">
            <v>13</v>
          </cell>
          <cell r="AW53">
            <v>163.0409505903842</v>
          </cell>
          <cell r="AX53">
            <v>0.1</v>
          </cell>
          <cell r="AY53">
            <v>1</v>
          </cell>
          <cell r="AZ53">
            <v>2800000</v>
          </cell>
          <cell r="BA53">
            <v>22</v>
          </cell>
          <cell r="BB53">
            <v>2.82E-3</v>
          </cell>
          <cell r="BC53">
            <v>22</v>
          </cell>
          <cell r="BD53">
            <v>0.11540350302831888</v>
          </cell>
          <cell r="BE53">
            <v>113</v>
          </cell>
          <cell r="BF53">
            <v>13</v>
          </cell>
          <cell r="BG53">
            <v>42</v>
          </cell>
          <cell r="BH53">
            <v>1.98</v>
          </cell>
          <cell r="BI53">
            <v>16</v>
          </cell>
          <cell r="BJ53">
            <v>46.773514128719818</v>
          </cell>
          <cell r="BK53" t="str">
            <v>17a</v>
          </cell>
          <cell r="BL53">
            <v>-70</v>
          </cell>
          <cell r="BM53">
            <v>17</v>
          </cell>
          <cell r="BN53"/>
          <cell r="BO53">
            <v>7.481695005111544E-3</v>
          </cell>
          <cell r="BP53"/>
          <cell r="BQ53"/>
          <cell r="BR53"/>
          <cell r="BS53">
            <v>100</v>
          </cell>
          <cell r="BT53" t="str">
            <v>Ceiling (Low)</v>
          </cell>
          <cell r="BU53"/>
          <cell r="BV53">
            <v>500</v>
          </cell>
          <cell r="BW53" t="str">
            <v>Ceiling (Low)</v>
          </cell>
          <cell r="BX53"/>
          <cell r="BY53">
            <v>1000</v>
          </cell>
          <cell r="BZ53" t="str">
            <v>Ceiling (Low)</v>
          </cell>
          <cell r="CA53">
            <v>50000</v>
          </cell>
          <cell r="CB53" t="str">
            <v>0.005%</v>
          </cell>
          <cell r="CC53"/>
        </row>
        <row r="54">
          <cell r="A54" t="str">
            <v>DICHLOROPROPENE, 1,3-</v>
          </cell>
          <cell r="B54" t="str">
            <v>542-75-6</v>
          </cell>
          <cell r="C54">
            <v>42922</v>
          </cell>
          <cell r="D54">
            <v>0.03</v>
          </cell>
          <cell r="E54">
            <v>1</v>
          </cell>
          <cell r="F54">
            <v>0.03</v>
          </cell>
          <cell r="G54" t="str">
            <v>1d</v>
          </cell>
          <cell r="H54">
            <v>0.02</v>
          </cell>
          <cell r="I54">
            <v>1</v>
          </cell>
          <cell r="J54">
            <v>0.02</v>
          </cell>
          <cell r="K54" t="str">
            <v>7c</v>
          </cell>
          <cell r="L54">
            <v>0.1</v>
          </cell>
          <cell r="M54" t="str">
            <v>B2</v>
          </cell>
          <cell r="N54">
            <v>1</v>
          </cell>
          <cell r="O54">
            <v>3.9999999999999998E-6</v>
          </cell>
          <cell r="P54">
            <v>1</v>
          </cell>
          <cell r="Q54">
            <v>1</v>
          </cell>
          <cell r="R54" t="str">
            <v>9e</v>
          </cell>
          <cell r="S54">
            <v>0.03</v>
          </cell>
          <cell r="T54" t="str">
            <v>9e</v>
          </cell>
          <cell r="U54">
            <v>1</v>
          </cell>
          <cell r="V54" t="str">
            <v>9e</v>
          </cell>
          <cell r="W54">
            <v>0.03</v>
          </cell>
          <cell r="X54" t="str">
            <v>9e</v>
          </cell>
          <cell r="Y54">
            <v>1</v>
          </cell>
          <cell r="Z54" t="str">
            <v>9e</v>
          </cell>
          <cell r="AA54">
            <v>0.03</v>
          </cell>
          <cell r="AB54" t="str">
            <v>9e</v>
          </cell>
          <cell r="AC54">
            <v>1</v>
          </cell>
          <cell r="AD54">
            <v>9</v>
          </cell>
          <cell r="AE54">
            <v>1</v>
          </cell>
          <cell r="AF54">
            <v>9</v>
          </cell>
          <cell r="AG54">
            <v>1</v>
          </cell>
          <cell r="AH54">
            <v>9</v>
          </cell>
          <cell r="AI54"/>
          <cell r="AJ54"/>
          <cell r="AK54">
            <v>1</v>
          </cell>
          <cell r="AL54">
            <v>1</v>
          </cell>
          <cell r="AM54"/>
          <cell r="AN54"/>
          <cell r="AO54">
            <v>0</v>
          </cell>
          <cell r="AS54"/>
          <cell r="AT54">
            <v>4610</v>
          </cell>
          <cell r="AU54">
            <v>1.0154991914991915</v>
          </cell>
          <cell r="AV54">
            <v>13</v>
          </cell>
          <cell r="AW54">
            <v>42.343706779833738</v>
          </cell>
          <cell r="AX54">
            <v>5.0000000000000001E-3</v>
          </cell>
          <cell r="AY54">
            <v>5</v>
          </cell>
          <cell r="AZ54">
            <v>2800000</v>
          </cell>
          <cell r="BA54">
            <v>22</v>
          </cell>
          <cell r="BB54">
            <v>3.5500000000000002E-3</v>
          </cell>
          <cell r="BC54">
            <v>22</v>
          </cell>
          <cell r="BD54">
            <v>0.14527745948600426</v>
          </cell>
          <cell r="BE54">
            <v>111</v>
          </cell>
          <cell r="BF54">
            <v>13</v>
          </cell>
          <cell r="BG54">
            <v>43</v>
          </cell>
          <cell r="BH54">
            <v>2.04</v>
          </cell>
          <cell r="BI54">
            <v>16</v>
          </cell>
          <cell r="BJ54">
            <v>27.1</v>
          </cell>
          <cell r="BK54" t="str">
            <v>17a</v>
          </cell>
          <cell r="BL54"/>
          <cell r="BM54"/>
          <cell r="BN54"/>
          <cell r="BO54">
            <v>8.4100775406923331E-3</v>
          </cell>
          <cell r="BP54"/>
          <cell r="BQ54"/>
          <cell r="BR54"/>
          <cell r="BS54">
            <v>500</v>
          </cell>
          <cell r="BT54" t="str">
            <v>Ceiling (Medium)</v>
          </cell>
          <cell r="BU54"/>
          <cell r="BV54">
            <v>1000</v>
          </cell>
          <cell r="BW54" t="str">
            <v>Ceiling (Medium)</v>
          </cell>
          <cell r="BX54"/>
          <cell r="BY54">
            <v>3000</v>
          </cell>
          <cell r="BZ54" t="str">
            <v>Ceiling (Medium)</v>
          </cell>
          <cell r="CA54">
            <v>50000</v>
          </cell>
          <cell r="CB54" t="str">
            <v>0.005%</v>
          </cell>
          <cell r="CC54"/>
        </row>
        <row r="55">
          <cell r="A55" t="str">
            <v>DIELDRIN</v>
          </cell>
          <cell r="B55" t="str">
            <v>60-57-1</v>
          </cell>
          <cell r="C55">
            <v>42923</v>
          </cell>
          <cell r="D55">
            <v>5.0000000000000002E-5</v>
          </cell>
          <cell r="E55">
            <v>1</v>
          </cell>
          <cell r="F55">
            <v>5.0000000000000002E-5</v>
          </cell>
          <cell r="G55">
            <v>2</v>
          </cell>
          <cell r="H55">
            <v>1.8000000000000001E-4</v>
          </cell>
          <cell r="I55" t="str">
            <v>7b</v>
          </cell>
          <cell r="J55">
            <v>1.8000000000000001E-4</v>
          </cell>
          <cell r="K55" t="str">
            <v>7c</v>
          </cell>
          <cell r="L55">
            <v>16</v>
          </cell>
          <cell r="M55" t="str">
            <v>B2</v>
          </cell>
          <cell r="N55">
            <v>1</v>
          </cell>
          <cell r="O55">
            <v>4.5999999999999999E-3</v>
          </cell>
          <cell r="P55">
            <v>1</v>
          </cell>
          <cell r="Q55">
            <v>1</v>
          </cell>
          <cell r="R55" t="str">
            <v>9e</v>
          </cell>
          <cell r="S55">
            <v>0.1</v>
          </cell>
          <cell r="T55" t="str">
            <v>9e</v>
          </cell>
          <cell r="U55">
            <v>1</v>
          </cell>
          <cell r="V55" t="str">
            <v>9e</v>
          </cell>
          <cell r="W55">
            <v>0.1</v>
          </cell>
          <cell r="X55" t="str">
            <v>9e</v>
          </cell>
          <cell r="Y55">
            <v>1</v>
          </cell>
          <cell r="Z55" t="str">
            <v>9e</v>
          </cell>
          <cell r="AA55">
            <v>0.1</v>
          </cell>
          <cell r="AB55" t="str">
            <v>9e</v>
          </cell>
          <cell r="AC55">
            <v>1</v>
          </cell>
          <cell r="AD55">
            <v>9</v>
          </cell>
          <cell r="AE55">
            <v>1</v>
          </cell>
          <cell r="AF55">
            <v>9</v>
          </cell>
          <cell r="AG55">
            <v>1</v>
          </cell>
          <cell r="AH55">
            <v>9</v>
          </cell>
          <cell r="AI55"/>
          <cell r="AJ55"/>
          <cell r="AK55">
            <v>0.8</v>
          </cell>
          <cell r="AL55">
            <v>0.8</v>
          </cell>
          <cell r="AM55"/>
          <cell r="AN55"/>
          <cell r="AO55">
            <v>0</v>
          </cell>
          <cell r="AR55">
            <v>41</v>
          </cell>
          <cell r="AS55">
            <v>13</v>
          </cell>
          <cell r="AU55">
            <v>0</v>
          </cell>
          <cell r="AV55"/>
          <cell r="AW55">
            <v>0</v>
          </cell>
          <cell r="AX55">
            <v>1.34E-3</v>
          </cell>
          <cell r="AY55">
            <v>0.1</v>
          </cell>
          <cell r="AZ55">
            <v>195</v>
          </cell>
          <cell r="BA55">
            <v>22</v>
          </cell>
          <cell r="BB55">
            <v>1.0000000000000001E-5</v>
          </cell>
          <cell r="BC55">
            <v>22</v>
          </cell>
          <cell r="BD55">
            <v>4.0923228024226558E-4</v>
          </cell>
          <cell r="BE55">
            <v>381</v>
          </cell>
          <cell r="BF55">
            <v>13</v>
          </cell>
          <cell r="BG55">
            <v>1.8E-7</v>
          </cell>
          <cell r="BH55">
            <v>5.4</v>
          </cell>
          <cell r="BI55">
            <v>16</v>
          </cell>
          <cell r="BJ55">
            <v>25500</v>
          </cell>
          <cell r="BK55" t="str">
            <v>17a</v>
          </cell>
          <cell r="BL55">
            <v>175.5</v>
          </cell>
          <cell r="BM55">
            <v>17</v>
          </cell>
          <cell r="BN55"/>
          <cell r="BO55">
            <v>4.2697259404803421E-2</v>
          </cell>
          <cell r="BP55"/>
          <cell r="BQ55"/>
          <cell r="BR55"/>
          <cell r="BS55">
            <v>1000</v>
          </cell>
          <cell r="BT55" t="str">
            <v>Ceiling (High)</v>
          </cell>
          <cell r="BU55"/>
          <cell r="BV55">
            <v>3000</v>
          </cell>
          <cell r="BW55" t="str">
            <v>Ceiling (High)</v>
          </cell>
          <cell r="BX55"/>
          <cell r="BY55">
            <v>5000</v>
          </cell>
          <cell r="BZ55" t="str">
            <v>Ceiling (High)</v>
          </cell>
          <cell r="CA55">
            <v>50000</v>
          </cell>
          <cell r="CB55" t="str">
            <v>0.005%</v>
          </cell>
          <cell r="CC55"/>
        </row>
        <row r="56">
          <cell r="A56" t="str">
            <v>DIETHYL PHTHALATE</v>
          </cell>
          <cell r="B56" t="str">
            <v>84-66-2</v>
          </cell>
          <cell r="C56">
            <v>42923</v>
          </cell>
          <cell r="D56">
            <v>0.8</v>
          </cell>
          <cell r="E56">
            <v>1</v>
          </cell>
          <cell r="F56">
            <v>8</v>
          </cell>
          <cell r="G56">
            <v>2</v>
          </cell>
          <cell r="H56">
            <v>2.8</v>
          </cell>
          <cell r="I56" t="str">
            <v>7b</v>
          </cell>
          <cell r="J56">
            <v>28</v>
          </cell>
          <cell r="K56" t="str">
            <v>7b</v>
          </cell>
          <cell r="L56"/>
          <cell r="M56" t="str">
            <v>D</v>
          </cell>
          <cell r="N56">
            <v>1</v>
          </cell>
          <cell r="O56"/>
          <cell r="P56"/>
          <cell r="Q56">
            <v>1</v>
          </cell>
          <cell r="R56" t="str">
            <v>9e</v>
          </cell>
          <cell r="S56">
            <v>0.1</v>
          </cell>
          <cell r="T56" t="str">
            <v>9e</v>
          </cell>
          <cell r="U56">
            <v>1</v>
          </cell>
          <cell r="V56" t="str">
            <v>9e</v>
          </cell>
          <cell r="W56">
            <v>0.1</v>
          </cell>
          <cell r="X56" t="str">
            <v>9e</v>
          </cell>
          <cell r="Y56" t="str">
            <v>NC</v>
          </cell>
          <cell r="Z56"/>
          <cell r="AA56" t="str">
            <v>NC</v>
          </cell>
          <cell r="AB56"/>
          <cell r="AC56">
            <v>1</v>
          </cell>
          <cell r="AD56">
            <v>9</v>
          </cell>
          <cell r="AE56">
            <v>1</v>
          </cell>
          <cell r="AF56">
            <v>9</v>
          </cell>
          <cell r="AG56"/>
          <cell r="AH56"/>
          <cell r="AI56"/>
          <cell r="AJ56"/>
          <cell r="AK56">
            <v>1</v>
          </cell>
          <cell r="AL56" t="str">
            <v>NC</v>
          </cell>
          <cell r="AM56"/>
          <cell r="AN56"/>
          <cell r="AO56">
            <v>0</v>
          </cell>
          <cell r="AS56"/>
          <cell r="AU56">
            <v>0</v>
          </cell>
          <cell r="AV56"/>
          <cell r="AW56">
            <v>0</v>
          </cell>
          <cell r="AX56">
            <v>0.66</v>
          </cell>
          <cell r="AY56">
            <v>4</v>
          </cell>
          <cell r="AZ56">
            <v>1080000</v>
          </cell>
          <cell r="BA56">
            <v>22</v>
          </cell>
          <cell r="BB56">
            <v>6.0999999999999998E-7</v>
          </cell>
          <cell r="BC56">
            <v>22</v>
          </cell>
          <cell r="BD56">
            <v>2.4963169094778196E-5</v>
          </cell>
          <cell r="BE56">
            <v>222</v>
          </cell>
          <cell r="BF56">
            <v>11</v>
          </cell>
          <cell r="BG56"/>
          <cell r="BH56">
            <v>2.42</v>
          </cell>
          <cell r="BI56">
            <v>16</v>
          </cell>
          <cell r="BJ56">
            <v>82.2</v>
          </cell>
          <cell r="BK56" t="str">
            <v>17a</v>
          </cell>
          <cell r="BL56">
            <v>-40.5</v>
          </cell>
          <cell r="BM56">
            <v>17</v>
          </cell>
          <cell r="BN56"/>
          <cell r="BO56">
            <v>3.5809643710263614E-3</v>
          </cell>
          <cell r="BP56"/>
          <cell r="BQ56"/>
          <cell r="BR56"/>
          <cell r="BS56">
            <v>1000</v>
          </cell>
          <cell r="BT56" t="str">
            <v>Ceiling (High)</v>
          </cell>
          <cell r="BU56"/>
          <cell r="BV56">
            <v>3000</v>
          </cell>
          <cell r="BW56" t="str">
            <v>Ceiling (High)</v>
          </cell>
          <cell r="BX56"/>
          <cell r="BY56">
            <v>5000</v>
          </cell>
          <cell r="BZ56" t="str">
            <v>Ceiling (High)</v>
          </cell>
          <cell r="CA56">
            <v>50000</v>
          </cell>
          <cell r="CB56" t="str">
            <v>0.005%</v>
          </cell>
          <cell r="CC56"/>
        </row>
        <row r="57">
          <cell r="A57" t="str">
            <v>DIMETHYL PHTHALATE</v>
          </cell>
          <cell r="B57" t="str">
            <v>131-11-3</v>
          </cell>
          <cell r="C57">
            <v>42922</v>
          </cell>
          <cell r="D57">
            <v>0.1</v>
          </cell>
          <cell r="E57" t="str">
            <v>6a</v>
          </cell>
          <cell r="F57">
            <v>0.1</v>
          </cell>
          <cell r="G57" t="str">
            <v>6c</v>
          </cell>
          <cell r="H57">
            <v>0.4</v>
          </cell>
          <cell r="I57" t="str">
            <v>7b</v>
          </cell>
          <cell r="J57">
            <v>0.4</v>
          </cell>
          <cell r="K57" t="str">
            <v>7b</v>
          </cell>
          <cell r="L57"/>
          <cell r="M57" t="str">
            <v>D</v>
          </cell>
          <cell r="N57">
            <v>1</v>
          </cell>
          <cell r="O57"/>
          <cell r="P57"/>
          <cell r="Q57">
            <v>1</v>
          </cell>
          <cell r="R57" t="str">
            <v>9e</v>
          </cell>
          <cell r="S57">
            <v>0.1</v>
          </cell>
          <cell r="T57" t="str">
            <v>9e</v>
          </cell>
          <cell r="U57">
            <v>1</v>
          </cell>
          <cell r="V57" t="str">
            <v>9e</v>
          </cell>
          <cell r="W57">
            <v>0.1</v>
          </cell>
          <cell r="X57" t="str">
            <v>9e</v>
          </cell>
          <cell r="Y57" t="str">
            <v>NC</v>
          </cell>
          <cell r="Z57"/>
          <cell r="AA57" t="str">
            <v>NC</v>
          </cell>
          <cell r="AB57"/>
          <cell r="AC57">
            <v>1</v>
          </cell>
          <cell r="AD57">
            <v>9</v>
          </cell>
          <cell r="AE57">
            <v>1</v>
          </cell>
          <cell r="AF57">
            <v>9</v>
          </cell>
          <cell r="AG57"/>
          <cell r="AH57"/>
          <cell r="AI57"/>
          <cell r="AJ57"/>
          <cell r="AK57">
            <v>1</v>
          </cell>
          <cell r="AL57" t="str">
            <v>NC</v>
          </cell>
          <cell r="AM57"/>
          <cell r="AN57"/>
          <cell r="AO57">
            <v>0</v>
          </cell>
          <cell r="AS57"/>
          <cell r="AU57">
            <v>0</v>
          </cell>
          <cell r="AV57"/>
          <cell r="AW57">
            <v>0</v>
          </cell>
          <cell r="AX57">
            <v>0.66</v>
          </cell>
          <cell r="AY57">
            <v>1.5</v>
          </cell>
          <cell r="AZ57">
            <v>4000000</v>
          </cell>
          <cell r="BA57">
            <v>22</v>
          </cell>
          <cell r="BB57">
            <v>1.97E-7</v>
          </cell>
          <cell r="BC57">
            <v>22</v>
          </cell>
          <cell r="BD57">
            <v>8.0618759207726302E-6</v>
          </cell>
          <cell r="BE57">
            <v>194</v>
          </cell>
          <cell r="BF57">
            <v>15</v>
          </cell>
          <cell r="BG57"/>
          <cell r="BH57">
            <v>1.6</v>
          </cell>
          <cell r="BI57">
            <v>16</v>
          </cell>
          <cell r="BJ57">
            <v>3.0902964418001324</v>
          </cell>
          <cell r="BK57" t="str">
            <v>calc</v>
          </cell>
          <cell r="BL57"/>
          <cell r="BM57"/>
          <cell r="BN57"/>
          <cell r="BO57">
            <v>1.477746706171992E-3</v>
          </cell>
          <cell r="BP57"/>
          <cell r="BQ57"/>
          <cell r="BR57"/>
          <cell r="BS57">
            <v>1000</v>
          </cell>
          <cell r="BT57" t="str">
            <v>Ceiling (High)</v>
          </cell>
          <cell r="BU57"/>
          <cell r="BV57">
            <v>3000</v>
          </cell>
          <cell r="BW57" t="str">
            <v>Ceiling (High)</v>
          </cell>
          <cell r="BX57"/>
          <cell r="BY57">
            <v>5000</v>
          </cell>
          <cell r="BZ57" t="str">
            <v>Ceiling (High)</v>
          </cell>
          <cell r="CA57">
            <v>50000</v>
          </cell>
          <cell r="CB57" t="str">
            <v>0.005%</v>
          </cell>
          <cell r="CC57"/>
        </row>
        <row r="58">
          <cell r="A58" t="str">
            <v>DIMETHYLPHENOL, 2,4-</v>
          </cell>
          <cell r="B58" t="str">
            <v>105-67-9</v>
          </cell>
          <cell r="C58">
            <v>42922</v>
          </cell>
          <cell r="D58">
            <v>0.02</v>
          </cell>
          <cell r="E58">
            <v>1</v>
          </cell>
          <cell r="F58">
            <v>0.05</v>
          </cell>
          <cell r="G58">
            <v>6</v>
          </cell>
          <cell r="H58">
            <v>7.0000000000000007E-2</v>
          </cell>
          <cell r="I58" t="str">
            <v>7b</v>
          </cell>
          <cell r="J58">
            <v>0.2</v>
          </cell>
          <cell r="K58" t="str">
            <v>7b</v>
          </cell>
          <cell r="L58"/>
          <cell r="M58"/>
          <cell r="N58"/>
          <cell r="O58"/>
          <cell r="P58"/>
          <cell r="Q58">
            <v>1</v>
          </cell>
          <cell r="R58" t="str">
            <v>9e</v>
          </cell>
          <cell r="S58">
            <v>0.3</v>
          </cell>
          <cell r="T58" t="str">
            <v>9b</v>
          </cell>
          <cell r="U58">
            <v>1</v>
          </cell>
          <cell r="V58" t="str">
            <v>9e</v>
          </cell>
          <cell r="W58">
            <v>0.3</v>
          </cell>
          <cell r="X58" t="str">
            <v>9b</v>
          </cell>
          <cell r="Y58" t="str">
            <v>NC</v>
          </cell>
          <cell r="Z58"/>
          <cell r="AA58" t="str">
            <v>NC</v>
          </cell>
          <cell r="AB58"/>
          <cell r="AC58">
            <v>1</v>
          </cell>
          <cell r="AD58">
            <v>9</v>
          </cell>
          <cell r="AE58">
            <v>1</v>
          </cell>
          <cell r="AF58">
            <v>9</v>
          </cell>
          <cell r="AG58"/>
          <cell r="AH58"/>
          <cell r="AI58"/>
          <cell r="AJ58"/>
          <cell r="AK58">
            <v>1</v>
          </cell>
          <cell r="AL58" t="str">
            <v>NC</v>
          </cell>
          <cell r="AM58"/>
          <cell r="AN58"/>
          <cell r="AO58">
            <v>0</v>
          </cell>
          <cell r="AR58">
            <v>400</v>
          </cell>
          <cell r="AS58">
            <v>24</v>
          </cell>
          <cell r="AT58">
            <v>1</v>
          </cell>
          <cell r="AU58">
            <v>2.0042034468263973E-4</v>
          </cell>
          <cell r="AV58">
            <v>24</v>
          </cell>
          <cell r="AW58">
            <v>0</v>
          </cell>
          <cell r="AX58">
            <v>0.66</v>
          </cell>
          <cell r="AY58">
            <v>13.5</v>
          </cell>
          <cell r="AZ58">
            <v>7870000</v>
          </cell>
          <cell r="BA58">
            <v>22</v>
          </cell>
          <cell r="BB58">
            <v>9.5099999999999998E-7</v>
          </cell>
          <cell r="BC58">
            <v>22</v>
          </cell>
          <cell r="BD58">
            <v>3.8917989851039453E-5</v>
          </cell>
          <cell r="BE58">
            <v>122</v>
          </cell>
          <cell r="BF58">
            <v>15</v>
          </cell>
          <cell r="BG58"/>
          <cell r="BH58">
            <v>2.2999999999999998</v>
          </cell>
          <cell r="BI58">
            <v>16</v>
          </cell>
          <cell r="BJ58">
            <v>209</v>
          </cell>
          <cell r="BK58" t="str">
            <v>17b</v>
          </cell>
          <cell r="BL58">
            <v>24.5</v>
          </cell>
          <cell r="BM58">
            <v>17</v>
          </cell>
          <cell r="BN58"/>
          <cell r="BO58">
            <v>1.0834278621501391E-2</v>
          </cell>
          <cell r="BP58"/>
          <cell r="BQ58"/>
          <cell r="BR58"/>
          <cell r="BS58">
            <v>1000</v>
          </cell>
          <cell r="BT58" t="str">
            <v>Ceiling (High)</v>
          </cell>
          <cell r="BU58"/>
          <cell r="BV58">
            <v>3000</v>
          </cell>
          <cell r="BW58" t="str">
            <v>Ceiling (High)</v>
          </cell>
          <cell r="BX58"/>
          <cell r="BY58">
            <v>5000</v>
          </cell>
          <cell r="BZ58" t="str">
            <v>Ceiling (High)</v>
          </cell>
          <cell r="CA58">
            <v>50000</v>
          </cell>
          <cell r="CB58" t="str">
            <v>0.005%</v>
          </cell>
          <cell r="CC58"/>
        </row>
        <row r="59">
          <cell r="A59" t="str">
            <v>DINITROPHENOL, 2,4-</v>
          </cell>
          <cell r="B59" t="str">
            <v>51-28-5</v>
          </cell>
          <cell r="C59">
            <v>42922</v>
          </cell>
          <cell r="D59">
            <v>2E-3</v>
          </cell>
          <cell r="E59">
            <v>1</v>
          </cell>
          <cell r="F59">
            <v>0.02</v>
          </cell>
          <cell r="G59">
            <v>6</v>
          </cell>
          <cell r="H59">
            <v>7.000000000000001E-3</v>
          </cell>
          <cell r="I59" t="str">
            <v>7b</v>
          </cell>
          <cell r="J59">
            <v>7.0000000000000007E-2</v>
          </cell>
          <cell r="K59" t="str">
            <v>7b</v>
          </cell>
          <cell r="L59"/>
          <cell r="M59"/>
          <cell r="N59"/>
          <cell r="O59"/>
          <cell r="P59"/>
          <cell r="Q59">
            <v>1</v>
          </cell>
          <cell r="R59" t="str">
            <v>9e</v>
          </cell>
          <cell r="S59">
            <v>0.3</v>
          </cell>
          <cell r="T59" t="str">
            <v>9b</v>
          </cell>
          <cell r="U59">
            <v>1</v>
          </cell>
          <cell r="V59" t="str">
            <v>9e</v>
          </cell>
          <cell r="W59">
            <v>0.3</v>
          </cell>
          <cell r="X59" t="str">
            <v>9b</v>
          </cell>
          <cell r="Y59" t="str">
            <v>NC</v>
          </cell>
          <cell r="Z59"/>
          <cell r="AA59" t="str">
            <v>NC</v>
          </cell>
          <cell r="AB59"/>
          <cell r="AC59">
            <v>1</v>
          </cell>
          <cell r="AD59">
            <v>9</v>
          </cell>
          <cell r="AE59">
            <v>1</v>
          </cell>
          <cell r="AF59">
            <v>9</v>
          </cell>
          <cell r="AG59"/>
          <cell r="AH59"/>
          <cell r="AI59"/>
          <cell r="AJ59"/>
          <cell r="AK59">
            <v>1</v>
          </cell>
          <cell r="AL59" t="str">
            <v>NC</v>
          </cell>
          <cell r="AM59"/>
          <cell r="AN59"/>
          <cell r="AO59">
            <v>0</v>
          </cell>
          <cell r="AS59"/>
          <cell r="AU59">
            <v>0</v>
          </cell>
          <cell r="AV59"/>
          <cell r="AW59">
            <v>0</v>
          </cell>
          <cell r="AX59">
            <v>3.3</v>
          </cell>
          <cell r="AY59">
            <v>210</v>
          </cell>
          <cell r="AZ59">
            <v>2790000</v>
          </cell>
          <cell r="BA59">
            <v>22</v>
          </cell>
          <cell r="BB59">
            <v>8.6000000000000002E-8</v>
          </cell>
          <cell r="BC59">
            <v>22</v>
          </cell>
          <cell r="BD59">
            <v>3.5193976100834837E-6</v>
          </cell>
          <cell r="BE59">
            <v>184</v>
          </cell>
          <cell r="BF59">
            <v>11</v>
          </cell>
          <cell r="BG59"/>
          <cell r="BH59">
            <v>1.67</v>
          </cell>
          <cell r="BI59">
            <v>17</v>
          </cell>
          <cell r="BJ59">
            <v>0.01</v>
          </cell>
          <cell r="BK59" t="str">
            <v>17b</v>
          </cell>
          <cell r="BL59">
            <v>115</v>
          </cell>
          <cell r="BM59">
            <v>17</v>
          </cell>
          <cell r="BN59"/>
          <cell r="BO59">
            <v>1.8698208577366485E-3</v>
          </cell>
          <cell r="BP59"/>
          <cell r="BQ59"/>
          <cell r="BR59"/>
          <cell r="BS59">
            <v>1000</v>
          </cell>
          <cell r="BT59" t="str">
            <v>Ceiling (High)</v>
          </cell>
          <cell r="BU59"/>
          <cell r="BV59">
            <v>3000</v>
          </cell>
          <cell r="BW59" t="str">
            <v>Ceiling (High)</v>
          </cell>
          <cell r="BX59"/>
          <cell r="BY59">
            <v>5000</v>
          </cell>
          <cell r="BZ59" t="str">
            <v>Ceiling (High)</v>
          </cell>
          <cell r="CA59">
            <v>50000</v>
          </cell>
          <cell r="CB59" t="str">
            <v>0.005%</v>
          </cell>
          <cell r="CC59"/>
        </row>
        <row r="60">
          <cell r="A60" t="str">
            <v>DINITROTOLUENE, 2,4-</v>
          </cell>
          <cell r="B60" t="str">
            <v>121-14-2</v>
          </cell>
          <cell r="C60">
            <v>42922</v>
          </cell>
          <cell r="D60">
            <v>2E-3</v>
          </cell>
          <cell r="E60">
            <v>1</v>
          </cell>
          <cell r="F60">
            <v>0.02</v>
          </cell>
          <cell r="G60">
            <v>2</v>
          </cell>
          <cell r="H60">
            <v>7.000000000000001E-3</v>
          </cell>
          <cell r="I60" t="str">
            <v>7b</v>
          </cell>
          <cell r="J60">
            <v>7.000000000000001E-3</v>
          </cell>
          <cell r="K60" t="str">
            <v>7c</v>
          </cell>
          <cell r="L60">
            <v>0.68</v>
          </cell>
          <cell r="M60" t="str">
            <v>B2</v>
          </cell>
          <cell r="N60" t="str">
            <v>1a</v>
          </cell>
          <cell r="O60">
            <v>1.9428571428571433E-4</v>
          </cell>
          <cell r="P60" t="str">
            <v>7a</v>
          </cell>
          <cell r="Q60">
            <v>1</v>
          </cell>
          <cell r="R60" t="str">
            <v>9e</v>
          </cell>
          <cell r="S60">
            <v>0.1</v>
          </cell>
          <cell r="T60" t="str">
            <v>9e</v>
          </cell>
          <cell r="U60">
            <v>1</v>
          </cell>
          <cell r="V60" t="str">
            <v>9e</v>
          </cell>
          <cell r="W60">
            <v>0.1</v>
          </cell>
          <cell r="X60" t="str">
            <v>9e</v>
          </cell>
          <cell r="Y60">
            <v>1</v>
          </cell>
          <cell r="Z60" t="str">
            <v>9e</v>
          </cell>
          <cell r="AA60">
            <v>0.1</v>
          </cell>
          <cell r="AB60" t="str">
            <v>9e</v>
          </cell>
          <cell r="AC60">
            <v>1</v>
          </cell>
          <cell r="AD60">
            <v>9</v>
          </cell>
          <cell r="AE60">
            <v>1</v>
          </cell>
          <cell r="AF60">
            <v>9</v>
          </cell>
          <cell r="AG60">
            <v>1</v>
          </cell>
          <cell r="AH60">
            <v>9</v>
          </cell>
          <cell r="AI60"/>
          <cell r="AJ60"/>
          <cell r="AK60">
            <v>0.9</v>
          </cell>
          <cell r="AL60">
            <v>0.9</v>
          </cell>
          <cell r="AM60"/>
          <cell r="AN60"/>
          <cell r="AO60">
            <v>0</v>
          </cell>
          <cell r="AS60"/>
          <cell r="AU60">
            <v>0</v>
          </cell>
          <cell r="AV60"/>
          <cell r="AW60">
            <v>0</v>
          </cell>
          <cell r="AX60">
            <v>0.66</v>
          </cell>
          <cell r="AY60">
            <v>28.5</v>
          </cell>
          <cell r="AZ60">
            <v>270000</v>
          </cell>
          <cell r="BA60">
            <v>22</v>
          </cell>
          <cell r="BB60">
            <v>5.4E-8</v>
          </cell>
          <cell r="BC60">
            <v>22</v>
          </cell>
          <cell r="BD60">
            <v>2.209854313308234E-6</v>
          </cell>
          <cell r="BE60">
            <v>182</v>
          </cell>
          <cell r="BF60">
            <v>13</v>
          </cell>
          <cell r="BG60">
            <v>5.1000000000000004E-3</v>
          </cell>
          <cell r="BH60">
            <v>1.98</v>
          </cell>
          <cell r="BI60">
            <v>16</v>
          </cell>
          <cell r="BJ60">
            <v>95.5</v>
          </cell>
          <cell r="BK60" t="str">
            <v>17b</v>
          </cell>
          <cell r="BL60">
            <v>71</v>
          </cell>
          <cell r="BM60">
            <v>17</v>
          </cell>
          <cell r="BN60"/>
          <cell r="BO60">
            <v>3.0732649292042956E-3</v>
          </cell>
          <cell r="BP60"/>
          <cell r="BQ60"/>
          <cell r="BR60"/>
          <cell r="BS60">
            <v>1000</v>
          </cell>
          <cell r="BT60" t="str">
            <v>Ceiling (High)</v>
          </cell>
          <cell r="BU60"/>
          <cell r="BV60">
            <v>3000</v>
          </cell>
          <cell r="BW60" t="str">
            <v>Ceiling (High)</v>
          </cell>
          <cell r="BX60"/>
          <cell r="BY60">
            <v>5000</v>
          </cell>
          <cell r="BZ60" t="str">
            <v>Ceiling (High)</v>
          </cell>
          <cell r="CA60">
            <v>50000</v>
          </cell>
          <cell r="CB60" t="str">
            <v>0.005%</v>
          </cell>
          <cell r="CC60"/>
        </row>
        <row r="61">
          <cell r="A61" t="str">
            <v>DIOXANE, 1,4-</v>
          </cell>
          <cell r="B61" t="str">
            <v>123-91-1</v>
          </cell>
          <cell r="C61">
            <v>42922</v>
          </cell>
          <cell r="D61">
            <v>0.03</v>
          </cell>
          <cell r="E61">
            <v>1</v>
          </cell>
          <cell r="F61">
            <v>0.03</v>
          </cell>
          <cell r="G61" t="str">
            <v>1d</v>
          </cell>
          <cell r="H61">
            <v>0.03</v>
          </cell>
          <cell r="I61">
            <v>1</v>
          </cell>
          <cell r="J61">
            <v>0.03</v>
          </cell>
          <cell r="K61" t="str">
            <v>7c</v>
          </cell>
          <cell r="L61">
            <v>0.1</v>
          </cell>
          <cell r="M61" t="str">
            <v>B2</v>
          </cell>
          <cell r="N61">
            <v>1</v>
          </cell>
          <cell r="O61">
            <v>5.0000000000000004E-6</v>
          </cell>
          <cell r="P61">
            <v>1</v>
          </cell>
          <cell r="Q61">
            <v>1</v>
          </cell>
          <cell r="R61" t="str">
            <v>9e</v>
          </cell>
          <cell r="S61">
            <v>0.03</v>
          </cell>
          <cell r="T61" t="str">
            <v>9e</v>
          </cell>
          <cell r="U61">
            <v>1</v>
          </cell>
          <cell r="V61" t="str">
            <v>9e</v>
          </cell>
          <cell r="W61">
            <v>0.03</v>
          </cell>
          <cell r="X61" t="str">
            <v>9e</v>
          </cell>
          <cell r="Y61">
            <v>1</v>
          </cell>
          <cell r="Z61" t="str">
            <v>9e</v>
          </cell>
          <cell r="AA61">
            <v>0.03</v>
          </cell>
          <cell r="AB61" t="str">
            <v>9e</v>
          </cell>
          <cell r="AC61">
            <v>1</v>
          </cell>
          <cell r="AD61">
            <v>9</v>
          </cell>
          <cell r="AE61">
            <v>1</v>
          </cell>
          <cell r="AF61">
            <v>9</v>
          </cell>
          <cell r="AG61">
            <v>1</v>
          </cell>
          <cell r="AH61">
            <v>9</v>
          </cell>
          <cell r="AI61"/>
          <cell r="AJ61"/>
          <cell r="AK61">
            <v>1</v>
          </cell>
          <cell r="AL61">
            <v>1</v>
          </cell>
          <cell r="AM61"/>
          <cell r="AN61"/>
          <cell r="AO61">
            <v>0.33</v>
          </cell>
          <cell r="AQ61">
            <v>9.1999999999999998E-2</v>
          </cell>
          <cell r="AS61"/>
          <cell r="AU61">
            <v>24</v>
          </cell>
          <cell r="AV61">
            <v>16</v>
          </cell>
          <cell r="AW61">
            <v>0</v>
          </cell>
          <cell r="AX61">
            <v>0.15</v>
          </cell>
          <cell r="AY61">
            <v>0.04</v>
          </cell>
          <cell r="AZ61">
            <v>1000000000</v>
          </cell>
          <cell r="BA61">
            <v>22</v>
          </cell>
          <cell r="BB61">
            <v>4.7999999999999998E-6</v>
          </cell>
          <cell r="BC61">
            <v>22</v>
          </cell>
          <cell r="BD61">
            <v>1.9643149451628743E-4</v>
          </cell>
          <cell r="BE61">
            <v>88</v>
          </cell>
          <cell r="BF61">
            <v>16</v>
          </cell>
          <cell r="BG61">
            <v>29</v>
          </cell>
          <cell r="BH61">
            <v>-0.27</v>
          </cell>
          <cell r="BI61">
            <v>19</v>
          </cell>
          <cell r="BJ61">
            <v>3.47</v>
          </cell>
          <cell r="BK61">
            <v>21</v>
          </cell>
          <cell r="BL61">
            <v>11.8</v>
          </cell>
          <cell r="BM61">
            <v>16</v>
          </cell>
          <cell r="BN61"/>
          <cell r="BO61">
            <v>3.3806483620598174E-4</v>
          </cell>
          <cell r="BP61"/>
          <cell r="BQ61"/>
          <cell r="BR61"/>
          <cell r="BS61">
            <v>100</v>
          </cell>
          <cell r="BT61" t="str">
            <v>Ceiling (Low)</v>
          </cell>
          <cell r="BU61"/>
          <cell r="BV61">
            <v>500</v>
          </cell>
          <cell r="BW61" t="str">
            <v>Ceiling (Low)</v>
          </cell>
          <cell r="BX61"/>
          <cell r="BY61">
            <v>500</v>
          </cell>
          <cell r="BZ61" t="str">
            <v>High Volatility</v>
          </cell>
          <cell r="CA61">
            <v>50000</v>
          </cell>
          <cell r="CB61" t="str">
            <v>0.005%</v>
          </cell>
          <cell r="CC61"/>
        </row>
        <row r="62">
          <cell r="A62" t="str">
            <v>ENDOSULFAN</v>
          </cell>
          <cell r="B62" t="str">
            <v>115-29-7</v>
          </cell>
          <cell r="C62">
            <v>42923</v>
          </cell>
          <cell r="D62">
            <v>6.0000000000000001E-3</v>
          </cell>
          <cell r="E62">
            <v>1</v>
          </cell>
          <cell r="F62">
            <v>6.0000000000000001E-3</v>
          </cell>
          <cell r="G62">
            <v>2</v>
          </cell>
          <cell r="H62">
            <v>2.1000000000000001E-2</v>
          </cell>
          <cell r="I62" t="str">
            <v>7b</v>
          </cell>
          <cell r="J62">
            <v>2.1000000000000001E-2</v>
          </cell>
          <cell r="K62" t="str">
            <v>7c</v>
          </cell>
          <cell r="L62"/>
          <cell r="M62"/>
          <cell r="N62"/>
          <cell r="O62"/>
          <cell r="P62"/>
          <cell r="Q62">
            <v>1</v>
          </cell>
          <cell r="R62" t="str">
            <v>9e</v>
          </cell>
          <cell r="S62">
            <v>0.1</v>
          </cell>
          <cell r="T62" t="str">
            <v>9e</v>
          </cell>
          <cell r="U62">
            <v>1</v>
          </cell>
          <cell r="V62" t="str">
            <v>9e</v>
          </cell>
          <cell r="W62">
            <v>0.1</v>
          </cell>
          <cell r="X62" t="str">
            <v>9e</v>
          </cell>
          <cell r="Y62" t="str">
            <v>NC</v>
          </cell>
          <cell r="Z62"/>
          <cell r="AA62" t="str">
            <v>NC</v>
          </cell>
          <cell r="AB62"/>
          <cell r="AC62">
            <v>1</v>
          </cell>
          <cell r="AD62">
            <v>9</v>
          </cell>
          <cell r="AE62">
            <v>1</v>
          </cell>
          <cell r="AF62">
            <v>9</v>
          </cell>
          <cell r="AG62"/>
          <cell r="AH62"/>
          <cell r="AI62"/>
          <cell r="AJ62"/>
          <cell r="AK62">
            <v>1</v>
          </cell>
          <cell r="AL62" t="str">
            <v>NC</v>
          </cell>
          <cell r="AM62"/>
          <cell r="AN62"/>
          <cell r="AO62">
            <v>0</v>
          </cell>
          <cell r="AS62"/>
          <cell r="AU62">
            <v>0</v>
          </cell>
          <cell r="AV62"/>
          <cell r="AW62">
            <v>0</v>
          </cell>
          <cell r="AX62">
            <v>9.3800000000000012E-3</v>
          </cell>
          <cell r="AY62">
            <v>0.12</v>
          </cell>
          <cell r="AZ62">
            <v>325</v>
          </cell>
          <cell r="BA62">
            <v>22</v>
          </cell>
          <cell r="BB62">
            <v>6.4999999999999994E-5</v>
          </cell>
          <cell r="BC62">
            <v>22</v>
          </cell>
          <cell r="BD62">
            <v>2.6600098215747259E-3</v>
          </cell>
          <cell r="BE62">
            <v>407</v>
          </cell>
          <cell r="BF62">
            <v>13</v>
          </cell>
          <cell r="BG62">
            <v>1.0000000000000001E-5</v>
          </cell>
          <cell r="BH62">
            <v>3.83</v>
          </cell>
          <cell r="BI62">
            <v>17</v>
          </cell>
          <cell r="BJ62">
            <v>2040</v>
          </cell>
          <cell r="BK62" t="str">
            <v>17a</v>
          </cell>
          <cell r="BL62">
            <v>106</v>
          </cell>
          <cell r="BM62">
            <v>17</v>
          </cell>
          <cell r="BN62"/>
          <cell r="BO62">
            <v>2.8093121663317761E-3</v>
          </cell>
          <cell r="BP62"/>
          <cell r="BQ62"/>
          <cell r="BR62"/>
          <cell r="BS62">
            <v>1000</v>
          </cell>
          <cell r="BT62" t="str">
            <v>Ceiling (High)</v>
          </cell>
          <cell r="BU62"/>
          <cell r="BV62">
            <v>3000</v>
          </cell>
          <cell r="BW62" t="str">
            <v>Ceiling (High)</v>
          </cell>
          <cell r="BX62"/>
          <cell r="BY62">
            <v>5000</v>
          </cell>
          <cell r="BZ62" t="str">
            <v>Ceiling (High)</v>
          </cell>
          <cell r="CA62">
            <v>50000</v>
          </cell>
          <cell r="CB62" t="str">
            <v>0.005%</v>
          </cell>
          <cell r="CC62"/>
        </row>
        <row r="63">
          <cell r="A63" t="str">
            <v>ENDRIN</v>
          </cell>
          <cell r="B63" t="str">
            <v>72-20-8</v>
          </cell>
          <cell r="C63">
            <v>42923</v>
          </cell>
          <cell r="D63">
            <v>2.9999999999999997E-4</v>
          </cell>
          <cell r="E63">
            <v>1</v>
          </cell>
          <cell r="F63">
            <v>2.9999999999999997E-4</v>
          </cell>
          <cell r="G63">
            <v>2</v>
          </cell>
          <cell r="H63">
            <v>1.1000000000000001E-3</v>
          </cell>
          <cell r="I63" t="str">
            <v>7b</v>
          </cell>
          <cell r="J63">
            <v>1.1000000000000001E-3</v>
          </cell>
          <cell r="K63" t="str">
            <v>7c</v>
          </cell>
          <cell r="L63"/>
          <cell r="M63" t="str">
            <v>D</v>
          </cell>
          <cell r="N63">
            <v>1</v>
          </cell>
          <cell r="O63"/>
          <cell r="P63"/>
          <cell r="Q63">
            <v>1</v>
          </cell>
          <cell r="R63" t="str">
            <v>9e</v>
          </cell>
          <cell r="S63">
            <v>0.1</v>
          </cell>
          <cell r="T63" t="str">
            <v>9e</v>
          </cell>
          <cell r="U63">
            <v>1</v>
          </cell>
          <cell r="V63" t="str">
            <v>9e</v>
          </cell>
          <cell r="W63">
            <v>0.1</v>
          </cell>
          <cell r="X63" t="str">
            <v>9e</v>
          </cell>
          <cell r="Y63" t="str">
            <v>NC</v>
          </cell>
          <cell r="Z63"/>
          <cell r="AA63" t="str">
            <v>NC</v>
          </cell>
          <cell r="AB63"/>
          <cell r="AC63">
            <v>1</v>
          </cell>
          <cell r="AD63">
            <v>9</v>
          </cell>
          <cell r="AE63">
            <v>1</v>
          </cell>
          <cell r="AF63">
            <v>9</v>
          </cell>
          <cell r="AG63"/>
          <cell r="AH63"/>
          <cell r="AI63"/>
          <cell r="AJ63"/>
          <cell r="AK63">
            <v>0.8</v>
          </cell>
          <cell r="AL63" t="str">
            <v>NC</v>
          </cell>
          <cell r="AM63"/>
          <cell r="AN63"/>
          <cell r="AO63">
            <v>0</v>
          </cell>
          <cell r="AR63">
            <v>41</v>
          </cell>
          <cell r="AS63">
            <v>13</v>
          </cell>
          <cell r="AU63">
            <v>0</v>
          </cell>
          <cell r="AV63"/>
          <cell r="AW63">
            <v>0</v>
          </cell>
          <cell r="AX63">
            <v>4.0199999999999993E-3</v>
          </cell>
          <cell r="AY63">
            <v>5</v>
          </cell>
          <cell r="AZ63">
            <v>250</v>
          </cell>
          <cell r="BA63">
            <v>22</v>
          </cell>
          <cell r="BB63">
            <v>6.3600000000000001E-6</v>
          </cell>
          <cell r="BC63">
            <v>22</v>
          </cell>
          <cell r="BD63">
            <v>2.602717302340809E-4</v>
          </cell>
          <cell r="BE63">
            <v>381</v>
          </cell>
          <cell r="BF63">
            <v>13</v>
          </cell>
          <cell r="BG63">
            <v>1.9999999999999999E-7</v>
          </cell>
          <cell r="BH63">
            <v>5.2</v>
          </cell>
          <cell r="BI63">
            <v>16</v>
          </cell>
          <cell r="BJ63">
            <v>10800</v>
          </cell>
          <cell r="BK63" t="str">
            <v>17a</v>
          </cell>
          <cell r="BL63">
            <v>200</v>
          </cell>
          <cell r="BM63">
            <v>17</v>
          </cell>
          <cell r="BN63"/>
          <cell r="BO63">
            <v>3.1506488329723976E-2</v>
          </cell>
          <cell r="BP63"/>
          <cell r="BQ63"/>
          <cell r="BR63"/>
          <cell r="BS63">
            <v>1000</v>
          </cell>
          <cell r="BT63" t="str">
            <v>Ceiling (High)</v>
          </cell>
          <cell r="BU63"/>
          <cell r="BV63">
            <v>3000</v>
          </cell>
          <cell r="BW63" t="str">
            <v>Ceiling (High)</v>
          </cell>
          <cell r="BX63"/>
          <cell r="BY63">
            <v>5000</v>
          </cell>
          <cell r="BZ63" t="str">
            <v>Ceiling (High)</v>
          </cell>
          <cell r="CA63">
            <v>50000</v>
          </cell>
          <cell r="CB63" t="str">
            <v>0.005%</v>
          </cell>
          <cell r="CC63"/>
        </row>
        <row r="64">
          <cell r="A64" t="str">
            <v>ETHYLBENZENE</v>
          </cell>
          <cell r="B64" t="str">
            <v>100-41-4</v>
          </cell>
          <cell r="C64">
            <v>42923</v>
          </cell>
          <cell r="D64">
            <v>0.05</v>
          </cell>
          <cell r="E64" t="str">
            <v>6a</v>
          </cell>
          <cell r="F64">
            <v>0.05</v>
          </cell>
          <cell r="G64">
            <v>6</v>
          </cell>
          <cell r="H64">
            <v>1</v>
          </cell>
          <cell r="I64">
            <v>1</v>
          </cell>
          <cell r="J64">
            <v>9</v>
          </cell>
          <cell r="K64">
            <v>6</v>
          </cell>
          <cell r="L64"/>
          <cell r="M64"/>
          <cell r="N64"/>
          <cell r="O64"/>
          <cell r="P64"/>
          <cell r="Q64">
            <v>1</v>
          </cell>
          <cell r="R64" t="str">
            <v>9e</v>
          </cell>
          <cell r="S64">
            <v>0.03</v>
          </cell>
          <cell r="T64" t="str">
            <v>9e</v>
          </cell>
          <cell r="U64">
            <v>1</v>
          </cell>
          <cell r="V64" t="str">
            <v>9e</v>
          </cell>
          <cell r="W64">
            <v>0.03</v>
          </cell>
          <cell r="X64" t="str">
            <v>9e</v>
          </cell>
          <cell r="Y64" t="str">
            <v>NC</v>
          </cell>
          <cell r="Z64"/>
          <cell r="AA64">
            <v>0.03</v>
          </cell>
          <cell r="AB64"/>
          <cell r="AC64">
            <v>1</v>
          </cell>
          <cell r="AD64">
            <v>9</v>
          </cell>
          <cell r="AE64">
            <v>1</v>
          </cell>
          <cell r="AF64">
            <v>9</v>
          </cell>
          <cell r="AG64">
            <v>1</v>
          </cell>
          <cell r="AH64">
            <v>9</v>
          </cell>
          <cell r="AI64"/>
          <cell r="AJ64"/>
          <cell r="AK64">
            <v>1</v>
          </cell>
          <cell r="AL64">
            <v>1</v>
          </cell>
          <cell r="AM64"/>
          <cell r="AN64"/>
          <cell r="AO64">
            <v>7.4</v>
          </cell>
          <cell r="AP64">
            <v>20</v>
          </cell>
          <cell r="AQ64">
            <v>2.218</v>
          </cell>
          <cell r="AR64">
            <v>29</v>
          </cell>
          <cell r="AS64">
            <v>13</v>
          </cell>
          <cell r="AT64">
            <v>2000</v>
          </cell>
          <cell r="AU64">
            <v>0.46134494436381224</v>
          </cell>
          <cell r="AV64">
            <v>13</v>
          </cell>
          <cell r="AW64">
            <v>21.675755033557049</v>
          </cell>
          <cell r="AX64">
            <v>0.1</v>
          </cell>
          <cell r="AY64">
            <v>0.3</v>
          </cell>
          <cell r="AZ64">
            <v>169000</v>
          </cell>
          <cell r="BA64">
            <v>22</v>
          </cell>
          <cell r="BB64">
            <v>7.8799999999999999E-3</v>
          </cell>
          <cell r="BC64">
            <v>22</v>
          </cell>
          <cell r="BD64">
            <v>0.32247503683090523</v>
          </cell>
          <cell r="BE64">
            <v>106</v>
          </cell>
          <cell r="BF64">
            <v>13</v>
          </cell>
          <cell r="BG64">
            <v>10</v>
          </cell>
          <cell r="BH64">
            <v>3.15</v>
          </cell>
          <cell r="BI64">
            <v>16</v>
          </cell>
          <cell r="BJ64">
            <v>204</v>
          </cell>
          <cell r="BK64" t="str">
            <v>17a</v>
          </cell>
          <cell r="BL64">
            <v>-94.9</v>
          </cell>
          <cell r="BM64">
            <v>17</v>
          </cell>
          <cell r="BN64"/>
          <cell r="BO64">
            <v>4.8461851224018325E-2</v>
          </cell>
          <cell r="BP64"/>
          <cell r="BQ64"/>
          <cell r="BR64"/>
          <cell r="BS64">
            <v>500</v>
          </cell>
          <cell r="BT64" t="str">
            <v>Ceiling (Medium)</v>
          </cell>
          <cell r="BU64"/>
          <cell r="BV64">
            <v>1000</v>
          </cell>
          <cell r="BW64" t="str">
            <v>Ceiling (Medium)</v>
          </cell>
          <cell r="BX64"/>
          <cell r="BY64">
            <v>3000</v>
          </cell>
          <cell r="BZ64" t="str">
            <v>Ceiling (Medium)</v>
          </cell>
          <cell r="CA64">
            <v>50000</v>
          </cell>
          <cell r="CB64" t="str">
            <v>0.005%</v>
          </cell>
          <cell r="CC64"/>
        </row>
        <row r="65">
          <cell r="A65" t="str">
            <v>ETHYLENE DIBROMIDE</v>
          </cell>
          <cell r="B65" t="str">
            <v>106-93-4</v>
          </cell>
          <cell r="C65">
            <v>42922</v>
          </cell>
          <cell r="D65">
            <v>8.9999999999999993E-3</v>
          </cell>
          <cell r="E65">
            <v>1</v>
          </cell>
          <cell r="F65">
            <v>8.9999999999999993E-3</v>
          </cell>
          <cell r="G65" t="str">
            <v>1d</v>
          </cell>
          <cell r="H65">
            <v>8.9999999999999993E-3</v>
          </cell>
          <cell r="I65">
            <v>1</v>
          </cell>
          <cell r="J65">
            <v>8.9999999999999993E-3</v>
          </cell>
          <cell r="K65" t="str">
            <v>7c</v>
          </cell>
          <cell r="L65">
            <v>2</v>
          </cell>
          <cell r="M65" t="str">
            <v>B2</v>
          </cell>
          <cell r="N65">
            <v>1</v>
          </cell>
          <cell r="O65">
            <v>2.9999999999999997E-4</v>
          </cell>
          <cell r="P65">
            <v>1</v>
          </cell>
          <cell r="Q65">
            <v>1</v>
          </cell>
          <cell r="R65" t="str">
            <v>9e</v>
          </cell>
          <cell r="S65">
            <v>0.03</v>
          </cell>
          <cell r="T65" t="str">
            <v>9e</v>
          </cell>
          <cell r="U65">
            <v>1</v>
          </cell>
          <cell r="V65" t="str">
            <v>9e</v>
          </cell>
          <cell r="W65">
            <v>0.03</v>
          </cell>
          <cell r="X65" t="str">
            <v>9e</v>
          </cell>
          <cell r="Y65">
            <v>1</v>
          </cell>
          <cell r="Z65" t="str">
            <v>9e</v>
          </cell>
          <cell r="AA65">
            <v>0.03</v>
          </cell>
          <cell r="AB65" t="str">
            <v>9e</v>
          </cell>
          <cell r="AC65">
            <v>1</v>
          </cell>
          <cell r="AD65">
            <v>9</v>
          </cell>
          <cell r="AE65">
            <v>1</v>
          </cell>
          <cell r="AF65">
            <v>9</v>
          </cell>
          <cell r="AG65">
            <v>1</v>
          </cell>
          <cell r="AH65">
            <v>9</v>
          </cell>
          <cell r="AI65"/>
          <cell r="AJ65"/>
          <cell r="AK65">
            <v>1</v>
          </cell>
          <cell r="AL65">
            <v>1</v>
          </cell>
          <cell r="AM65"/>
          <cell r="AN65"/>
          <cell r="AO65">
            <v>0</v>
          </cell>
          <cell r="AS65"/>
          <cell r="AT65">
            <v>200000</v>
          </cell>
          <cell r="AU65">
            <v>26.012002182214946</v>
          </cell>
          <cell r="AV65">
            <v>24</v>
          </cell>
          <cell r="AW65">
            <v>0.46132550335570471</v>
          </cell>
          <cell r="AX65">
            <v>0.1</v>
          </cell>
          <cell r="AY65">
            <v>0.3</v>
          </cell>
          <cell r="AZ65">
            <v>3910000</v>
          </cell>
          <cell r="BA65">
            <v>22</v>
          </cell>
          <cell r="BB65">
            <v>6.4999999999999997E-4</v>
          </cell>
          <cell r="BC65">
            <v>22</v>
          </cell>
          <cell r="BD65">
            <v>2.6600098215747256E-2</v>
          </cell>
          <cell r="BE65">
            <v>188</v>
          </cell>
          <cell r="BF65">
            <v>11</v>
          </cell>
          <cell r="BG65">
            <v>12</v>
          </cell>
          <cell r="BH65">
            <v>1.96</v>
          </cell>
          <cell r="BI65">
            <v>16</v>
          </cell>
          <cell r="BJ65">
            <v>44</v>
          </cell>
          <cell r="BK65">
            <v>11</v>
          </cell>
          <cell r="BL65"/>
          <cell r="BM65"/>
          <cell r="BN65"/>
          <cell r="BO65">
            <v>2.7593068558175102E-3</v>
          </cell>
          <cell r="BP65"/>
          <cell r="BQ65"/>
          <cell r="BR65"/>
          <cell r="BS65">
            <v>500</v>
          </cell>
          <cell r="BT65" t="str">
            <v>Ceiling (Medium)</v>
          </cell>
          <cell r="BU65"/>
          <cell r="BV65">
            <v>1000</v>
          </cell>
          <cell r="BW65" t="str">
            <v>Ceiling (Medium)</v>
          </cell>
          <cell r="BX65"/>
          <cell r="BY65">
            <v>3000</v>
          </cell>
          <cell r="BZ65" t="str">
            <v>Ceiling (Medium)</v>
          </cell>
          <cell r="CA65">
            <v>50000</v>
          </cell>
          <cell r="CB65" t="str">
            <v>0.005%</v>
          </cell>
          <cell r="CC65"/>
        </row>
        <row r="66">
          <cell r="A66" t="str">
            <v>FLUORANTHENE</v>
          </cell>
          <cell r="B66" t="str">
            <v>206-44-0</v>
          </cell>
          <cell r="C66">
            <v>42922</v>
          </cell>
          <cell r="D66">
            <v>0.04</v>
          </cell>
          <cell r="E66">
            <v>1</v>
          </cell>
          <cell r="F66">
            <v>0.1</v>
          </cell>
          <cell r="G66">
            <v>6</v>
          </cell>
          <cell r="H66">
            <v>0.05</v>
          </cell>
          <cell r="I66" t="str">
            <v>5d</v>
          </cell>
          <cell r="J66">
            <v>0.5</v>
          </cell>
          <cell r="K66" t="str">
            <v>5d</v>
          </cell>
          <cell r="L66"/>
          <cell r="M66" t="str">
            <v>D</v>
          </cell>
          <cell r="N66">
            <v>1</v>
          </cell>
          <cell r="O66"/>
          <cell r="P66"/>
          <cell r="Q66">
            <v>0.3</v>
          </cell>
          <cell r="R66" t="str">
            <v>9d</v>
          </cell>
          <cell r="S66">
            <v>0.1</v>
          </cell>
          <cell r="T66" t="str">
            <v>9d</v>
          </cell>
          <cell r="U66">
            <v>0.3</v>
          </cell>
          <cell r="V66" t="str">
            <v>9d</v>
          </cell>
          <cell r="W66">
            <v>0.1</v>
          </cell>
          <cell r="X66" t="str">
            <v>9d</v>
          </cell>
          <cell r="Y66" t="str">
            <v>NC</v>
          </cell>
          <cell r="Z66"/>
          <cell r="AA66" t="str">
            <v>NC</v>
          </cell>
          <cell r="AB66"/>
          <cell r="AC66">
            <v>1</v>
          </cell>
          <cell r="AD66">
            <v>9</v>
          </cell>
          <cell r="AE66">
            <v>1</v>
          </cell>
          <cell r="AF66">
            <v>9</v>
          </cell>
          <cell r="AG66"/>
          <cell r="AH66"/>
          <cell r="AI66">
            <v>10</v>
          </cell>
          <cell r="AJ66"/>
          <cell r="AK66">
            <v>0.92</v>
          </cell>
          <cell r="AL66" t="str">
            <v>NC</v>
          </cell>
          <cell r="AM66">
            <v>4</v>
          </cell>
          <cell r="AN66"/>
          <cell r="AO66">
            <v>0</v>
          </cell>
          <cell r="AS66"/>
          <cell r="AU66">
            <v>0</v>
          </cell>
          <cell r="AV66"/>
          <cell r="AW66">
            <v>0</v>
          </cell>
          <cell r="AX66">
            <v>0.66</v>
          </cell>
          <cell r="AY66">
            <v>11</v>
          </cell>
          <cell r="AZ66">
            <v>260</v>
          </cell>
          <cell r="BA66">
            <v>22</v>
          </cell>
          <cell r="BB66">
            <v>8.8599999999999999E-6</v>
          </cell>
          <cell r="BC66">
            <v>22</v>
          </cell>
          <cell r="BD66">
            <v>3.6257980029464726E-4</v>
          </cell>
          <cell r="BE66">
            <v>202</v>
          </cell>
          <cell r="BF66">
            <v>13</v>
          </cell>
          <cell r="BG66">
            <v>5.0000000000000004E-6</v>
          </cell>
          <cell r="BH66">
            <v>5.16</v>
          </cell>
          <cell r="BI66">
            <v>16</v>
          </cell>
          <cell r="BJ66">
            <v>49100</v>
          </cell>
          <cell r="BK66" t="str">
            <v>17a</v>
          </cell>
          <cell r="BL66">
            <v>107.8</v>
          </cell>
          <cell r="BM66">
            <v>17</v>
          </cell>
          <cell r="BN66"/>
          <cell r="BO66">
            <v>0.2981261008172249</v>
          </cell>
          <cell r="BR66"/>
          <cell r="BS66">
            <v>1000</v>
          </cell>
          <cell r="BT66" t="str">
            <v>Ceiling (High)</v>
          </cell>
          <cell r="BU66"/>
          <cell r="BV66">
            <v>3000</v>
          </cell>
          <cell r="BW66" t="str">
            <v>Ceiling (High)</v>
          </cell>
          <cell r="BX66"/>
          <cell r="BY66">
            <v>5000</v>
          </cell>
          <cell r="BZ66" t="str">
            <v>Ceiling (High)</v>
          </cell>
          <cell r="CA66">
            <v>50000</v>
          </cell>
          <cell r="CB66" t="str">
            <v>0.005%</v>
          </cell>
          <cell r="CC66"/>
        </row>
        <row r="67">
          <cell r="A67" t="str">
            <v>FLUORENE</v>
          </cell>
          <cell r="B67" t="str">
            <v>86-73-7</v>
          </cell>
          <cell r="C67">
            <v>42923</v>
          </cell>
          <cell r="D67">
            <v>0.04</v>
          </cell>
          <cell r="E67">
            <v>1</v>
          </cell>
          <cell r="F67">
            <v>0.4</v>
          </cell>
          <cell r="G67">
            <v>2</v>
          </cell>
          <cell r="H67">
            <v>0.05</v>
          </cell>
          <cell r="I67" t="str">
            <v>5d</v>
          </cell>
          <cell r="J67">
            <v>0.5</v>
          </cell>
          <cell r="K67" t="str">
            <v>5d</v>
          </cell>
          <cell r="L67"/>
          <cell r="M67"/>
          <cell r="N67"/>
          <cell r="O67"/>
          <cell r="P67"/>
          <cell r="Q67">
            <v>0.3</v>
          </cell>
          <cell r="R67" t="str">
            <v>9d</v>
          </cell>
          <cell r="S67">
            <v>0.1</v>
          </cell>
          <cell r="T67" t="str">
            <v>9d</v>
          </cell>
          <cell r="U67">
            <v>0.3</v>
          </cell>
          <cell r="V67" t="str">
            <v>9e</v>
          </cell>
          <cell r="W67">
            <v>0.1</v>
          </cell>
          <cell r="X67" t="str">
            <v>9d</v>
          </cell>
          <cell r="Y67" t="str">
            <v>NC</v>
          </cell>
          <cell r="Z67"/>
          <cell r="AA67" t="str">
            <v>NC</v>
          </cell>
          <cell r="AB67"/>
          <cell r="AC67">
            <v>1</v>
          </cell>
          <cell r="AD67">
            <v>9</v>
          </cell>
          <cell r="AE67">
            <v>1</v>
          </cell>
          <cell r="AF67">
            <v>9</v>
          </cell>
          <cell r="AG67"/>
          <cell r="AH67"/>
          <cell r="AI67">
            <v>2</v>
          </cell>
          <cell r="AJ67"/>
          <cell r="AK67">
            <v>0.92</v>
          </cell>
          <cell r="AL67" t="str">
            <v>NC</v>
          </cell>
          <cell r="AM67">
            <v>1</v>
          </cell>
          <cell r="AN67"/>
          <cell r="AO67">
            <v>0</v>
          </cell>
          <cell r="AS67"/>
          <cell r="AU67">
            <v>0</v>
          </cell>
          <cell r="AV67"/>
          <cell r="AW67">
            <v>0</v>
          </cell>
          <cell r="AX67">
            <v>0.66</v>
          </cell>
          <cell r="AY67">
            <v>1</v>
          </cell>
          <cell r="AZ67">
            <v>1890</v>
          </cell>
          <cell r="BA67">
            <v>22</v>
          </cell>
          <cell r="BB67">
            <v>9.6199999999999994E-5</v>
          </cell>
          <cell r="BC67">
            <v>22</v>
          </cell>
          <cell r="BD67">
            <v>3.9368145359305945E-3</v>
          </cell>
          <cell r="BE67">
            <v>166</v>
          </cell>
          <cell r="BF67">
            <v>13</v>
          </cell>
          <cell r="BG67"/>
          <cell r="BH67">
            <v>4.18</v>
          </cell>
          <cell r="BI67">
            <v>17</v>
          </cell>
          <cell r="BJ67">
            <v>7710</v>
          </cell>
          <cell r="BK67" t="str">
            <v>17a</v>
          </cell>
          <cell r="BL67">
            <v>114.8</v>
          </cell>
          <cell r="BM67">
            <v>17</v>
          </cell>
          <cell r="BN67"/>
          <cell r="BO67">
            <v>0.10695473105661606</v>
          </cell>
          <cell r="BP67"/>
          <cell r="BQ67"/>
          <cell r="BR67"/>
          <cell r="BS67">
            <v>1000</v>
          </cell>
          <cell r="BT67" t="str">
            <v>Ceiling (High)</v>
          </cell>
          <cell r="BU67"/>
          <cell r="BV67">
            <v>3000</v>
          </cell>
          <cell r="BW67" t="str">
            <v>Ceiling (High)</v>
          </cell>
          <cell r="BX67"/>
          <cell r="BY67">
            <v>5000</v>
          </cell>
          <cell r="BZ67" t="str">
            <v>Ceiling (High)</v>
          </cell>
          <cell r="CA67">
            <v>50000</v>
          </cell>
          <cell r="CB67" t="str">
            <v>0.005%</v>
          </cell>
          <cell r="CC67"/>
        </row>
        <row r="68">
          <cell r="A68" t="str">
            <v>HEPTACHLOR</v>
          </cell>
          <cell r="B68" t="str">
            <v>76-44-8</v>
          </cell>
          <cell r="C68">
            <v>42923</v>
          </cell>
          <cell r="D68">
            <v>5.0000000000000001E-4</v>
          </cell>
          <cell r="E68">
            <v>1</v>
          </cell>
          <cell r="F68">
            <v>5.0000000000000001E-4</v>
          </cell>
          <cell r="G68">
            <v>2</v>
          </cell>
          <cell r="H68">
            <v>1E-3</v>
          </cell>
          <cell r="I68">
            <v>3</v>
          </cell>
          <cell r="J68">
            <v>1E-3</v>
          </cell>
          <cell r="K68" t="str">
            <v>7c</v>
          </cell>
          <cell r="L68">
            <v>4.5</v>
          </cell>
          <cell r="M68" t="str">
            <v>B2</v>
          </cell>
          <cell r="N68">
            <v>1</v>
          </cell>
          <cell r="O68">
            <v>1.2999999999999999E-3</v>
          </cell>
          <cell r="P68">
            <v>1</v>
          </cell>
          <cell r="Q68">
            <v>1</v>
          </cell>
          <cell r="R68" t="str">
            <v>9e</v>
          </cell>
          <cell r="S68">
            <v>0.1</v>
          </cell>
          <cell r="T68" t="str">
            <v>9e</v>
          </cell>
          <cell r="U68">
            <v>1</v>
          </cell>
          <cell r="V68" t="str">
            <v>9e</v>
          </cell>
          <cell r="W68">
            <v>0.1</v>
          </cell>
          <cell r="X68" t="str">
            <v>9e</v>
          </cell>
          <cell r="Y68">
            <v>1</v>
          </cell>
          <cell r="Z68" t="str">
            <v>9e</v>
          </cell>
          <cell r="AA68">
            <v>0.1</v>
          </cell>
          <cell r="AB68" t="str">
            <v>9e</v>
          </cell>
          <cell r="AC68">
            <v>1</v>
          </cell>
          <cell r="AD68">
            <v>9</v>
          </cell>
          <cell r="AE68">
            <v>1</v>
          </cell>
          <cell r="AF68">
            <v>9</v>
          </cell>
          <cell r="AG68">
            <v>1</v>
          </cell>
          <cell r="AH68">
            <v>9</v>
          </cell>
          <cell r="AI68"/>
          <cell r="AJ68"/>
          <cell r="AK68">
            <v>0.66</v>
          </cell>
          <cell r="AL68">
            <v>0.66</v>
          </cell>
          <cell r="AM68"/>
          <cell r="AN68"/>
          <cell r="AO68">
            <v>0</v>
          </cell>
          <cell r="AR68">
            <v>20</v>
          </cell>
          <cell r="AS68">
            <v>13</v>
          </cell>
          <cell r="AT68">
            <v>300</v>
          </cell>
          <cell r="AU68">
            <v>1.9613327848621964E-2</v>
          </cell>
          <cell r="AV68">
            <v>13</v>
          </cell>
          <cell r="AW68">
            <v>1.5295721476510067E-2</v>
          </cell>
          <cell r="AX68">
            <v>2.0099999999999996E-3</v>
          </cell>
          <cell r="AY68">
            <v>1</v>
          </cell>
          <cell r="AZ68">
            <v>180</v>
          </cell>
          <cell r="BA68">
            <v>22</v>
          </cell>
          <cell r="BB68">
            <v>2.9399999999999999E-4</v>
          </cell>
          <cell r="BC68">
            <v>22</v>
          </cell>
          <cell r="BD68">
            <v>1.2031429039122606E-2</v>
          </cell>
          <cell r="BE68">
            <v>374</v>
          </cell>
          <cell r="BF68">
            <v>13</v>
          </cell>
          <cell r="BG68">
            <v>2.9999999999999997E-4</v>
          </cell>
          <cell r="BH68">
            <v>6.1</v>
          </cell>
          <cell r="BI68">
            <v>16</v>
          </cell>
          <cell r="BJ68">
            <v>9530</v>
          </cell>
          <cell r="BK68" t="str">
            <v>17a</v>
          </cell>
          <cell r="BL68">
            <v>95.5</v>
          </cell>
          <cell r="BM68">
            <v>17</v>
          </cell>
          <cell r="BN68"/>
          <cell r="BO68">
            <v>0.13539418114050744</v>
          </cell>
          <cell r="BP68"/>
          <cell r="BQ68"/>
          <cell r="BR68"/>
          <cell r="BS68">
            <v>1000</v>
          </cell>
          <cell r="BT68" t="str">
            <v>Ceiling (High)</v>
          </cell>
          <cell r="BU68"/>
          <cell r="BV68">
            <v>3000</v>
          </cell>
          <cell r="BW68" t="str">
            <v>Ceiling (High)</v>
          </cell>
          <cell r="BX68"/>
          <cell r="BY68">
            <v>5000</v>
          </cell>
          <cell r="BZ68" t="str">
            <v>Ceiling (High)</v>
          </cell>
          <cell r="CA68">
            <v>50000</v>
          </cell>
          <cell r="CB68" t="str">
            <v>0.005%</v>
          </cell>
          <cell r="CC68"/>
        </row>
        <row r="69">
          <cell r="A69" t="str">
            <v>HEPTACHLOR EPOXIDE</v>
          </cell>
          <cell r="B69" t="str">
            <v>1024-57-3</v>
          </cell>
          <cell r="C69">
            <v>42923</v>
          </cell>
          <cell r="D69">
            <v>1.2999999999999999E-5</v>
          </cell>
          <cell r="E69">
            <v>1</v>
          </cell>
          <cell r="F69">
            <v>1.2999999999999999E-5</v>
          </cell>
          <cell r="G69">
            <v>2</v>
          </cell>
          <cell r="H69">
            <v>4.6E-5</v>
          </cell>
          <cell r="I69" t="str">
            <v>7b</v>
          </cell>
          <cell r="J69">
            <v>4.6E-5</v>
          </cell>
          <cell r="K69" t="str">
            <v>7c</v>
          </cell>
          <cell r="L69">
            <v>9.1</v>
          </cell>
          <cell r="M69" t="str">
            <v>B2</v>
          </cell>
          <cell r="N69">
            <v>1</v>
          </cell>
          <cell r="O69">
            <v>2.5999999999999999E-3</v>
          </cell>
          <cell r="P69">
            <v>1</v>
          </cell>
          <cell r="Q69">
            <v>1</v>
          </cell>
          <cell r="R69" t="str">
            <v>9e</v>
          </cell>
          <cell r="S69">
            <v>0.1</v>
          </cell>
          <cell r="T69" t="str">
            <v>9e</v>
          </cell>
          <cell r="U69">
            <v>1</v>
          </cell>
          <cell r="V69" t="str">
            <v>9e</v>
          </cell>
          <cell r="W69">
            <v>0.1</v>
          </cell>
          <cell r="X69" t="str">
            <v>9e</v>
          </cell>
          <cell r="Y69">
            <v>1</v>
          </cell>
          <cell r="Z69" t="str">
            <v>9e</v>
          </cell>
          <cell r="AA69">
            <v>0.1</v>
          </cell>
          <cell r="AB69" t="str">
            <v>9e</v>
          </cell>
          <cell r="AC69">
            <v>1</v>
          </cell>
          <cell r="AD69">
            <v>9</v>
          </cell>
          <cell r="AE69">
            <v>1</v>
          </cell>
          <cell r="AF69">
            <v>9</v>
          </cell>
          <cell r="AG69">
            <v>1</v>
          </cell>
          <cell r="AH69">
            <v>9</v>
          </cell>
          <cell r="AI69"/>
          <cell r="AJ69"/>
          <cell r="AK69">
            <v>0.66</v>
          </cell>
          <cell r="AL69">
            <v>0.66</v>
          </cell>
          <cell r="AM69"/>
          <cell r="AN69"/>
          <cell r="AO69">
            <v>0</v>
          </cell>
          <cell r="AS69"/>
          <cell r="AT69">
            <v>300</v>
          </cell>
          <cell r="AU69">
            <v>1.8857029859600551E-2</v>
          </cell>
          <cell r="AV69">
            <v>13</v>
          </cell>
          <cell r="AW69">
            <v>1.3787961409395975E-4</v>
          </cell>
          <cell r="AX69">
            <v>5.561E-2</v>
          </cell>
          <cell r="AY69">
            <v>1.5</v>
          </cell>
          <cell r="AZ69">
            <v>200</v>
          </cell>
          <cell r="BA69">
            <v>22</v>
          </cell>
          <cell r="BB69">
            <v>2.0999999999999999E-5</v>
          </cell>
          <cell r="BC69">
            <v>22</v>
          </cell>
          <cell r="BD69">
            <v>8.593877885087575E-4</v>
          </cell>
          <cell r="BE69">
            <v>389</v>
          </cell>
          <cell r="BF69">
            <v>13</v>
          </cell>
          <cell r="BG69">
            <v>2.6000000000000001E-6</v>
          </cell>
          <cell r="BH69">
            <v>4.9800000000000004</v>
          </cell>
          <cell r="BI69">
            <v>17</v>
          </cell>
          <cell r="BJ69">
            <v>83200</v>
          </cell>
          <cell r="BK69" t="str">
            <v>17b</v>
          </cell>
          <cell r="BL69">
            <v>160</v>
          </cell>
          <cell r="BM69">
            <v>17</v>
          </cell>
          <cell r="BN69"/>
          <cell r="BO69">
            <v>2.0342297432117306E-2</v>
          </cell>
          <cell r="BP69"/>
          <cell r="BQ69"/>
          <cell r="BR69"/>
          <cell r="BS69">
            <v>1000</v>
          </cell>
          <cell r="BT69" t="str">
            <v>Ceiling (High)</v>
          </cell>
          <cell r="BU69"/>
          <cell r="BV69">
            <v>3000</v>
          </cell>
          <cell r="BW69" t="str">
            <v>Ceiling (High)</v>
          </cell>
          <cell r="BX69"/>
          <cell r="BY69">
            <v>5000</v>
          </cell>
          <cell r="BZ69" t="str">
            <v>Ceiling (High)</v>
          </cell>
          <cell r="CA69">
            <v>50000</v>
          </cell>
          <cell r="CB69" t="str">
            <v>0.005%</v>
          </cell>
          <cell r="CC69"/>
        </row>
        <row r="70">
          <cell r="A70" t="str">
            <v>HEXACHLOROBENZENE</v>
          </cell>
          <cell r="B70" t="str">
            <v>118-74-1</v>
          </cell>
          <cell r="C70">
            <v>42922</v>
          </cell>
          <cell r="D70">
            <v>1.0000000000000001E-5</v>
          </cell>
          <cell r="E70" t="str">
            <v>6a</v>
          </cell>
          <cell r="F70">
            <v>1.0000000000000001E-5</v>
          </cell>
          <cell r="G70">
            <v>6</v>
          </cell>
          <cell r="H70">
            <v>4.0000000000000003E-5</v>
          </cell>
          <cell r="I70" t="str">
            <v>7b</v>
          </cell>
          <cell r="J70">
            <v>4.0000000000000003E-5</v>
          </cell>
          <cell r="K70" t="str">
            <v>7b</v>
          </cell>
          <cell r="L70">
            <v>1.6</v>
          </cell>
          <cell r="M70" t="str">
            <v>B2</v>
          </cell>
          <cell r="N70">
            <v>1</v>
          </cell>
          <cell r="O70">
            <v>4.6000000000000001E-4</v>
          </cell>
          <cell r="P70">
            <v>1</v>
          </cell>
          <cell r="Q70">
            <v>1</v>
          </cell>
          <cell r="R70" t="str">
            <v>9e</v>
          </cell>
          <cell r="S70">
            <v>0.1</v>
          </cell>
          <cell r="T70" t="str">
            <v>9e</v>
          </cell>
          <cell r="U70">
            <v>1</v>
          </cell>
          <cell r="V70" t="str">
            <v>9e</v>
          </cell>
          <cell r="W70">
            <v>0.1</v>
          </cell>
          <cell r="X70" t="str">
            <v>9e</v>
          </cell>
          <cell r="Y70">
            <v>1</v>
          </cell>
          <cell r="Z70" t="str">
            <v>9e</v>
          </cell>
          <cell r="AA70">
            <v>0.1</v>
          </cell>
          <cell r="AB70" t="str">
            <v>9e</v>
          </cell>
          <cell r="AC70">
            <v>1</v>
          </cell>
          <cell r="AD70">
            <v>9</v>
          </cell>
          <cell r="AE70">
            <v>1</v>
          </cell>
          <cell r="AF70">
            <v>9</v>
          </cell>
          <cell r="AG70">
            <v>1</v>
          </cell>
          <cell r="AH70">
            <v>9</v>
          </cell>
          <cell r="AI70"/>
          <cell r="AJ70"/>
          <cell r="AK70">
            <v>0.8</v>
          </cell>
          <cell r="AL70">
            <v>0.8</v>
          </cell>
          <cell r="AM70"/>
          <cell r="AN70"/>
          <cell r="AO70">
            <v>0</v>
          </cell>
          <cell r="AR70">
            <v>3000</v>
          </cell>
          <cell r="AS70">
            <v>24</v>
          </cell>
          <cell r="AU70">
            <v>0</v>
          </cell>
          <cell r="AV70"/>
          <cell r="AW70">
            <v>0</v>
          </cell>
          <cell r="AX70">
            <v>0.66</v>
          </cell>
          <cell r="AY70">
            <v>1</v>
          </cell>
          <cell r="AZ70">
            <v>6.2</v>
          </cell>
          <cell r="BA70">
            <v>22</v>
          </cell>
          <cell r="BB70">
            <v>1.6999999999999999E-3</v>
          </cell>
          <cell r="BC70">
            <v>22</v>
          </cell>
          <cell r="BD70">
            <v>6.9569487641185132E-2</v>
          </cell>
          <cell r="BE70">
            <v>285</v>
          </cell>
          <cell r="BF70">
            <v>13</v>
          </cell>
          <cell r="BG70">
            <v>1.0890000000000001E-5</v>
          </cell>
          <cell r="BH70">
            <v>5.73</v>
          </cell>
          <cell r="BI70">
            <v>16</v>
          </cell>
          <cell r="BJ70">
            <v>80000</v>
          </cell>
          <cell r="BK70" t="str">
            <v>17a</v>
          </cell>
          <cell r="BL70">
            <v>231.8</v>
          </cell>
          <cell r="BM70">
            <v>17</v>
          </cell>
          <cell r="BN70"/>
          <cell r="BO70">
            <v>0.24310841956013071</v>
          </cell>
          <cell r="BP70"/>
          <cell r="BQ70"/>
          <cell r="BR70"/>
          <cell r="BS70">
            <v>1000</v>
          </cell>
          <cell r="BT70" t="str">
            <v>Ceiling (High)</v>
          </cell>
          <cell r="BU70"/>
          <cell r="BV70">
            <v>3000</v>
          </cell>
          <cell r="BW70" t="str">
            <v>Ceiling (High)</v>
          </cell>
          <cell r="BX70"/>
          <cell r="BY70">
            <v>5000</v>
          </cell>
          <cell r="BZ70" t="str">
            <v>Ceiling (High)</v>
          </cell>
          <cell r="CA70">
            <v>50000</v>
          </cell>
          <cell r="CB70" t="str">
            <v>0.005%</v>
          </cell>
          <cell r="CC70"/>
        </row>
        <row r="71">
          <cell r="A71" t="str">
            <v>HEXACHLOROBUTADIENE</v>
          </cell>
          <cell r="B71" t="str">
            <v>87-68-3</v>
          </cell>
          <cell r="C71">
            <v>42922</v>
          </cell>
          <cell r="D71">
            <v>1E-3</v>
          </cell>
          <cell r="E71">
            <v>6</v>
          </cell>
          <cell r="F71">
            <v>1E-3</v>
          </cell>
          <cell r="G71">
            <v>6</v>
          </cell>
          <cell r="H71">
            <v>4.0000000000000001E-3</v>
          </cell>
          <cell r="I71" t="str">
            <v>7b</v>
          </cell>
          <cell r="J71">
            <v>4.0000000000000001E-3</v>
          </cell>
          <cell r="K71" t="str">
            <v>7b</v>
          </cell>
          <cell r="L71">
            <v>7.8E-2</v>
          </cell>
          <cell r="M71" t="str">
            <v>C</v>
          </cell>
          <cell r="N71">
            <v>1</v>
          </cell>
          <cell r="O71">
            <v>2.1999999999999999E-5</v>
          </cell>
          <cell r="P71">
            <v>1</v>
          </cell>
          <cell r="Q71">
            <v>1</v>
          </cell>
          <cell r="R71" t="str">
            <v>9e</v>
          </cell>
          <cell r="S71">
            <v>0.03</v>
          </cell>
          <cell r="T71" t="str">
            <v>9e</v>
          </cell>
          <cell r="U71">
            <v>1</v>
          </cell>
          <cell r="V71" t="str">
            <v>9e</v>
          </cell>
          <cell r="W71">
            <v>0.03</v>
          </cell>
          <cell r="X71" t="str">
            <v>9e</v>
          </cell>
          <cell r="Y71">
            <v>1</v>
          </cell>
          <cell r="Z71" t="str">
            <v>9e</v>
          </cell>
          <cell r="AA71">
            <v>0.03</v>
          </cell>
          <cell r="AB71" t="str">
            <v>9e</v>
          </cell>
          <cell r="AC71">
            <v>1</v>
          </cell>
          <cell r="AD71">
            <v>9</v>
          </cell>
          <cell r="AE71">
            <v>1</v>
          </cell>
          <cell r="AF71">
            <v>9</v>
          </cell>
          <cell r="AG71">
            <v>1</v>
          </cell>
          <cell r="AH71">
            <v>9</v>
          </cell>
          <cell r="AI71"/>
          <cell r="AJ71"/>
          <cell r="AK71">
            <v>1</v>
          </cell>
          <cell r="AL71">
            <v>1</v>
          </cell>
          <cell r="AM71"/>
          <cell r="AN71"/>
          <cell r="AO71">
            <v>4.5999999999999996</v>
          </cell>
          <cell r="AR71">
            <v>6</v>
          </cell>
          <cell r="AS71">
            <v>24</v>
          </cell>
          <cell r="AT71">
            <v>12000</v>
          </cell>
          <cell r="AU71">
            <v>1.1241968759210137</v>
          </cell>
          <cell r="AV71">
            <v>13</v>
          </cell>
          <cell r="AW71">
            <v>0.13342858640939598</v>
          </cell>
          <cell r="AX71">
            <v>0.66</v>
          </cell>
          <cell r="AY71">
            <v>0.55000000000000004</v>
          </cell>
          <cell r="AZ71">
            <v>3200</v>
          </cell>
          <cell r="BA71">
            <v>22</v>
          </cell>
          <cell r="BB71">
            <v>1.03E-2</v>
          </cell>
          <cell r="BC71">
            <v>22</v>
          </cell>
          <cell r="BD71">
            <v>0.42150924864953349</v>
          </cell>
          <cell r="BE71">
            <v>261</v>
          </cell>
          <cell r="BF71">
            <v>11</v>
          </cell>
          <cell r="BG71">
            <v>0.15</v>
          </cell>
          <cell r="BH71">
            <v>4.78</v>
          </cell>
          <cell r="BI71">
            <v>16</v>
          </cell>
          <cell r="BJ71">
            <v>53700</v>
          </cell>
          <cell r="BK71" t="str">
            <v>17b</v>
          </cell>
          <cell r="BL71">
            <v>-21</v>
          </cell>
          <cell r="BM71">
            <v>17</v>
          </cell>
          <cell r="BN71"/>
          <cell r="BO71">
            <v>7.8198784038949712E-2</v>
          </cell>
          <cell r="BP71"/>
          <cell r="BQ71"/>
          <cell r="BR71"/>
          <cell r="BS71">
            <v>500</v>
          </cell>
          <cell r="BT71" t="str">
            <v>Ceiling (Medium)</v>
          </cell>
          <cell r="BU71"/>
          <cell r="BV71">
            <v>1000</v>
          </cell>
          <cell r="BW71" t="str">
            <v>Ceiling (Medium)</v>
          </cell>
          <cell r="BX71"/>
          <cell r="BY71">
            <v>3000</v>
          </cell>
          <cell r="BZ71" t="str">
            <v>Ceiling (Medium)</v>
          </cell>
          <cell r="CA71">
            <v>50000</v>
          </cell>
          <cell r="CB71" t="str">
            <v>0.005%</v>
          </cell>
          <cell r="CC71"/>
        </row>
        <row r="72">
          <cell r="A72" t="str">
            <v>HEXACHLOROCYCLOHEXANE, GAMMA (gamma-HCH)</v>
          </cell>
          <cell r="B72" t="str">
            <v>58-89-9</v>
          </cell>
          <cell r="C72">
            <v>42923</v>
          </cell>
          <cell r="D72">
            <v>2.9999999999999997E-4</v>
          </cell>
          <cell r="E72">
            <v>1</v>
          </cell>
          <cell r="F72">
            <v>3.0000000000000001E-3</v>
          </cell>
          <cell r="G72">
            <v>2</v>
          </cell>
          <cell r="H72">
            <v>1.1000000000000001E-3</v>
          </cell>
          <cell r="I72" t="str">
            <v>7b</v>
          </cell>
          <cell r="J72">
            <v>1.0999999999999999E-2</v>
          </cell>
          <cell r="K72" t="str">
            <v>7b</v>
          </cell>
          <cell r="L72">
            <v>1.3</v>
          </cell>
          <cell r="M72" t="str">
            <v>B2-C</v>
          </cell>
          <cell r="N72">
            <v>2</v>
          </cell>
          <cell r="O72">
            <v>3.7142857142857143E-4</v>
          </cell>
          <cell r="P72" t="str">
            <v>7a</v>
          </cell>
          <cell r="Q72">
            <v>1</v>
          </cell>
          <cell r="R72" t="str">
            <v>9e</v>
          </cell>
          <cell r="S72">
            <v>0.04</v>
          </cell>
          <cell r="T72" t="str">
            <v>9e</v>
          </cell>
          <cell r="U72">
            <v>1</v>
          </cell>
          <cell r="V72" t="str">
            <v>9e</v>
          </cell>
          <cell r="W72">
            <v>0.04</v>
          </cell>
          <cell r="X72" t="str">
            <v>9e</v>
          </cell>
          <cell r="Y72">
            <v>1</v>
          </cell>
          <cell r="Z72" t="str">
            <v>9e</v>
          </cell>
          <cell r="AA72">
            <v>0.04</v>
          </cell>
          <cell r="AB72" t="str">
            <v>9e</v>
          </cell>
          <cell r="AC72">
            <v>1</v>
          </cell>
          <cell r="AD72">
            <v>9</v>
          </cell>
          <cell r="AE72">
            <v>1</v>
          </cell>
          <cell r="AF72">
            <v>9</v>
          </cell>
          <cell r="AG72">
            <v>1</v>
          </cell>
          <cell r="AH72">
            <v>9</v>
          </cell>
          <cell r="AI72"/>
          <cell r="AJ72"/>
          <cell r="AK72">
            <v>1</v>
          </cell>
          <cell r="AL72">
            <v>1</v>
          </cell>
          <cell r="AM72"/>
          <cell r="AN72"/>
          <cell r="AO72">
            <v>0</v>
          </cell>
          <cell r="AR72">
            <v>12000</v>
          </cell>
          <cell r="AS72">
            <v>13</v>
          </cell>
          <cell r="AU72">
            <v>0</v>
          </cell>
          <cell r="AV72"/>
          <cell r="AW72">
            <v>0</v>
          </cell>
          <cell r="AX72">
            <v>2.6800000000000001E-3</v>
          </cell>
          <cell r="AY72">
            <v>0.5</v>
          </cell>
          <cell r="AZ72">
            <v>7300</v>
          </cell>
          <cell r="BA72">
            <v>22</v>
          </cell>
          <cell r="BB72">
            <v>5.1399999999999999E-6</v>
          </cell>
          <cell r="BC72">
            <v>22</v>
          </cell>
          <cell r="BD72">
            <v>2.1034539204452447E-4</v>
          </cell>
          <cell r="BE72">
            <v>291</v>
          </cell>
          <cell r="BF72">
            <v>13</v>
          </cell>
          <cell r="BG72">
            <v>9.3999999999999998E-6</v>
          </cell>
          <cell r="BH72">
            <v>3.72</v>
          </cell>
          <cell r="BI72">
            <v>17</v>
          </cell>
          <cell r="BJ72">
            <v>1350</v>
          </cell>
          <cell r="BK72" t="str">
            <v>17a</v>
          </cell>
          <cell r="BL72">
            <v>112.5</v>
          </cell>
          <cell r="BM72">
            <v>17</v>
          </cell>
          <cell r="BN72"/>
          <cell r="BO72">
            <v>1.0607181496353157E-2</v>
          </cell>
          <cell r="BP72"/>
          <cell r="BQ72"/>
          <cell r="BR72"/>
          <cell r="BS72">
            <v>1000</v>
          </cell>
          <cell r="BT72" t="str">
            <v>Ceiling (High)</v>
          </cell>
          <cell r="BU72"/>
          <cell r="BV72">
            <v>3000</v>
          </cell>
          <cell r="BW72" t="str">
            <v>Ceiling (High)</v>
          </cell>
          <cell r="BX72"/>
          <cell r="BY72">
            <v>5000</v>
          </cell>
          <cell r="BZ72" t="str">
            <v>Ceiling (High)</v>
          </cell>
          <cell r="CA72">
            <v>50000</v>
          </cell>
          <cell r="CB72" t="str">
            <v>0.005%</v>
          </cell>
          <cell r="CC72"/>
        </row>
        <row r="73">
          <cell r="A73" t="str">
            <v>HEXACHLOROETHANE</v>
          </cell>
          <cell r="B73" t="str">
            <v>67-72-1</v>
          </cell>
          <cell r="C73">
            <v>42922</v>
          </cell>
          <cell r="D73">
            <v>6.9999999999999999E-4</v>
          </cell>
          <cell r="E73">
            <v>1</v>
          </cell>
          <cell r="F73">
            <v>2E-3</v>
          </cell>
          <cell r="G73" t="str">
            <v>1i</v>
          </cell>
          <cell r="H73">
            <v>0.03</v>
          </cell>
          <cell r="I73">
            <v>1</v>
          </cell>
          <cell r="J73">
            <v>0.3</v>
          </cell>
          <cell r="K73" t="str">
            <v>1k</v>
          </cell>
          <cell r="L73">
            <v>0.04</v>
          </cell>
          <cell r="M73" t="str">
            <v>C</v>
          </cell>
          <cell r="N73">
            <v>1</v>
          </cell>
          <cell r="O73">
            <v>3.9999999999999998E-6</v>
          </cell>
          <cell r="P73" t="str">
            <v>1f</v>
          </cell>
          <cell r="Q73">
            <v>1</v>
          </cell>
          <cell r="R73" t="str">
            <v>9e</v>
          </cell>
          <cell r="S73">
            <v>0.03</v>
          </cell>
          <cell r="T73" t="str">
            <v>9e</v>
          </cell>
          <cell r="U73">
            <v>1</v>
          </cell>
          <cell r="V73" t="str">
            <v>9e</v>
          </cell>
          <cell r="W73">
            <v>0.03</v>
          </cell>
          <cell r="X73" t="str">
            <v>9e</v>
          </cell>
          <cell r="Y73">
            <v>1</v>
          </cell>
          <cell r="Z73" t="str">
            <v>9e</v>
          </cell>
          <cell r="AA73">
            <v>0.03</v>
          </cell>
          <cell r="AB73" t="str">
            <v>9e</v>
          </cell>
          <cell r="AC73">
            <v>1</v>
          </cell>
          <cell r="AD73">
            <v>9</v>
          </cell>
          <cell r="AE73">
            <v>1</v>
          </cell>
          <cell r="AF73">
            <v>9</v>
          </cell>
          <cell r="AG73">
            <v>1</v>
          </cell>
          <cell r="AH73">
            <v>9</v>
          </cell>
          <cell r="AI73"/>
          <cell r="AJ73"/>
          <cell r="AK73">
            <v>1</v>
          </cell>
          <cell r="AL73">
            <v>1</v>
          </cell>
          <cell r="AM73"/>
          <cell r="AN73"/>
          <cell r="AO73">
            <v>0</v>
          </cell>
          <cell r="AR73">
            <v>10</v>
          </cell>
          <cell r="AS73">
            <v>24</v>
          </cell>
          <cell r="AU73">
            <v>0</v>
          </cell>
          <cell r="AV73"/>
          <cell r="AW73">
            <v>0</v>
          </cell>
          <cell r="AX73">
            <v>0.66</v>
          </cell>
          <cell r="AY73">
            <v>8</v>
          </cell>
          <cell r="AZ73">
            <v>50000</v>
          </cell>
          <cell r="BA73">
            <v>22</v>
          </cell>
          <cell r="BB73">
            <v>3.8899999999999998E-3</v>
          </cell>
          <cell r="BC73">
            <v>22</v>
          </cell>
          <cell r="BD73">
            <v>0.15919135701424128</v>
          </cell>
          <cell r="BE73">
            <v>237</v>
          </cell>
          <cell r="BF73">
            <v>11</v>
          </cell>
          <cell r="BG73">
            <v>0.4</v>
          </cell>
          <cell r="BH73">
            <v>4.1399999999999997</v>
          </cell>
          <cell r="BI73">
            <v>16</v>
          </cell>
          <cell r="BJ73">
            <v>1780</v>
          </cell>
          <cell r="BK73" t="str">
            <v>17b</v>
          </cell>
          <cell r="BL73">
            <v>187</v>
          </cell>
          <cell r="BM73">
            <v>17</v>
          </cell>
          <cell r="BN73"/>
          <cell r="BO73">
            <v>4.0290253508329509E-2</v>
          </cell>
          <cell r="BP73"/>
          <cell r="BQ73"/>
          <cell r="BR73"/>
          <cell r="BS73">
            <v>1000</v>
          </cell>
          <cell r="BT73" t="str">
            <v>Ceiling (High)</v>
          </cell>
          <cell r="BU73"/>
          <cell r="BV73">
            <v>3000</v>
          </cell>
          <cell r="BW73" t="str">
            <v>Ceiling (High)</v>
          </cell>
          <cell r="BX73"/>
          <cell r="BY73">
            <v>5000</v>
          </cell>
          <cell r="BZ73" t="str">
            <v>Ceiling (High)</v>
          </cell>
          <cell r="CA73">
            <v>50000</v>
          </cell>
          <cell r="CB73" t="str">
            <v>0.005%</v>
          </cell>
          <cell r="CC73"/>
        </row>
        <row r="74">
          <cell r="A74" t="str">
            <v>HMX</v>
          </cell>
          <cell r="B74" t="str">
            <v>2691-41-0</v>
          </cell>
          <cell r="C74">
            <v>42922</v>
          </cell>
          <cell r="D74">
            <v>0.05</v>
          </cell>
          <cell r="E74">
            <v>1</v>
          </cell>
          <cell r="F74">
            <v>0.05</v>
          </cell>
          <cell r="G74" t="str">
            <v>1d</v>
          </cell>
          <cell r="H74">
            <v>0.18</v>
          </cell>
          <cell r="I74" t="str">
            <v>7b</v>
          </cell>
          <cell r="J74">
            <v>0.18</v>
          </cell>
          <cell r="K74" t="str">
            <v>7c</v>
          </cell>
          <cell r="L74"/>
          <cell r="M74" t="str">
            <v>D</v>
          </cell>
          <cell r="N74">
            <v>1</v>
          </cell>
          <cell r="O74"/>
          <cell r="P74"/>
          <cell r="Q74">
            <v>1</v>
          </cell>
          <cell r="R74">
            <v>9</v>
          </cell>
          <cell r="S74">
            <v>0.03</v>
          </cell>
          <cell r="T74">
            <v>9</v>
          </cell>
          <cell r="U74">
            <v>1</v>
          </cell>
          <cell r="V74">
            <v>9</v>
          </cell>
          <cell r="W74">
            <v>0.03</v>
          </cell>
          <cell r="X74">
            <v>9</v>
          </cell>
          <cell r="Y74" t="str">
            <v>NC</v>
          </cell>
          <cell r="Z74"/>
          <cell r="AA74" t="str">
            <v>NC</v>
          </cell>
          <cell r="AB74"/>
          <cell r="AC74">
            <v>1</v>
          </cell>
          <cell r="AD74">
            <v>9</v>
          </cell>
          <cell r="AE74">
            <v>1</v>
          </cell>
          <cell r="AF74">
            <v>9</v>
          </cell>
          <cell r="AG74"/>
          <cell r="AH74"/>
          <cell r="AI74"/>
          <cell r="AJ74"/>
          <cell r="AK74">
            <v>0.3</v>
          </cell>
          <cell r="AL74" t="str">
            <v>NC</v>
          </cell>
          <cell r="AM74"/>
          <cell r="AN74"/>
          <cell r="AO74">
            <v>0</v>
          </cell>
          <cell r="AS74"/>
          <cell r="AU74"/>
          <cell r="AV74"/>
          <cell r="AW74"/>
          <cell r="AX74">
            <v>2.2000000000000002</v>
          </cell>
          <cell r="AY74">
            <v>13</v>
          </cell>
          <cell r="AZ74">
            <v>2556000</v>
          </cell>
          <cell r="BA74">
            <v>23</v>
          </cell>
          <cell r="BB74">
            <v>8.67E-10</v>
          </cell>
          <cell r="BC74">
            <v>22</v>
          </cell>
          <cell r="BD74">
            <v>3.5480438697004418E-8</v>
          </cell>
          <cell r="BE74">
            <v>296.2</v>
          </cell>
          <cell r="BF74">
            <v>13</v>
          </cell>
          <cell r="BG74">
            <v>3.3300000000000001E-14</v>
          </cell>
          <cell r="BH74">
            <v>0.16</v>
          </cell>
          <cell r="BI74">
            <v>13</v>
          </cell>
          <cell r="BJ74">
            <v>3.4673685045253171</v>
          </cell>
          <cell r="BK74">
            <v>13</v>
          </cell>
          <cell r="BL74">
            <v>276</v>
          </cell>
          <cell r="BM74">
            <v>13</v>
          </cell>
          <cell r="BN74"/>
          <cell r="BO74">
            <v>4.4348608726596469E-5</v>
          </cell>
          <cell r="BP74"/>
          <cell r="BQ74"/>
          <cell r="BR74"/>
          <cell r="BS74">
            <v>1000</v>
          </cell>
          <cell r="BT74" t="str">
            <v>Ceiling (High)</v>
          </cell>
          <cell r="BU74"/>
          <cell r="BV74">
            <v>3000</v>
          </cell>
          <cell r="BW74" t="str">
            <v>Ceiling (High)</v>
          </cell>
          <cell r="BX74"/>
          <cell r="BY74">
            <v>5000</v>
          </cell>
          <cell r="BZ74" t="str">
            <v>Ceiling (High)</v>
          </cell>
          <cell r="CA74">
            <v>50000</v>
          </cell>
          <cell r="CB74" t="str">
            <v>0.005%</v>
          </cell>
          <cell r="CC74"/>
        </row>
        <row r="75">
          <cell r="A75" t="str">
            <v>INDENO(1,2,3-cd)PYRENE</v>
          </cell>
          <cell r="B75" t="str">
            <v>193-39-5</v>
          </cell>
          <cell r="C75">
            <v>42922</v>
          </cell>
          <cell r="D75">
            <v>0.03</v>
          </cell>
          <cell r="E75" t="str">
            <v>5d</v>
          </cell>
          <cell r="F75">
            <v>0.3</v>
          </cell>
          <cell r="G75" t="str">
            <v>5d</v>
          </cell>
          <cell r="H75">
            <v>0.05</v>
          </cell>
          <cell r="I75" t="str">
            <v>5d</v>
          </cell>
          <cell r="J75">
            <v>0.5</v>
          </cell>
          <cell r="K75" t="str">
            <v>5d</v>
          </cell>
          <cell r="L75">
            <v>0.1</v>
          </cell>
          <cell r="M75" t="str">
            <v>B2</v>
          </cell>
          <cell r="N75" t="str">
            <v>1e</v>
          </cell>
          <cell r="O75">
            <v>6.0000000000000002E-5</v>
          </cell>
          <cell r="P75" t="str">
            <v>1e</v>
          </cell>
          <cell r="Q75">
            <v>0.3</v>
          </cell>
          <cell r="R75" t="str">
            <v>9d</v>
          </cell>
          <cell r="S75">
            <v>0.02</v>
          </cell>
          <cell r="T75" t="str">
            <v>9d</v>
          </cell>
          <cell r="U75">
            <v>0.3</v>
          </cell>
          <cell r="V75" t="str">
            <v>9d</v>
          </cell>
          <cell r="W75">
            <v>0.02</v>
          </cell>
          <cell r="X75" t="str">
            <v>9d</v>
          </cell>
          <cell r="Y75">
            <v>0.3</v>
          </cell>
          <cell r="Z75" t="str">
            <v>9d</v>
          </cell>
          <cell r="AA75">
            <v>0.02</v>
          </cell>
          <cell r="AB75" t="str">
            <v>9d</v>
          </cell>
          <cell r="AC75">
            <v>1</v>
          </cell>
          <cell r="AD75">
            <v>9</v>
          </cell>
          <cell r="AE75">
            <v>1</v>
          </cell>
          <cell r="AF75">
            <v>9</v>
          </cell>
          <cell r="AG75">
            <v>1</v>
          </cell>
          <cell r="AH75">
            <v>9</v>
          </cell>
          <cell r="AI75">
            <v>3</v>
          </cell>
          <cell r="AJ75" t="str">
            <v>M</v>
          </cell>
          <cell r="AK75">
            <v>0.92</v>
          </cell>
          <cell r="AL75">
            <v>0.92</v>
          </cell>
          <cell r="AM75">
            <v>1</v>
          </cell>
          <cell r="AN75"/>
          <cell r="AO75">
            <v>0</v>
          </cell>
          <cell r="AS75"/>
          <cell r="AU75">
            <v>0</v>
          </cell>
          <cell r="AV75"/>
          <cell r="AW75">
            <v>0</v>
          </cell>
          <cell r="AX75">
            <v>0.66</v>
          </cell>
          <cell r="AY75">
            <v>0.5</v>
          </cell>
          <cell r="AZ75">
            <v>0.19</v>
          </cell>
          <cell r="BA75">
            <v>22</v>
          </cell>
          <cell r="BB75">
            <v>3.4799999999999999E-7</v>
          </cell>
          <cell r="BC75">
            <v>22</v>
          </cell>
          <cell r="BD75">
            <v>1.424128335243084E-5</v>
          </cell>
          <cell r="BE75">
            <v>276</v>
          </cell>
          <cell r="BF75">
            <v>13</v>
          </cell>
          <cell r="BG75">
            <v>1.0000000000000001E-9</v>
          </cell>
          <cell r="BH75">
            <v>6.7</v>
          </cell>
          <cell r="BI75">
            <v>16</v>
          </cell>
          <cell r="BJ75">
            <v>3470000</v>
          </cell>
          <cell r="BK75" t="str">
            <v>17b</v>
          </cell>
          <cell r="BL75">
            <v>161.5</v>
          </cell>
          <cell r="BM75">
            <v>17</v>
          </cell>
          <cell r="BN75"/>
          <cell r="BO75">
            <v>1.1923396878859682</v>
          </cell>
          <cell r="BP75"/>
          <cell r="BQ75"/>
          <cell r="BR75"/>
          <cell r="BS75">
            <v>1000</v>
          </cell>
          <cell r="BT75" t="str">
            <v>Ceiling (High)</v>
          </cell>
          <cell r="BU75"/>
          <cell r="BV75">
            <v>3000</v>
          </cell>
          <cell r="BW75" t="str">
            <v>Ceiling (High)</v>
          </cell>
          <cell r="BX75"/>
          <cell r="BY75">
            <v>5000</v>
          </cell>
          <cell r="BZ75" t="str">
            <v>Ceiling (High)</v>
          </cell>
          <cell r="CA75">
            <v>50000</v>
          </cell>
          <cell r="CB75" t="str">
            <v>0.005%</v>
          </cell>
          <cell r="CC75"/>
        </row>
        <row r="76">
          <cell r="A76" t="str">
            <v>LEAD</v>
          </cell>
          <cell r="B76" t="str">
            <v>7439-92-1</v>
          </cell>
          <cell r="C76">
            <v>42922</v>
          </cell>
          <cell r="D76">
            <v>7.5000000000000002E-4</v>
          </cell>
          <cell r="E76">
            <v>4</v>
          </cell>
          <cell r="F76">
            <v>7.5000000000000002E-4</v>
          </cell>
          <cell r="G76">
            <v>4</v>
          </cell>
          <cell r="H76">
            <v>1E-3</v>
          </cell>
          <cell r="I76">
            <v>3</v>
          </cell>
          <cell r="J76">
            <v>1E-3</v>
          </cell>
          <cell r="K76" t="str">
            <v>7c</v>
          </cell>
          <cell r="L76"/>
          <cell r="M76" t="str">
            <v>B2</v>
          </cell>
          <cell r="N76">
            <v>1</v>
          </cell>
          <cell r="O76"/>
          <cell r="P76"/>
          <cell r="Q76">
            <v>0.5</v>
          </cell>
          <cell r="R76" t="str">
            <v>9h</v>
          </cell>
          <cell r="S76">
            <v>6.0000000000000001E-3</v>
          </cell>
          <cell r="T76">
            <v>9</v>
          </cell>
          <cell r="U76">
            <v>0.5</v>
          </cell>
          <cell r="V76" t="str">
            <v>9h</v>
          </cell>
          <cell r="W76">
            <v>6.0000000000000001E-3</v>
          </cell>
          <cell r="X76">
            <v>9</v>
          </cell>
          <cell r="Y76" t="str">
            <v>NC</v>
          </cell>
          <cell r="Z76"/>
          <cell r="AA76" t="str">
            <v>NC</v>
          </cell>
          <cell r="AB76"/>
          <cell r="AC76">
            <v>1</v>
          </cell>
          <cell r="AD76">
            <v>9</v>
          </cell>
          <cell r="AE76">
            <v>1</v>
          </cell>
          <cell r="AF76">
            <v>9</v>
          </cell>
          <cell r="AG76"/>
          <cell r="AH76"/>
          <cell r="AI76">
            <v>600</v>
          </cell>
          <cell r="AJ76"/>
          <cell r="AK76">
            <v>0.5</v>
          </cell>
          <cell r="AL76" t="str">
            <v>NC</v>
          </cell>
          <cell r="AM76">
            <v>200</v>
          </cell>
          <cell r="AN76">
            <v>8.8000000000000007</v>
          </cell>
          <cell r="AO76">
            <v>0</v>
          </cell>
          <cell r="AS76"/>
          <cell r="AU76">
            <v>0</v>
          </cell>
          <cell r="AV76"/>
          <cell r="AW76">
            <v>0</v>
          </cell>
          <cell r="AX76">
            <v>8.4</v>
          </cell>
          <cell r="AY76">
            <v>1</v>
          </cell>
          <cell r="AZ76">
            <v>0</v>
          </cell>
          <cell r="BA76"/>
          <cell r="BB76"/>
          <cell r="BC76"/>
          <cell r="BD76">
            <v>0</v>
          </cell>
          <cell r="BE76">
            <v>207</v>
          </cell>
          <cell r="BF76">
            <v>11</v>
          </cell>
          <cell r="BG76"/>
          <cell r="BH76">
            <v>0.73</v>
          </cell>
          <cell r="BI76"/>
          <cell r="BJ76">
            <v>0</v>
          </cell>
          <cell r="BK76"/>
          <cell r="BL76"/>
          <cell r="BM76"/>
          <cell r="BN76"/>
          <cell r="BO76">
            <v>1E-4</v>
          </cell>
          <cell r="BP76">
            <v>0.15</v>
          </cell>
          <cell r="BR76"/>
          <cell r="BS76">
            <v>1000</v>
          </cell>
          <cell r="BT76" t="str">
            <v>Ceiling (High)</v>
          </cell>
          <cell r="BU76"/>
          <cell r="BV76">
            <v>3000</v>
          </cell>
          <cell r="BW76" t="str">
            <v>Ceiling (High)</v>
          </cell>
          <cell r="BX76"/>
          <cell r="BY76">
            <v>5000</v>
          </cell>
          <cell r="BZ76" t="str">
            <v>Ceiling (High)</v>
          </cell>
          <cell r="CA76">
            <v>50000</v>
          </cell>
          <cell r="CB76" t="str">
            <v>0.005%</v>
          </cell>
          <cell r="CC76" t="str">
            <v>Y</v>
          </cell>
        </row>
        <row r="77">
          <cell r="A77" t="str">
            <v>MERCURY</v>
          </cell>
          <cell r="B77" t="str">
            <v>7439-97-6</v>
          </cell>
          <cell r="C77">
            <v>42923</v>
          </cell>
          <cell r="D77">
            <v>2.9999999999999997E-4</v>
          </cell>
          <cell r="E77" t="str">
            <v>2d</v>
          </cell>
          <cell r="F77">
            <v>2.9999999999999997E-4</v>
          </cell>
          <cell r="G77" t="str">
            <v>2d</v>
          </cell>
          <cell r="H77">
            <v>2.9999999999999997E-4</v>
          </cell>
          <cell r="I77">
            <v>1</v>
          </cell>
          <cell r="J77">
            <v>2.9999999999999997E-4</v>
          </cell>
          <cell r="K77" t="str">
            <v>7c</v>
          </cell>
          <cell r="L77"/>
          <cell r="M77" t="str">
            <v>D</v>
          </cell>
          <cell r="N77">
            <v>1</v>
          </cell>
          <cell r="O77"/>
          <cell r="P77"/>
          <cell r="Q77">
            <v>0.5</v>
          </cell>
          <cell r="R77" t="str">
            <v>9e</v>
          </cell>
          <cell r="S77">
            <v>0.1</v>
          </cell>
          <cell r="T77" t="str">
            <v>9e</v>
          </cell>
          <cell r="U77">
            <v>0.5</v>
          </cell>
          <cell r="V77" t="str">
            <v>9e</v>
          </cell>
          <cell r="W77">
            <v>0.1</v>
          </cell>
          <cell r="X77" t="str">
            <v>9e</v>
          </cell>
          <cell r="Y77" t="str">
            <v>NC</v>
          </cell>
          <cell r="Z77"/>
          <cell r="AA77" t="str">
            <v>NC</v>
          </cell>
          <cell r="AB77"/>
          <cell r="AC77">
            <v>1</v>
          </cell>
          <cell r="AD77">
            <v>9</v>
          </cell>
          <cell r="AE77">
            <v>1</v>
          </cell>
          <cell r="AF77">
            <v>9</v>
          </cell>
          <cell r="AG77"/>
          <cell r="AH77"/>
          <cell r="AI77">
            <v>1</v>
          </cell>
          <cell r="AJ77"/>
          <cell r="AK77">
            <v>0.95</v>
          </cell>
          <cell r="AL77" t="str">
            <v>NC</v>
          </cell>
          <cell r="AM77">
            <v>0.3</v>
          </cell>
          <cell r="AN77">
            <v>0.95</v>
          </cell>
          <cell r="AO77">
            <v>0</v>
          </cell>
          <cell r="AS77"/>
          <cell r="AU77">
            <v>0</v>
          </cell>
          <cell r="AV77"/>
          <cell r="AW77">
            <v>0</v>
          </cell>
          <cell r="AX77">
            <v>0.1</v>
          </cell>
          <cell r="AY77">
            <v>0.2</v>
          </cell>
          <cell r="AZ77">
            <v>60</v>
          </cell>
          <cell r="BA77">
            <v>22</v>
          </cell>
          <cell r="BB77"/>
          <cell r="BC77"/>
          <cell r="BD77">
            <v>0</v>
          </cell>
          <cell r="BE77">
            <v>201</v>
          </cell>
          <cell r="BF77">
            <v>13</v>
          </cell>
          <cell r="BG77">
            <v>1.1999999999999999E-3</v>
          </cell>
          <cell r="BH77">
            <v>0.62</v>
          </cell>
          <cell r="BI77"/>
          <cell r="BJ77">
            <v>0</v>
          </cell>
          <cell r="BK77"/>
          <cell r="BL77"/>
          <cell r="BM77"/>
          <cell r="BN77"/>
          <cell r="BO77">
            <v>1E-3</v>
          </cell>
          <cell r="BP77"/>
          <cell r="BQ77"/>
          <cell r="BR77"/>
          <cell r="BS77">
            <v>1000</v>
          </cell>
          <cell r="BT77" t="str">
            <v>Ceiling (High)</v>
          </cell>
          <cell r="BU77"/>
          <cell r="BV77">
            <v>3000</v>
          </cell>
          <cell r="BW77" t="str">
            <v>Ceiling (High)</v>
          </cell>
          <cell r="BX77"/>
          <cell r="BY77">
            <v>5000</v>
          </cell>
          <cell r="BZ77" t="str">
            <v>Ceiling (High)</v>
          </cell>
          <cell r="CA77">
            <v>50000</v>
          </cell>
          <cell r="CB77" t="str">
            <v>0.005%</v>
          </cell>
          <cell r="CC77" t="str">
            <v>Y</v>
          </cell>
        </row>
        <row r="78">
          <cell r="A78" t="str">
            <v>METHOXYCHLOR</v>
          </cell>
          <cell r="B78" t="str">
            <v>72-43-5</v>
          </cell>
          <cell r="C78">
            <v>42923</v>
          </cell>
          <cell r="D78">
            <v>5.0000000000000001E-3</v>
          </cell>
          <cell r="E78">
            <v>1</v>
          </cell>
          <cell r="F78">
            <v>5.0000000000000001E-3</v>
          </cell>
          <cell r="G78">
            <v>2</v>
          </cell>
          <cell r="H78">
            <v>1.7999999999999999E-2</v>
          </cell>
          <cell r="I78" t="str">
            <v>7b</v>
          </cell>
          <cell r="J78">
            <v>1.7999999999999999E-2</v>
          </cell>
          <cell r="K78" t="str">
            <v>7c</v>
          </cell>
          <cell r="L78"/>
          <cell r="M78" t="str">
            <v>D</v>
          </cell>
          <cell r="N78">
            <v>1</v>
          </cell>
          <cell r="O78"/>
          <cell r="P78"/>
          <cell r="Q78">
            <v>1</v>
          </cell>
          <cell r="R78" t="str">
            <v>9e</v>
          </cell>
          <cell r="S78">
            <v>0.1</v>
          </cell>
          <cell r="T78" t="str">
            <v>9e</v>
          </cell>
          <cell r="U78">
            <v>1</v>
          </cell>
          <cell r="V78" t="str">
            <v>9e</v>
          </cell>
          <cell r="W78">
            <v>0.1</v>
          </cell>
          <cell r="X78" t="str">
            <v>9e</v>
          </cell>
          <cell r="Y78" t="str">
            <v>NC</v>
          </cell>
          <cell r="Z78"/>
          <cell r="AA78" t="str">
            <v>NC</v>
          </cell>
          <cell r="AB78"/>
          <cell r="AC78">
            <v>1</v>
          </cell>
          <cell r="AD78">
            <v>9</v>
          </cell>
          <cell r="AE78">
            <v>1</v>
          </cell>
          <cell r="AF78">
            <v>9</v>
          </cell>
          <cell r="AG78"/>
          <cell r="AH78"/>
          <cell r="AI78"/>
          <cell r="AJ78"/>
          <cell r="AK78">
            <v>1</v>
          </cell>
          <cell r="AL78" t="str">
            <v>NC</v>
          </cell>
          <cell r="AM78"/>
          <cell r="AN78"/>
          <cell r="AO78">
            <v>0</v>
          </cell>
          <cell r="AR78">
            <v>4700</v>
          </cell>
          <cell r="AS78">
            <v>13</v>
          </cell>
          <cell r="AU78">
            <v>0</v>
          </cell>
          <cell r="AV78"/>
          <cell r="AW78">
            <v>0</v>
          </cell>
          <cell r="AX78">
            <v>0.11792</v>
          </cell>
          <cell r="AY78">
            <v>1.5</v>
          </cell>
          <cell r="AZ78">
            <v>100</v>
          </cell>
          <cell r="BA78">
            <v>22</v>
          </cell>
          <cell r="BB78">
            <v>2.03E-7</v>
          </cell>
          <cell r="BC78">
            <v>22</v>
          </cell>
          <cell r="BD78">
            <v>8.3074152889179904E-6</v>
          </cell>
          <cell r="BE78">
            <v>346</v>
          </cell>
          <cell r="BF78">
            <v>13</v>
          </cell>
          <cell r="BG78">
            <v>1.3999999999999999E-6</v>
          </cell>
          <cell r="BH78">
            <v>5.08</v>
          </cell>
          <cell r="BI78">
            <v>17</v>
          </cell>
          <cell r="BJ78">
            <v>80000</v>
          </cell>
          <cell r="BK78" t="str">
            <v>17a</v>
          </cell>
          <cell r="BL78">
            <v>87</v>
          </cell>
          <cell r="BM78">
            <v>17</v>
          </cell>
          <cell r="BN78"/>
          <cell r="BO78">
            <v>4.1228734072288685E-2</v>
          </cell>
          <cell r="BP78"/>
          <cell r="BQ78"/>
          <cell r="BR78"/>
          <cell r="BS78">
            <v>1000</v>
          </cell>
          <cell r="BT78" t="str">
            <v>Ceiling (High)</v>
          </cell>
          <cell r="BU78"/>
          <cell r="BV78">
            <v>3000</v>
          </cell>
          <cell r="BW78" t="str">
            <v>Ceiling (High)</v>
          </cell>
          <cell r="BX78"/>
          <cell r="BY78">
            <v>5000</v>
          </cell>
          <cell r="BZ78" t="str">
            <v>Ceiling (High)</v>
          </cell>
          <cell r="CA78">
            <v>50000</v>
          </cell>
          <cell r="CB78" t="str">
            <v>0.005%</v>
          </cell>
          <cell r="CC78"/>
        </row>
        <row r="79">
          <cell r="A79" t="str">
            <v>METHYL ETHYL KETONE</v>
          </cell>
          <cell r="B79" t="str">
            <v>78-93-3</v>
          </cell>
          <cell r="C79">
            <v>42922</v>
          </cell>
          <cell r="D79">
            <v>0.6</v>
          </cell>
          <cell r="E79">
            <v>1</v>
          </cell>
          <cell r="F79">
            <v>0.6</v>
          </cell>
          <cell r="G79" t="str">
            <v>1d</v>
          </cell>
          <cell r="H79">
            <v>5</v>
          </cell>
          <cell r="I79">
            <v>1</v>
          </cell>
          <cell r="J79">
            <v>5</v>
          </cell>
          <cell r="K79" t="str">
            <v>1j</v>
          </cell>
          <cell r="L79"/>
          <cell r="M79" t="str">
            <v>D</v>
          </cell>
          <cell r="N79">
            <v>1</v>
          </cell>
          <cell r="O79"/>
          <cell r="P79"/>
          <cell r="Q79">
            <v>1</v>
          </cell>
          <cell r="R79" t="str">
            <v>9e</v>
          </cell>
          <cell r="S79">
            <v>0.03</v>
          </cell>
          <cell r="T79" t="str">
            <v>9e</v>
          </cell>
          <cell r="U79">
            <v>1</v>
          </cell>
          <cell r="V79" t="str">
            <v>9e</v>
          </cell>
          <cell r="W79">
            <v>0.03</v>
          </cell>
          <cell r="X79" t="str">
            <v>9e</v>
          </cell>
          <cell r="Y79" t="str">
            <v>NC</v>
          </cell>
          <cell r="Z79"/>
          <cell r="AA79" t="str">
            <v>NC</v>
          </cell>
          <cell r="AB79"/>
          <cell r="AC79">
            <v>1</v>
          </cell>
          <cell r="AD79">
            <v>9</v>
          </cell>
          <cell r="AE79">
            <v>1</v>
          </cell>
          <cell r="AF79">
            <v>9</v>
          </cell>
          <cell r="AG79"/>
          <cell r="AH79"/>
          <cell r="AI79"/>
          <cell r="AJ79"/>
          <cell r="AK79">
            <v>1</v>
          </cell>
          <cell r="AL79" t="str">
            <v>NC</v>
          </cell>
          <cell r="AM79"/>
          <cell r="AN79"/>
          <cell r="AO79">
            <v>12</v>
          </cell>
          <cell r="AP79">
            <v>10</v>
          </cell>
          <cell r="AQ79">
            <v>14.324999999999999</v>
          </cell>
          <cell r="AR79">
            <v>1000</v>
          </cell>
          <cell r="AS79">
            <v>24</v>
          </cell>
          <cell r="AT79">
            <v>32000</v>
          </cell>
          <cell r="AU79">
            <v>10.867236467236465</v>
          </cell>
          <cell r="AV79">
            <v>24</v>
          </cell>
          <cell r="AW79">
            <v>9.2019714765100691</v>
          </cell>
          <cell r="AX79">
            <v>0.1</v>
          </cell>
          <cell r="AY79">
            <v>100</v>
          </cell>
          <cell r="AZ79">
            <v>223000000</v>
          </cell>
          <cell r="BA79">
            <v>22</v>
          </cell>
          <cell r="BB79">
            <v>5.6900000000000001E-5</v>
          </cell>
          <cell r="BC79">
            <v>22</v>
          </cell>
          <cell r="BD79">
            <v>2.3285316745784907E-3</v>
          </cell>
          <cell r="BE79">
            <v>72</v>
          </cell>
          <cell r="BF79">
            <v>13</v>
          </cell>
          <cell r="BG79">
            <v>100</v>
          </cell>
          <cell r="BH79">
            <v>0.28999999999999998</v>
          </cell>
          <cell r="BI79">
            <v>16</v>
          </cell>
          <cell r="BJ79">
            <v>3.5481338923357555</v>
          </cell>
          <cell r="BK79">
            <v>13</v>
          </cell>
          <cell r="BL79"/>
          <cell r="BM79"/>
          <cell r="BN79"/>
          <cell r="BO79">
            <v>9.7319529359227738E-4</v>
          </cell>
          <cell r="BP79"/>
          <cell r="BQ79"/>
          <cell r="BR79"/>
          <cell r="BS79">
            <v>500</v>
          </cell>
          <cell r="BT79" t="str">
            <v>Ceiling (Medium)</v>
          </cell>
          <cell r="BU79"/>
          <cell r="BV79">
            <v>1000</v>
          </cell>
          <cell r="BW79" t="str">
            <v>Ceiling (Medium)</v>
          </cell>
          <cell r="BX79"/>
          <cell r="BY79">
            <v>3000</v>
          </cell>
          <cell r="BZ79" t="str">
            <v>Ceiling (Medium)</v>
          </cell>
          <cell r="CA79">
            <v>50000</v>
          </cell>
          <cell r="CB79" t="str">
            <v>0.005%</v>
          </cell>
          <cell r="CC79"/>
        </row>
        <row r="80">
          <cell r="A80" t="str">
            <v>METHYL ISOBUTYL KETONE</v>
          </cell>
          <cell r="B80" t="str">
            <v>108-10-1</v>
          </cell>
          <cell r="C80">
            <v>42923</v>
          </cell>
          <cell r="D80">
            <v>0.08</v>
          </cell>
          <cell r="E80">
            <v>2</v>
          </cell>
          <cell r="F80">
            <v>0.8</v>
          </cell>
          <cell r="G80">
            <v>2</v>
          </cell>
          <cell r="H80">
            <v>3</v>
          </cell>
          <cell r="I80">
            <v>1</v>
          </cell>
          <cell r="J80">
            <v>3</v>
          </cell>
          <cell r="K80" t="str">
            <v>7c</v>
          </cell>
          <cell r="L80"/>
          <cell r="M80"/>
          <cell r="N80"/>
          <cell r="O80"/>
          <cell r="P80"/>
          <cell r="Q80">
            <v>1</v>
          </cell>
          <cell r="R80" t="str">
            <v>9e</v>
          </cell>
          <cell r="S80">
            <v>0.03</v>
          </cell>
          <cell r="T80" t="str">
            <v>9e</v>
          </cell>
          <cell r="U80">
            <v>1</v>
          </cell>
          <cell r="V80" t="str">
            <v>9e</v>
          </cell>
          <cell r="W80">
            <v>0.03</v>
          </cell>
          <cell r="X80" t="str">
            <v>9e</v>
          </cell>
          <cell r="Y80" t="str">
            <v>NC</v>
          </cell>
          <cell r="Z80"/>
          <cell r="AA80" t="str">
            <v>NC</v>
          </cell>
          <cell r="AB80"/>
          <cell r="AC80">
            <v>1</v>
          </cell>
          <cell r="AD80">
            <v>9</v>
          </cell>
          <cell r="AE80">
            <v>1</v>
          </cell>
          <cell r="AF80">
            <v>9</v>
          </cell>
          <cell r="AG80"/>
          <cell r="AH80"/>
          <cell r="AI80"/>
          <cell r="AJ80"/>
          <cell r="AK80">
            <v>1</v>
          </cell>
          <cell r="AL80" t="str">
            <v>NC</v>
          </cell>
          <cell r="AM80"/>
          <cell r="AN80"/>
          <cell r="AO80">
            <v>2.2000000000000002</v>
          </cell>
          <cell r="AS80"/>
          <cell r="AT80">
            <v>9700</v>
          </cell>
          <cell r="AU80">
            <v>2.371774358974359</v>
          </cell>
          <cell r="AV80">
            <v>25</v>
          </cell>
          <cell r="AW80">
            <v>4.2162526811042689</v>
          </cell>
          <cell r="AX80">
            <v>0.05</v>
          </cell>
          <cell r="AY80">
            <v>50</v>
          </cell>
          <cell r="AZ80">
            <v>19000000</v>
          </cell>
          <cell r="BA80">
            <v>22</v>
          </cell>
          <cell r="BB80">
            <v>1.3799999999999999E-4</v>
          </cell>
          <cell r="BC80">
            <v>22</v>
          </cell>
          <cell r="BD80">
            <v>5.6474054673432642E-3</v>
          </cell>
          <cell r="BE80">
            <v>100</v>
          </cell>
          <cell r="BF80">
            <v>11</v>
          </cell>
          <cell r="BG80">
            <v>10</v>
          </cell>
          <cell r="BH80">
            <v>1.31</v>
          </cell>
          <cell r="BI80">
            <v>12</v>
          </cell>
          <cell r="BJ80">
            <v>12.58925411794168</v>
          </cell>
          <cell r="BK80" t="str">
            <v>calc</v>
          </cell>
          <cell r="BL80"/>
          <cell r="BM80"/>
          <cell r="BN80"/>
          <cell r="BO80">
            <v>3.1959501748147611E-3</v>
          </cell>
          <cell r="BP80"/>
          <cell r="BQ80"/>
          <cell r="BR80"/>
          <cell r="BS80">
            <v>500</v>
          </cell>
          <cell r="BT80" t="str">
            <v>Ceiling (Medium)</v>
          </cell>
          <cell r="BU80"/>
          <cell r="BV80">
            <v>1000</v>
          </cell>
          <cell r="BW80" t="str">
            <v>Ceiling (Medium)</v>
          </cell>
          <cell r="BX80"/>
          <cell r="BY80">
            <v>3000</v>
          </cell>
          <cell r="BZ80" t="str">
            <v>Ceiling (Medium)</v>
          </cell>
          <cell r="CA80">
            <v>50000</v>
          </cell>
          <cell r="CB80" t="str">
            <v>0.005%</v>
          </cell>
          <cell r="CC80"/>
        </row>
        <row r="81">
          <cell r="A81" t="str">
            <v>METHYL MERCURY</v>
          </cell>
          <cell r="B81" t="str">
            <v>22967-92-6</v>
          </cell>
          <cell r="C81">
            <v>42923</v>
          </cell>
          <cell r="D81">
            <v>1E-4</v>
          </cell>
          <cell r="E81">
            <v>1</v>
          </cell>
          <cell r="F81">
            <v>1E-4</v>
          </cell>
          <cell r="G81">
            <v>2</v>
          </cell>
          <cell r="H81">
            <v>2.0000000000000002E-5</v>
          </cell>
          <cell r="I81">
            <v>3</v>
          </cell>
          <cell r="J81">
            <v>2.0000000000000002E-5</v>
          </cell>
          <cell r="K81" t="str">
            <v>7c</v>
          </cell>
          <cell r="L81"/>
          <cell r="M81" t="str">
            <v>C</v>
          </cell>
          <cell r="N81">
            <v>1</v>
          </cell>
          <cell r="O81"/>
          <cell r="P81"/>
          <cell r="Q81">
            <v>1</v>
          </cell>
          <cell r="R81" t="str">
            <v>9e</v>
          </cell>
          <cell r="S81">
            <v>0.1</v>
          </cell>
          <cell r="T81" t="str">
            <v>9e</v>
          </cell>
          <cell r="U81">
            <v>1</v>
          </cell>
          <cell r="V81" t="str">
            <v>9e</v>
          </cell>
          <cell r="W81">
            <v>0.1</v>
          </cell>
          <cell r="X81" t="str">
            <v>9e</v>
          </cell>
          <cell r="Y81" t="str">
            <v>NC</v>
          </cell>
          <cell r="Z81"/>
          <cell r="AA81" t="str">
            <v>NC</v>
          </cell>
          <cell r="AB81"/>
          <cell r="AC81">
            <v>1</v>
          </cell>
          <cell r="AD81">
            <v>9</v>
          </cell>
          <cell r="AE81">
            <v>1</v>
          </cell>
          <cell r="AF81">
            <v>9</v>
          </cell>
          <cell r="AG81"/>
          <cell r="AH81"/>
          <cell r="AI81"/>
          <cell r="AJ81"/>
          <cell r="AK81">
            <v>0.95</v>
          </cell>
          <cell r="AL81" t="str">
            <v>NC</v>
          </cell>
          <cell r="AM81"/>
          <cell r="AN81"/>
          <cell r="AO81">
            <v>0</v>
          </cell>
          <cell r="AS81"/>
          <cell r="AU81">
            <v>0</v>
          </cell>
          <cell r="AV81"/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/>
          <cell r="BB81"/>
          <cell r="BC81"/>
          <cell r="BD81">
            <v>0</v>
          </cell>
          <cell r="BE81">
            <v>231</v>
          </cell>
          <cell r="BF81">
            <v>15</v>
          </cell>
          <cell r="BG81"/>
          <cell r="BI81"/>
          <cell r="BJ81">
            <v>0</v>
          </cell>
          <cell r="BK81"/>
          <cell r="BL81"/>
          <cell r="BM81"/>
          <cell r="BN81"/>
          <cell r="BO81">
            <v>1E-3</v>
          </cell>
          <cell r="BP81"/>
          <cell r="BQ81"/>
          <cell r="BR81"/>
          <cell r="BS81">
            <v>1000</v>
          </cell>
          <cell r="BT81" t="str">
            <v>Ceiling (High)</v>
          </cell>
          <cell r="BU81"/>
          <cell r="BV81">
            <v>3000</v>
          </cell>
          <cell r="BW81" t="str">
            <v>Ceiling (High)</v>
          </cell>
          <cell r="BX81"/>
          <cell r="BY81">
            <v>5000</v>
          </cell>
          <cell r="BZ81" t="str">
            <v>Ceiling (High)</v>
          </cell>
          <cell r="CA81">
            <v>50000</v>
          </cell>
          <cell r="CB81" t="str">
            <v>0.005%</v>
          </cell>
          <cell r="CC81" t="str">
            <v>Y</v>
          </cell>
        </row>
        <row r="82">
          <cell r="A82" t="str">
            <v>METHYL TERT BUTYL ETHER</v>
          </cell>
          <cell r="B82" t="str">
            <v>1634-04-4</v>
          </cell>
          <cell r="C82">
            <v>42922</v>
          </cell>
          <cell r="D82">
            <v>0.1</v>
          </cell>
          <cell r="E82" t="str">
            <v>5a</v>
          </cell>
          <cell r="F82">
            <v>1</v>
          </cell>
          <cell r="G82" t="str">
            <v>5a</v>
          </cell>
          <cell r="H82">
            <v>3</v>
          </cell>
          <cell r="I82">
            <v>1</v>
          </cell>
          <cell r="J82">
            <v>3</v>
          </cell>
          <cell r="K82" t="str">
            <v>7c</v>
          </cell>
          <cell r="L82"/>
          <cell r="M82" t="str">
            <v>C</v>
          </cell>
          <cell r="N82"/>
          <cell r="O82"/>
          <cell r="P82"/>
          <cell r="Q82">
            <v>1</v>
          </cell>
          <cell r="R82" t="str">
            <v>9e</v>
          </cell>
          <cell r="S82">
            <v>0.03</v>
          </cell>
          <cell r="T82" t="str">
            <v>9e</v>
          </cell>
          <cell r="U82">
            <v>1</v>
          </cell>
          <cell r="V82" t="str">
            <v>9e</v>
          </cell>
          <cell r="W82">
            <v>0.03</v>
          </cell>
          <cell r="X82" t="str">
            <v>9e</v>
          </cell>
          <cell r="Y82" t="str">
            <v>NC</v>
          </cell>
          <cell r="Z82"/>
          <cell r="AA82" t="str">
            <v>NC</v>
          </cell>
          <cell r="AB82"/>
          <cell r="AC82">
            <v>1</v>
          </cell>
          <cell r="AD82">
            <v>9</v>
          </cell>
          <cell r="AE82">
            <v>1</v>
          </cell>
          <cell r="AF82">
            <v>9</v>
          </cell>
          <cell r="AG82"/>
          <cell r="AH82"/>
          <cell r="AI82"/>
          <cell r="AJ82"/>
          <cell r="AK82">
            <v>1</v>
          </cell>
          <cell r="AL82" t="str">
            <v>NC</v>
          </cell>
          <cell r="AM82"/>
          <cell r="AN82"/>
          <cell r="AO82">
            <v>39</v>
          </cell>
          <cell r="AS82"/>
          <cell r="AU82">
            <v>0</v>
          </cell>
          <cell r="AV82"/>
          <cell r="AW82">
            <v>0</v>
          </cell>
          <cell r="AX82">
            <v>0.1</v>
          </cell>
          <cell r="AY82">
            <v>0.5</v>
          </cell>
          <cell r="AZ82">
            <v>51000000</v>
          </cell>
          <cell r="BA82">
            <v>22</v>
          </cell>
          <cell r="BB82">
            <v>5.8699999999999996E-4</v>
          </cell>
          <cell r="BC82">
            <v>22</v>
          </cell>
          <cell r="BD82">
            <v>2.4021934850220986E-2</v>
          </cell>
          <cell r="BE82">
            <v>88</v>
          </cell>
          <cell r="BF82">
            <v>15</v>
          </cell>
          <cell r="BG82">
            <v>245</v>
          </cell>
          <cell r="BH82">
            <v>0.94</v>
          </cell>
          <cell r="BI82">
            <v>14</v>
          </cell>
          <cell r="BJ82">
            <v>5.3703179637025285</v>
          </cell>
          <cell r="BK82" t="str">
            <v>calc</v>
          </cell>
          <cell r="BL82"/>
          <cell r="BM82"/>
          <cell r="BN82"/>
          <cell r="BO82">
            <v>2.1261798598625221E-3</v>
          </cell>
          <cell r="BP82"/>
          <cell r="BQ82"/>
          <cell r="BR82"/>
          <cell r="BS82">
            <v>100</v>
          </cell>
          <cell r="BT82" t="str">
            <v>Ceiling (Low)</v>
          </cell>
          <cell r="BU82"/>
          <cell r="BV82">
            <v>500</v>
          </cell>
          <cell r="BW82" t="str">
            <v>Ceiling (Low)</v>
          </cell>
          <cell r="BX82"/>
          <cell r="BY82">
            <v>500</v>
          </cell>
          <cell r="BZ82" t="str">
            <v>High Volatility</v>
          </cell>
          <cell r="CA82">
            <v>50000</v>
          </cell>
          <cell r="CB82" t="str">
            <v>0.005%</v>
          </cell>
          <cell r="CC82"/>
        </row>
        <row r="83">
          <cell r="A83" t="str">
            <v>METHYLNAPHTHALENE, 2-</v>
          </cell>
          <cell r="B83" t="str">
            <v>91-57-6</v>
          </cell>
          <cell r="C83">
            <v>42922</v>
          </cell>
          <cell r="D83">
            <v>4.0000000000000001E-3</v>
          </cell>
          <cell r="E83">
            <v>1</v>
          </cell>
          <cell r="F83">
            <v>4.0000000000000001E-3</v>
          </cell>
          <cell r="G83">
            <v>6</v>
          </cell>
          <cell r="H83">
            <v>0.05</v>
          </cell>
          <cell r="I83" t="str">
            <v>5d</v>
          </cell>
          <cell r="J83">
            <v>0.5</v>
          </cell>
          <cell r="K83" t="str">
            <v>5d</v>
          </cell>
          <cell r="L83"/>
          <cell r="M83"/>
          <cell r="N83"/>
          <cell r="O83"/>
          <cell r="P83"/>
          <cell r="Q83">
            <v>0.3</v>
          </cell>
          <cell r="R83" t="str">
            <v>9d</v>
          </cell>
          <cell r="S83">
            <v>0.1</v>
          </cell>
          <cell r="T83" t="str">
            <v>9d</v>
          </cell>
          <cell r="U83">
            <v>0.3</v>
          </cell>
          <cell r="V83" t="str">
            <v>9d</v>
          </cell>
          <cell r="W83">
            <v>0.1</v>
          </cell>
          <cell r="X83" t="str">
            <v>9d</v>
          </cell>
          <cell r="Y83" t="str">
            <v>NC</v>
          </cell>
          <cell r="Z83"/>
          <cell r="AA83" t="str">
            <v>NC</v>
          </cell>
          <cell r="AB83"/>
          <cell r="AC83">
            <v>1</v>
          </cell>
          <cell r="AD83">
            <v>9</v>
          </cell>
          <cell r="AE83">
            <v>1</v>
          </cell>
          <cell r="AF83">
            <v>9</v>
          </cell>
          <cell r="AG83"/>
          <cell r="AH83"/>
          <cell r="AI83">
            <v>1</v>
          </cell>
          <cell r="AJ83"/>
          <cell r="AK83">
            <v>0.92</v>
          </cell>
          <cell r="AL83" t="str">
            <v>NC</v>
          </cell>
          <cell r="AM83">
            <v>0.5</v>
          </cell>
          <cell r="AN83"/>
          <cell r="AO83">
            <v>1.74</v>
          </cell>
          <cell r="AQ83">
            <v>0.3</v>
          </cell>
          <cell r="AR83">
            <v>10</v>
          </cell>
          <cell r="AS83">
            <v>13</v>
          </cell>
          <cell r="AT83">
            <v>68</v>
          </cell>
          <cell r="AU83">
            <v>1.1709064644275909E-2</v>
          </cell>
          <cell r="AV83">
            <v>28</v>
          </cell>
          <cell r="AW83">
            <v>5.8074664429530225</v>
          </cell>
          <cell r="AX83">
            <v>0.66</v>
          </cell>
          <cell r="AY83">
            <v>10</v>
          </cell>
          <cell r="AZ83">
            <v>24600</v>
          </cell>
          <cell r="BA83">
            <v>22</v>
          </cell>
          <cell r="BB83">
            <v>5.1800000000000001E-4</v>
          </cell>
          <cell r="BC83">
            <v>22</v>
          </cell>
          <cell r="BD83">
            <v>2.1198232116549354E-2</v>
          </cell>
          <cell r="BE83">
            <v>142</v>
          </cell>
          <cell r="BF83">
            <v>13</v>
          </cell>
          <cell r="BG83">
            <v>6.8000000000000005E-2</v>
          </cell>
          <cell r="BH83">
            <v>3.86</v>
          </cell>
          <cell r="BI83">
            <v>12</v>
          </cell>
          <cell r="BJ83">
            <v>2500</v>
          </cell>
          <cell r="BK83">
            <v>13</v>
          </cell>
          <cell r="BL83"/>
          <cell r="BM83"/>
          <cell r="BN83"/>
          <cell r="BO83">
            <v>8.9618980686161434E-2</v>
          </cell>
          <cell r="BP83"/>
          <cell r="BQ83"/>
          <cell r="BR83"/>
          <cell r="BS83">
            <v>500</v>
          </cell>
          <cell r="BT83" t="str">
            <v>Ceiling (Medium)</v>
          </cell>
          <cell r="BU83"/>
          <cell r="BV83">
            <v>1000</v>
          </cell>
          <cell r="BW83" t="str">
            <v>Ceiling (Medium)</v>
          </cell>
          <cell r="BX83"/>
          <cell r="BY83">
            <v>3000</v>
          </cell>
          <cell r="BZ83" t="str">
            <v>Ceiling (Medium)</v>
          </cell>
          <cell r="CA83">
            <v>50000</v>
          </cell>
          <cell r="CB83" t="str">
            <v>0.005%</v>
          </cell>
          <cell r="CC83"/>
        </row>
        <row r="84">
          <cell r="A84" t="str">
            <v>NAPHTHALENE</v>
          </cell>
          <cell r="B84" t="str">
            <v>91-20-3</v>
          </cell>
          <cell r="C84">
            <v>42922</v>
          </cell>
          <cell r="D84">
            <v>0.02</v>
          </cell>
          <cell r="E84">
            <v>1</v>
          </cell>
          <cell r="F84">
            <v>0.2</v>
          </cell>
          <cell r="G84" t="str">
            <v>1i</v>
          </cell>
          <cell r="H84">
            <v>3.0000000000000001E-3</v>
          </cell>
          <cell r="I84">
            <v>1</v>
          </cell>
          <cell r="J84">
            <v>3.0000000000000001E-3</v>
          </cell>
          <cell r="K84" t="str">
            <v>7c</v>
          </cell>
          <cell r="L84"/>
          <cell r="M84"/>
          <cell r="N84"/>
          <cell r="O84"/>
          <cell r="P84"/>
          <cell r="Q84">
            <v>0.3</v>
          </cell>
          <cell r="R84" t="str">
            <v>9d</v>
          </cell>
          <cell r="S84">
            <v>0.1</v>
          </cell>
          <cell r="T84" t="str">
            <v>9d</v>
          </cell>
          <cell r="U84">
            <v>0.3</v>
          </cell>
          <cell r="V84" t="str">
            <v>9d</v>
          </cell>
          <cell r="W84">
            <v>0.1</v>
          </cell>
          <cell r="X84" t="str">
            <v>9d</v>
          </cell>
          <cell r="Y84" t="str">
            <v>NC</v>
          </cell>
          <cell r="Z84"/>
          <cell r="AA84" t="str">
            <v>NC</v>
          </cell>
          <cell r="AB84"/>
          <cell r="AC84">
            <v>1</v>
          </cell>
          <cell r="AD84">
            <v>9</v>
          </cell>
          <cell r="AE84">
            <v>1</v>
          </cell>
          <cell r="AF84">
            <v>9</v>
          </cell>
          <cell r="AG84"/>
          <cell r="AH84"/>
          <cell r="AI84">
            <v>1</v>
          </cell>
          <cell r="AJ84"/>
          <cell r="AK84">
            <v>0.92</v>
          </cell>
          <cell r="AL84" t="str">
            <v>NC</v>
          </cell>
          <cell r="AM84">
            <v>0.5</v>
          </cell>
          <cell r="AN84"/>
          <cell r="AO84">
            <v>2.7</v>
          </cell>
          <cell r="AP84">
            <v>5</v>
          </cell>
          <cell r="AR84">
            <v>21</v>
          </cell>
          <cell r="AS84">
            <v>13</v>
          </cell>
          <cell r="AT84">
            <v>440</v>
          </cell>
          <cell r="AU84">
            <v>8.4051282051282039E-2</v>
          </cell>
          <cell r="AV84">
            <v>13</v>
          </cell>
          <cell r="AW84">
            <v>0.9755948749237342</v>
          </cell>
          <cell r="AX84">
            <v>0.66</v>
          </cell>
          <cell r="AY84">
            <v>0.2</v>
          </cell>
          <cell r="AZ84">
            <v>31000</v>
          </cell>
          <cell r="BA84">
            <v>22</v>
          </cell>
          <cell r="BB84">
            <v>4.4000000000000002E-4</v>
          </cell>
          <cell r="BC84">
            <v>22</v>
          </cell>
          <cell r="BD84">
            <v>1.8006220330659684E-2</v>
          </cell>
          <cell r="BE84">
            <v>128</v>
          </cell>
          <cell r="BF84">
            <v>13</v>
          </cell>
          <cell r="BG84">
            <v>8.2000000000000003E-2</v>
          </cell>
          <cell r="BH84">
            <v>3.3</v>
          </cell>
          <cell r="BI84">
            <v>16</v>
          </cell>
          <cell r="BJ84">
            <v>1190</v>
          </cell>
          <cell r="BK84" t="str">
            <v>17a</v>
          </cell>
          <cell r="BL84">
            <v>80.2</v>
          </cell>
          <cell r="BM84">
            <v>17</v>
          </cell>
          <cell r="BN84"/>
          <cell r="BO84">
            <v>4.5835291743818875E-2</v>
          </cell>
          <cell r="BR84"/>
          <cell r="BS84">
            <v>500</v>
          </cell>
          <cell r="BT84" t="str">
            <v>Ceiling (Medium)</v>
          </cell>
          <cell r="BU84"/>
          <cell r="BV84">
            <v>1000</v>
          </cell>
          <cell r="BW84" t="str">
            <v>Ceiling (Medium)</v>
          </cell>
          <cell r="BX84"/>
          <cell r="BY84">
            <v>3000</v>
          </cell>
          <cell r="BZ84" t="str">
            <v>Ceiling (Medium)</v>
          </cell>
          <cell r="CA84">
            <v>50000</v>
          </cell>
          <cell r="CB84" t="str">
            <v>0.005%</v>
          </cell>
          <cell r="CC84"/>
        </row>
        <row r="85">
          <cell r="A85" t="str">
            <v>NICKEL</v>
          </cell>
          <cell r="B85" t="str">
            <v>7440-02-0</v>
          </cell>
          <cell r="C85">
            <v>42923</v>
          </cell>
          <cell r="D85">
            <v>0.02</v>
          </cell>
          <cell r="E85">
            <v>1</v>
          </cell>
          <cell r="F85">
            <v>0.02</v>
          </cell>
          <cell r="G85">
            <v>2</v>
          </cell>
          <cell r="H85">
            <v>1E-3</v>
          </cell>
          <cell r="I85">
            <v>3</v>
          </cell>
          <cell r="J85">
            <v>1E-3</v>
          </cell>
          <cell r="K85" t="str">
            <v>7c</v>
          </cell>
          <cell r="L85"/>
          <cell r="M85" t="str">
            <v>A</v>
          </cell>
          <cell r="N85">
            <v>1</v>
          </cell>
          <cell r="O85">
            <v>4.8000000000000001E-4</v>
          </cell>
          <cell r="P85">
            <v>1</v>
          </cell>
          <cell r="Q85">
            <v>1</v>
          </cell>
          <cell r="R85" t="str">
            <v>9e</v>
          </cell>
          <cell r="S85">
            <v>0.2</v>
          </cell>
          <cell r="T85" t="str">
            <v>9e</v>
          </cell>
          <cell r="U85">
            <v>1</v>
          </cell>
          <cell r="V85" t="str">
            <v>9e</v>
          </cell>
          <cell r="W85">
            <v>0.2</v>
          </cell>
          <cell r="X85" t="str">
            <v>9e</v>
          </cell>
          <cell r="Y85" t="str">
            <v>NC</v>
          </cell>
          <cell r="Z85"/>
          <cell r="AA85" t="str">
            <v>NC</v>
          </cell>
          <cell r="AB85"/>
          <cell r="AC85">
            <v>1</v>
          </cell>
          <cell r="AD85">
            <v>9</v>
          </cell>
          <cell r="AE85">
            <v>1</v>
          </cell>
          <cell r="AF85">
            <v>9</v>
          </cell>
          <cell r="AG85"/>
          <cell r="AH85"/>
          <cell r="AI85">
            <v>30</v>
          </cell>
          <cell r="AJ85"/>
          <cell r="AK85">
            <v>0.1</v>
          </cell>
          <cell r="AL85" t="str">
            <v>NC</v>
          </cell>
          <cell r="AM85">
            <v>20</v>
          </cell>
          <cell r="AN85"/>
          <cell r="AO85">
            <v>0</v>
          </cell>
          <cell r="AS85"/>
          <cell r="AU85">
            <v>0</v>
          </cell>
          <cell r="AV85"/>
          <cell r="AW85">
            <v>0</v>
          </cell>
          <cell r="AX85">
            <v>3</v>
          </cell>
          <cell r="AY85">
            <v>15</v>
          </cell>
          <cell r="AZ85">
            <v>0</v>
          </cell>
          <cell r="BA85"/>
          <cell r="BB85"/>
          <cell r="BC85"/>
          <cell r="BD85">
            <v>0</v>
          </cell>
          <cell r="BE85">
            <v>59</v>
          </cell>
          <cell r="BF85">
            <v>13</v>
          </cell>
          <cell r="BG85"/>
          <cell r="BH85">
            <v>-0.56999999999999995</v>
          </cell>
          <cell r="BI85"/>
          <cell r="BJ85">
            <v>0</v>
          </cell>
          <cell r="BK85"/>
          <cell r="BL85"/>
          <cell r="BM85"/>
          <cell r="BN85"/>
          <cell r="BO85">
            <v>2.0000000000000001E-4</v>
          </cell>
          <cell r="BP85">
            <v>0.38</v>
          </cell>
          <cell r="BR85"/>
          <cell r="BS85">
            <v>1000</v>
          </cell>
          <cell r="BT85" t="str">
            <v>Ceiling (High)</v>
          </cell>
          <cell r="BU85"/>
          <cell r="BV85">
            <v>3000</v>
          </cell>
          <cell r="BW85" t="str">
            <v>Ceiling (High)</v>
          </cell>
          <cell r="BX85"/>
          <cell r="BY85">
            <v>5000</v>
          </cell>
          <cell r="BZ85" t="str">
            <v>Ceiling (High)</v>
          </cell>
          <cell r="CA85">
            <v>50000</v>
          </cell>
          <cell r="CB85" t="str">
            <v>0.005%</v>
          </cell>
          <cell r="CC85" t="str">
            <v>Y</v>
          </cell>
        </row>
        <row r="86">
          <cell r="A86" t="str">
            <v>PENTACHLOROPHENOL</v>
          </cell>
          <cell r="B86" t="str">
            <v>87-86-5</v>
          </cell>
          <cell r="C86">
            <v>42922</v>
          </cell>
          <cell r="D86">
            <v>5.0000000000000001E-3</v>
          </cell>
          <cell r="E86">
            <v>1</v>
          </cell>
          <cell r="F86">
            <v>5.0000000000000001E-3</v>
          </cell>
          <cell r="G86" t="str">
            <v>1d</v>
          </cell>
          <cell r="H86">
            <v>6.9999999999999994E-5</v>
          </cell>
          <cell r="I86">
            <v>3</v>
          </cell>
          <cell r="J86">
            <v>6.9999999999999994E-5</v>
          </cell>
          <cell r="K86" t="str">
            <v>7c</v>
          </cell>
          <cell r="L86">
            <v>0.4</v>
          </cell>
          <cell r="M86" t="str">
            <v>B2</v>
          </cell>
          <cell r="N86">
            <v>1</v>
          </cell>
          <cell r="O86">
            <v>1E-4</v>
          </cell>
          <cell r="P86" t="str">
            <v>7a</v>
          </cell>
          <cell r="Q86">
            <v>1</v>
          </cell>
          <cell r="R86" t="str">
            <v>9e</v>
          </cell>
          <cell r="S86">
            <v>0.3</v>
          </cell>
          <cell r="T86" t="str">
            <v>9c</v>
          </cell>
          <cell r="U86">
            <v>1</v>
          </cell>
          <cell r="V86" t="str">
            <v>9e</v>
          </cell>
          <cell r="W86">
            <v>0.3</v>
          </cell>
          <cell r="X86" t="str">
            <v>9c</v>
          </cell>
          <cell r="Y86">
            <v>1</v>
          </cell>
          <cell r="Z86" t="str">
            <v>9e</v>
          </cell>
          <cell r="AA86">
            <v>0.3</v>
          </cell>
          <cell r="AB86" t="str">
            <v>9c</v>
          </cell>
          <cell r="AC86">
            <v>1</v>
          </cell>
          <cell r="AD86">
            <v>9</v>
          </cell>
          <cell r="AE86">
            <v>1</v>
          </cell>
          <cell r="AF86">
            <v>9</v>
          </cell>
          <cell r="AG86">
            <v>1</v>
          </cell>
          <cell r="AH86">
            <v>9</v>
          </cell>
          <cell r="AI86"/>
          <cell r="AJ86"/>
          <cell r="AK86">
            <v>0.9</v>
          </cell>
          <cell r="AL86">
            <v>0.9</v>
          </cell>
          <cell r="AM86"/>
          <cell r="AN86"/>
          <cell r="AO86">
            <v>0</v>
          </cell>
          <cell r="AR86">
            <v>587</v>
          </cell>
          <cell r="AS86">
            <v>13</v>
          </cell>
          <cell r="AU86">
            <v>0</v>
          </cell>
          <cell r="AV86"/>
          <cell r="AW86">
            <v>0</v>
          </cell>
          <cell r="AX86">
            <v>3.3</v>
          </cell>
          <cell r="AY86">
            <v>15</v>
          </cell>
          <cell r="AZ86">
            <v>14000</v>
          </cell>
          <cell r="BA86">
            <v>22</v>
          </cell>
          <cell r="BB86">
            <v>2.4500000000000001E-8</v>
          </cell>
          <cell r="BC86">
            <v>22</v>
          </cell>
          <cell r="BD86">
            <v>1.0026190865935506E-6</v>
          </cell>
          <cell r="BE86">
            <v>266</v>
          </cell>
          <cell r="BF86">
            <v>13</v>
          </cell>
          <cell r="BG86">
            <v>1.1E-4</v>
          </cell>
          <cell r="BH86">
            <v>5.12</v>
          </cell>
          <cell r="BI86">
            <v>16</v>
          </cell>
          <cell r="BJ86">
            <v>410</v>
          </cell>
          <cell r="BK86" t="str">
            <v>17b</v>
          </cell>
          <cell r="BL86">
            <v>174</v>
          </cell>
          <cell r="BM86">
            <v>17</v>
          </cell>
          <cell r="BN86"/>
          <cell r="BO86">
            <v>0.12291361730601695</v>
          </cell>
          <cell r="BP86"/>
          <cell r="BQ86"/>
          <cell r="BR86"/>
          <cell r="BS86">
            <v>1000</v>
          </cell>
          <cell r="BT86" t="str">
            <v>Ceiling (High)</v>
          </cell>
          <cell r="BU86"/>
          <cell r="BV86">
            <v>3000</v>
          </cell>
          <cell r="BW86" t="str">
            <v>Ceiling (High)</v>
          </cell>
          <cell r="BX86"/>
          <cell r="BY86">
            <v>5000</v>
          </cell>
          <cell r="BZ86" t="str">
            <v>Ceiling (High)</v>
          </cell>
          <cell r="CA86">
            <v>50000</v>
          </cell>
          <cell r="CB86" t="str">
            <v>0.005%</v>
          </cell>
          <cell r="CC86"/>
        </row>
        <row r="87">
          <cell r="A87" t="str">
            <v>PER- AND POLYFLUORALKYL SUBSTANCES (PFAS)</v>
          </cell>
          <cell r="B87" t="str">
            <v>NA</v>
          </cell>
          <cell r="C87"/>
          <cell r="D87">
            <v>5.0000000000000004E-6</v>
          </cell>
          <cell r="E87" t="str">
            <v>5i</v>
          </cell>
          <cell r="F87">
            <v>5.0000000000000004E-6</v>
          </cell>
          <cell r="G87" t="str">
            <v>5i</v>
          </cell>
          <cell r="H87">
            <v>2.0000000000000002E-5</v>
          </cell>
          <cell r="I87" t="str">
            <v>7b</v>
          </cell>
          <cell r="J87">
            <v>2.0000000000000002E-5</v>
          </cell>
          <cell r="K87" t="str">
            <v>7c</v>
          </cell>
          <cell r="L87"/>
          <cell r="M87"/>
          <cell r="N87"/>
          <cell r="O87"/>
          <cell r="P87"/>
          <cell r="Q87">
            <v>1</v>
          </cell>
          <cell r="R87"/>
          <cell r="S87">
            <v>0.1</v>
          </cell>
          <cell r="T87"/>
          <cell r="U87">
            <v>1</v>
          </cell>
          <cell r="V87"/>
          <cell r="W87">
            <v>0.1</v>
          </cell>
          <cell r="X87"/>
          <cell r="Y87" t="str">
            <v>NC</v>
          </cell>
          <cell r="Z87"/>
          <cell r="AA87" t="str">
            <v>NC</v>
          </cell>
          <cell r="AB87"/>
          <cell r="AC87">
            <v>1</v>
          </cell>
          <cell r="AD87">
            <v>9</v>
          </cell>
          <cell r="AE87">
            <v>1</v>
          </cell>
          <cell r="AF87">
            <v>9</v>
          </cell>
          <cell r="AG87"/>
          <cell r="AH87"/>
          <cell r="AI87"/>
          <cell r="AJ87"/>
          <cell r="AK87"/>
          <cell r="AL87"/>
          <cell r="AM87"/>
          <cell r="AN87"/>
          <cell r="AO87"/>
          <cell r="AS87"/>
          <cell r="AU87"/>
          <cell r="AV87"/>
          <cell r="AW87"/>
          <cell r="AX87">
            <v>2.0000000000000001E-4</v>
          </cell>
          <cell r="AZ87"/>
          <cell r="BA87"/>
          <cell r="BB87"/>
          <cell r="BC87"/>
          <cell r="BD87"/>
          <cell r="BE87"/>
          <cell r="BF87"/>
          <cell r="BG87"/>
          <cell r="BI87"/>
          <cell r="BJ87"/>
          <cell r="BK87"/>
          <cell r="BL87"/>
          <cell r="BM87"/>
          <cell r="BN87"/>
          <cell r="BO87"/>
          <cell r="BP87"/>
          <cell r="BQ87"/>
          <cell r="BR87"/>
          <cell r="BS87">
            <v>1000</v>
          </cell>
          <cell r="BT87" t="str">
            <v>Ceiling (High)</v>
          </cell>
          <cell r="BU87"/>
          <cell r="BV87">
            <v>3000</v>
          </cell>
          <cell r="BW87" t="str">
            <v>Ceiling (High)</v>
          </cell>
          <cell r="BX87"/>
          <cell r="BY87">
            <v>5000</v>
          </cell>
          <cell r="BZ87" t="str">
            <v>Ceiling (High)</v>
          </cell>
          <cell r="CA87">
            <v>50000</v>
          </cell>
          <cell r="CB87" t="str">
            <v>0.005%</v>
          </cell>
          <cell r="CC87"/>
        </row>
        <row r="88">
          <cell r="A88" t="str">
            <v>PERFLUORODECANOIC ACID (PFDA)</v>
          </cell>
          <cell r="B88" t="str">
            <v>335-76-2</v>
          </cell>
          <cell r="C88">
            <v>43374</v>
          </cell>
          <cell r="D88">
            <v>5.0000000000000004E-6</v>
          </cell>
          <cell r="E88" t="str">
            <v>5i</v>
          </cell>
          <cell r="F88">
            <v>5.0000000000000004E-6</v>
          </cell>
          <cell r="G88" t="str">
            <v>5i</v>
          </cell>
          <cell r="H88">
            <v>2.0000000000000002E-5</v>
          </cell>
          <cell r="I88" t="str">
            <v>7b</v>
          </cell>
          <cell r="J88">
            <v>2.0000000000000002E-5</v>
          </cell>
          <cell r="K88" t="str">
            <v>7c</v>
          </cell>
          <cell r="L88"/>
          <cell r="M88"/>
          <cell r="N88"/>
          <cell r="O88"/>
          <cell r="P88"/>
          <cell r="Q88">
            <v>1</v>
          </cell>
          <cell r="R88"/>
          <cell r="S88">
            <v>0.1</v>
          </cell>
          <cell r="T88"/>
          <cell r="U88">
            <v>1</v>
          </cell>
          <cell r="V88"/>
          <cell r="W88">
            <v>0.1</v>
          </cell>
          <cell r="X88"/>
          <cell r="Y88" t="str">
            <v>NC</v>
          </cell>
          <cell r="Z88"/>
          <cell r="AA88" t="str">
            <v>NC</v>
          </cell>
          <cell r="AB88"/>
          <cell r="AC88">
            <v>1</v>
          </cell>
          <cell r="AD88">
            <v>9</v>
          </cell>
          <cell r="AE88">
            <v>1</v>
          </cell>
          <cell r="AF88">
            <v>9</v>
          </cell>
          <cell r="AG88"/>
          <cell r="AH88"/>
          <cell r="AI88">
            <v>2.9999999999999997E-4</v>
          </cell>
          <cell r="AJ88"/>
          <cell r="AK88"/>
          <cell r="AL88"/>
          <cell r="AM88">
            <v>2.9999999999999997E-4</v>
          </cell>
          <cell r="AN88"/>
          <cell r="AO88"/>
          <cell r="AS88"/>
          <cell r="AU88"/>
          <cell r="AV88"/>
          <cell r="AW88"/>
          <cell r="AX88">
            <v>2.0000000000000001E-4</v>
          </cell>
          <cell r="AZ88"/>
          <cell r="BA88"/>
          <cell r="BB88"/>
          <cell r="BC88"/>
          <cell r="BD88"/>
          <cell r="BE88">
            <v>514</v>
          </cell>
          <cell r="BF88"/>
          <cell r="BG88"/>
          <cell r="BI88"/>
          <cell r="BJ88"/>
          <cell r="BK88"/>
          <cell r="BL88"/>
          <cell r="BM88"/>
          <cell r="BN88"/>
          <cell r="BO88"/>
          <cell r="BP88"/>
          <cell r="BQ88"/>
          <cell r="BR88"/>
          <cell r="BS88">
            <v>1000</v>
          </cell>
          <cell r="BT88" t="str">
            <v>Ceiling (High)</v>
          </cell>
          <cell r="BU88"/>
          <cell r="BV88">
            <v>3000</v>
          </cell>
          <cell r="BW88" t="str">
            <v>Ceiling (High)</v>
          </cell>
          <cell r="BX88"/>
          <cell r="BY88">
            <v>5000</v>
          </cell>
          <cell r="BZ88" t="str">
            <v>Ceiling (High)</v>
          </cell>
          <cell r="CA88">
            <v>50000</v>
          </cell>
          <cell r="CB88" t="str">
            <v>0.005%</v>
          </cell>
          <cell r="CC88"/>
        </row>
        <row r="89">
          <cell r="A89" t="str">
            <v>PERFLUOROHEPTANOIC ACID (PFHpA)</v>
          </cell>
          <cell r="B89" t="str">
            <v>375-85-9</v>
          </cell>
          <cell r="C89">
            <v>42922</v>
          </cell>
          <cell r="D89">
            <v>5.0000000000000004E-6</v>
          </cell>
          <cell r="E89" t="str">
            <v>5i</v>
          </cell>
          <cell r="F89">
            <v>5.0000000000000004E-6</v>
          </cell>
          <cell r="G89" t="str">
            <v>5i</v>
          </cell>
          <cell r="H89">
            <v>2.0000000000000002E-5</v>
          </cell>
          <cell r="I89" t="str">
            <v>7b</v>
          </cell>
          <cell r="J89">
            <v>2.0000000000000002E-5</v>
          </cell>
          <cell r="K89" t="str">
            <v>7c</v>
          </cell>
          <cell r="L89"/>
          <cell r="M89"/>
          <cell r="N89"/>
          <cell r="O89"/>
          <cell r="P89"/>
          <cell r="Q89">
            <v>1</v>
          </cell>
          <cell r="R89"/>
          <cell r="S89">
            <v>0.1</v>
          </cell>
          <cell r="T89"/>
          <cell r="U89">
            <v>1</v>
          </cell>
          <cell r="V89"/>
          <cell r="W89">
            <v>0.1</v>
          </cell>
          <cell r="X89"/>
          <cell r="Y89" t="str">
            <v>NC</v>
          </cell>
          <cell r="Z89"/>
          <cell r="AA89" t="str">
            <v>NC</v>
          </cell>
          <cell r="AB89"/>
          <cell r="AC89">
            <v>1</v>
          </cell>
          <cell r="AD89">
            <v>9</v>
          </cell>
          <cell r="AE89">
            <v>1</v>
          </cell>
          <cell r="AF89">
            <v>9</v>
          </cell>
          <cell r="AG89"/>
          <cell r="AH89"/>
          <cell r="AI89">
            <v>5.0000000000000001E-4</v>
          </cell>
          <cell r="AJ89"/>
          <cell r="AK89"/>
          <cell r="AL89"/>
          <cell r="AM89">
            <v>5.0000000000000001E-4</v>
          </cell>
          <cell r="AN89"/>
          <cell r="AO89"/>
          <cell r="AS89"/>
          <cell r="AU89"/>
          <cell r="AV89"/>
          <cell r="AW89"/>
          <cell r="AX89">
            <v>2.0000000000000001E-4</v>
          </cell>
          <cell r="AY89">
            <v>0</v>
          </cell>
          <cell r="AZ89"/>
          <cell r="BA89"/>
          <cell r="BB89"/>
          <cell r="BC89"/>
          <cell r="BD89"/>
          <cell r="BE89">
            <v>364</v>
          </cell>
          <cell r="BF89"/>
          <cell r="BG89"/>
          <cell r="BI89"/>
          <cell r="BJ89"/>
          <cell r="BK89"/>
          <cell r="BL89"/>
          <cell r="BM89"/>
          <cell r="BN89"/>
          <cell r="BO89"/>
          <cell r="BP89"/>
          <cell r="BQ89"/>
          <cell r="BR89"/>
          <cell r="BS89">
            <v>1000</v>
          </cell>
          <cell r="BT89" t="str">
            <v>Ceiling (High)</v>
          </cell>
          <cell r="BU89"/>
          <cell r="BV89">
            <v>3000</v>
          </cell>
          <cell r="BW89" t="str">
            <v>Ceiling (High)</v>
          </cell>
          <cell r="BX89"/>
          <cell r="BY89">
            <v>5000</v>
          </cell>
          <cell r="BZ89" t="str">
            <v>Ceiling (High)</v>
          </cell>
          <cell r="CA89">
            <v>50000</v>
          </cell>
          <cell r="CB89" t="str">
            <v>0.005%</v>
          </cell>
          <cell r="CC89"/>
        </row>
        <row r="90">
          <cell r="A90" t="str">
            <v>PERFLUOROHEXANESULFONIC ACID (PFHxS)</v>
          </cell>
          <cell r="B90" t="str">
            <v>335-46-4</v>
          </cell>
          <cell r="C90">
            <v>42922</v>
          </cell>
          <cell r="D90">
            <v>5.0000000000000004E-6</v>
          </cell>
          <cell r="E90" t="str">
            <v>5i</v>
          </cell>
          <cell r="F90">
            <v>5.0000000000000004E-6</v>
          </cell>
          <cell r="G90" t="str">
            <v>5i</v>
          </cell>
          <cell r="H90">
            <v>2.0000000000000002E-5</v>
          </cell>
          <cell r="I90" t="str">
            <v>7b</v>
          </cell>
          <cell r="J90">
            <v>2.0000000000000002E-5</v>
          </cell>
          <cell r="K90" t="str">
            <v>7c</v>
          </cell>
          <cell r="L90"/>
          <cell r="M90"/>
          <cell r="N90"/>
          <cell r="O90"/>
          <cell r="P90"/>
          <cell r="Q90">
            <v>1</v>
          </cell>
          <cell r="R90"/>
          <cell r="S90">
            <v>0.1</v>
          </cell>
          <cell r="T90"/>
          <cell r="U90">
            <v>1</v>
          </cell>
          <cell r="V90"/>
          <cell r="W90">
            <v>0.1</v>
          </cell>
          <cell r="X90"/>
          <cell r="Y90" t="str">
            <v>NC</v>
          </cell>
          <cell r="Z90"/>
          <cell r="AA90" t="str">
            <v>NC</v>
          </cell>
          <cell r="AB90"/>
          <cell r="AC90">
            <v>1</v>
          </cell>
          <cell r="AD90">
            <v>9</v>
          </cell>
          <cell r="AE90">
            <v>1</v>
          </cell>
          <cell r="AF90">
            <v>9</v>
          </cell>
          <cell r="AG90"/>
          <cell r="AH90"/>
          <cell r="AI90">
            <v>2.9999999999999997E-4</v>
          </cell>
          <cell r="AJ90"/>
          <cell r="AK90"/>
          <cell r="AL90"/>
          <cell r="AM90">
            <v>2.9999999999999997E-4</v>
          </cell>
          <cell r="AN90"/>
          <cell r="AO90"/>
          <cell r="AS90"/>
          <cell r="AU90"/>
          <cell r="AV90"/>
          <cell r="AW90"/>
          <cell r="AX90">
            <v>2.0000000000000001E-4</v>
          </cell>
          <cell r="AY90">
            <v>0</v>
          </cell>
          <cell r="AZ90"/>
          <cell r="BA90"/>
          <cell r="BB90"/>
          <cell r="BC90"/>
          <cell r="BD90"/>
          <cell r="BE90">
            <v>400</v>
          </cell>
          <cell r="BF90"/>
          <cell r="BG90"/>
          <cell r="BI90"/>
          <cell r="BJ90"/>
          <cell r="BK90"/>
          <cell r="BL90"/>
          <cell r="BM90"/>
          <cell r="BN90"/>
          <cell r="BO90"/>
          <cell r="BP90"/>
          <cell r="BQ90"/>
          <cell r="BR90"/>
          <cell r="BS90">
            <v>1000</v>
          </cell>
          <cell r="BT90" t="str">
            <v>Ceiling (High)</v>
          </cell>
          <cell r="BU90"/>
          <cell r="BV90">
            <v>3000</v>
          </cell>
          <cell r="BW90" t="str">
            <v>Ceiling (High)</v>
          </cell>
          <cell r="BX90"/>
          <cell r="BY90">
            <v>5000</v>
          </cell>
          <cell r="BZ90" t="str">
            <v>Ceiling (High)</v>
          </cell>
          <cell r="CA90">
            <v>50000</v>
          </cell>
          <cell r="CB90" t="str">
            <v>0.005%</v>
          </cell>
          <cell r="CC90"/>
        </row>
        <row r="91">
          <cell r="A91" t="str">
            <v>PERFLUOROOCTANOIC ACID (PFOA)</v>
          </cell>
          <cell r="B91" t="str">
            <v>335-67-1</v>
          </cell>
          <cell r="C91">
            <v>42922</v>
          </cell>
          <cell r="D91">
            <v>5.0000000000000004E-6</v>
          </cell>
          <cell r="E91" t="str">
            <v>5i</v>
          </cell>
          <cell r="F91">
            <v>5.0000000000000004E-6</v>
          </cell>
          <cell r="G91" t="str">
            <v>5i</v>
          </cell>
          <cell r="H91">
            <v>2.0000000000000002E-5</v>
          </cell>
          <cell r="I91" t="str">
            <v>7b</v>
          </cell>
          <cell r="J91">
            <v>2.0000000000000002E-5</v>
          </cell>
          <cell r="K91" t="str">
            <v>7c</v>
          </cell>
          <cell r="L91"/>
          <cell r="M91"/>
          <cell r="N91"/>
          <cell r="O91"/>
          <cell r="P91"/>
          <cell r="Q91">
            <v>1</v>
          </cell>
          <cell r="R91"/>
          <cell r="S91">
            <v>0.1</v>
          </cell>
          <cell r="T91"/>
          <cell r="U91">
            <v>1</v>
          </cell>
          <cell r="V91"/>
          <cell r="W91">
            <v>0.1</v>
          </cell>
          <cell r="X91"/>
          <cell r="Y91" t="str">
            <v>NC</v>
          </cell>
          <cell r="Z91"/>
          <cell r="AA91" t="str">
            <v>NC</v>
          </cell>
          <cell r="AB91"/>
          <cell r="AC91">
            <v>1</v>
          </cell>
          <cell r="AD91">
            <v>9</v>
          </cell>
          <cell r="AE91">
            <v>1</v>
          </cell>
          <cell r="AF91">
            <v>9</v>
          </cell>
          <cell r="AG91"/>
          <cell r="AH91"/>
          <cell r="AI91">
            <v>7.2000000000000005E-4</v>
          </cell>
          <cell r="AJ91"/>
          <cell r="AK91"/>
          <cell r="AL91"/>
          <cell r="AM91">
            <v>7.2000000000000005E-4</v>
          </cell>
          <cell r="AN91"/>
          <cell r="AO91"/>
          <cell r="AS91"/>
          <cell r="AU91"/>
          <cell r="AV91"/>
          <cell r="AW91"/>
          <cell r="AX91">
            <v>2.0000000000000001E-4</v>
          </cell>
          <cell r="AY91">
            <v>0</v>
          </cell>
          <cell r="AZ91"/>
          <cell r="BA91"/>
          <cell r="BB91"/>
          <cell r="BC91"/>
          <cell r="BD91"/>
          <cell r="BE91">
            <v>414</v>
          </cell>
          <cell r="BF91"/>
          <cell r="BG91"/>
          <cell r="BI91"/>
          <cell r="BJ91"/>
          <cell r="BK91"/>
          <cell r="BL91"/>
          <cell r="BM91"/>
          <cell r="BN91"/>
          <cell r="BO91"/>
          <cell r="BP91"/>
          <cell r="BQ91"/>
          <cell r="BR91"/>
          <cell r="BS91">
            <v>1000</v>
          </cell>
          <cell r="BT91" t="str">
            <v>Ceiling (High)</v>
          </cell>
          <cell r="BU91"/>
          <cell r="BV91">
            <v>3000</v>
          </cell>
          <cell r="BW91" t="str">
            <v>Ceiling (High)</v>
          </cell>
          <cell r="BX91"/>
          <cell r="BY91">
            <v>5000</v>
          </cell>
          <cell r="BZ91" t="str">
            <v>Ceiling (High)</v>
          </cell>
          <cell r="CA91">
            <v>50000</v>
          </cell>
          <cell r="CB91" t="str">
            <v>0.005%</v>
          </cell>
          <cell r="CC91"/>
        </row>
        <row r="92">
          <cell r="A92" t="str">
            <v>PERFLUOROOCTANESULFONIC ACID (PFOS)</v>
          </cell>
          <cell r="B92" t="str">
            <v>1763-23-1</v>
          </cell>
          <cell r="C92">
            <v>42922</v>
          </cell>
          <cell r="D92">
            <v>5.0000000000000004E-6</v>
          </cell>
          <cell r="E92" t="str">
            <v>5i</v>
          </cell>
          <cell r="F92">
            <v>5.0000000000000004E-6</v>
          </cell>
          <cell r="G92" t="str">
            <v>5i</v>
          </cell>
          <cell r="H92">
            <v>2.0000000000000002E-5</v>
          </cell>
          <cell r="I92" t="str">
            <v>7b</v>
          </cell>
          <cell r="J92">
            <v>2.0000000000000002E-5</v>
          </cell>
          <cell r="K92" t="str">
            <v>7c</v>
          </cell>
          <cell r="L92"/>
          <cell r="M92"/>
          <cell r="N92"/>
          <cell r="O92"/>
          <cell r="P92"/>
          <cell r="Q92">
            <v>1</v>
          </cell>
          <cell r="R92"/>
          <cell r="S92">
            <v>0.1</v>
          </cell>
          <cell r="T92"/>
          <cell r="U92">
            <v>1</v>
          </cell>
          <cell r="V92"/>
          <cell r="W92">
            <v>0.1</v>
          </cell>
          <cell r="X92"/>
          <cell r="Y92" t="str">
            <v>NC</v>
          </cell>
          <cell r="Z92"/>
          <cell r="AA92" t="str">
            <v>NC</v>
          </cell>
          <cell r="AB92"/>
          <cell r="AC92">
            <v>1</v>
          </cell>
          <cell r="AD92">
            <v>9</v>
          </cell>
          <cell r="AE92">
            <v>1</v>
          </cell>
          <cell r="AF92">
            <v>9</v>
          </cell>
          <cell r="AG92"/>
          <cell r="AH92"/>
          <cell r="AI92">
            <v>2E-3</v>
          </cell>
          <cell r="AJ92"/>
          <cell r="AK92"/>
          <cell r="AL92"/>
          <cell r="AM92">
            <v>2E-3</v>
          </cell>
          <cell r="AN92"/>
          <cell r="AO92"/>
          <cell r="AS92"/>
          <cell r="AU92"/>
          <cell r="AV92"/>
          <cell r="AW92"/>
          <cell r="AX92">
            <v>2.0000000000000001E-4</v>
          </cell>
          <cell r="AY92">
            <v>0</v>
          </cell>
          <cell r="AZ92"/>
          <cell r="BA92"/>
          <cell r="BB92"/>
          <cell r="BC92"/>
          <cell r="BD92"/>
          <cell r="BE92">
            <v>500</v>
          </cell>
          <cell r="BF92"/>
          <cell r="BG92"/>
          <cell r="BI92"/>
          <cell r="BJ92"/>
          <cell r="BK92"/>
          <cell r="BL92"/>
          <cell r="BM92"/>
          <cell r="BN92"/>
          <cell r="BO92"/>
          <cell r="BP92"/>
          <cell r="BQ92"/>
          <cell r="BR92"/>
          <cell r="BS92">
            <v>1000</v>
          </cell>
          <cell r="BT92" t="str">
            <v>Ceiling (High)</v>
          </cell>
          <cell r="BU92"/>
          <cell r="BV92">
            <v>3000</v>
          </cell>
          <cell r="BW92" t="str">
            <v>Ceiling (High)</v>
          </cell>
          <cell r="BX92"/>
          <cell r="BY92">
            <v>5000</v>
          </cell>
          <cell r="BZ92" t="str">
            <v>Ceiling (High)</v>
          </cell>
          <cell r="CA92">
            <v>50000</v>
          </cell>
          <cell r="CB92" t="str">
            <v>0.005%</v>
          </cell>
          <cell r="CC92"/>
        </row>
        <row r="93">
          <cell r="A93" t="str">
            <v>PERFLUORONONANOIC ACID (PFNA)</v>
          </cell>
          <cell r="B93" t="str">
            <v>375-95-1</v>
          </cell>
          <cell r="C93">
            <v>42922</v>
          </cell>
          <cell r="D93">
            <v>5.0000000000000004E-6</v>
          </cell>
          <cell r="E93" t="str">
            <v>5i</v>
          </cell>
          <cell r="F93">
            <v>5.0000000000000004E-6</v>
          </cell>
          <cell r="G93" t="str">
            <v>5i</v>
          </cell>
          <cell r="H93">
            <v>2.0000000000000002E-5</v>
          </cell>
          <cell r="I93" t="str">
            <v>7b</v>
          </cell>
          <cell r="J93">
            <v>2.0000000000000002E-5</v>
          </cell>
          <cell r="K93" t="str">
            <v>7c</v>
          </cell>
          <cell r="L93"/>
          <cell r="M93"/>
          <cell r="N93"/>
          <cell r="O93"/>
          <cell r="P93"/>
          <cell r="Q93">
            <v>1</v>
          </cell>
          <cell r="R93"/>
          <cell r="S93">
            <v>0.1</v>
          </cell>
          <cell r="T93"/>
          <cell r="U93">
            <v>1</v>
          </cell>
          <cell r="V93"/>
          <cell r="W93">
            <v>0.1</v>
          </cell>
          <cell r="X93"/>
          <cell r="Y93" t="str">
            <v>NC</v>
          </cell>
          <cell r="Z93"/>
          <cell r="AA93" t="str">
            <v>NC</v>
          </cell>
          <cell r="AB93"/>
          <cell r="AC93">
            <v>1</v>
          </cell>
          <cell r="AD93">
            <v>9</v>
          </cell>
          <cell r="AE93">
            <v>1</v>
          </cell>
          <cell r="AF93">
            <v>9</v>
          </cell>
          <cell r="AG93"/>
          <cell r="AH93"/>
          <cell r="AI93">
            <v>3.2000000000000003E-4</v>
          </cell>
          <cell r="AJ93"/>
          <cell r="AK93"/>
          <cell r="AL93"/>
          <cell r="AM93">
            <v>3.2000000000000003E-4</v>
          </cell>
          <cell r="AN93"/>
          <cell r="AO93"/>
          <cell r="AS93"/>
          <cell r="AU93"/>
          <cell r="AV93"/>
          <cell r="AW93"/>
          <cell r="AX93">
            <v>2.0000000000000001E-4</v>
          </cell>
          <cell r="AY93">
            <v>0</v>
          </cell>
          <cell r="AZ93"/>
          <cell r="BA93"/>
          <cell r="BB93"/>
          <cell r="BC93"/>
          <cell r="BD93"/>
          <cell r="BE93">
            <v>464</v>
          </cell>
          <cell r="BF93"/>
          <cell r="BG93"/>
          <cell r="BI93"/>
          <cell r="BJ93"/>
          <cell r="BK93"/>
          <cell r="BL93"/>
          <cell r="BM93"/>
          <cell r="BN93"/>
          <cell r="BO93"/>
          <cell r="BP93"/>
          <cell r="BQ93"/>
          <cell r="BR93"/>
          <cell r="BS93">
            <v>1000</v>
          </cell>
          <cell r="BT93" t="str">
            <v>Ceiling (High)</v>
          </cell>
          <cell r="BU93"/>
          <cell r="BV93">
            <v>3000</v>
          </cell>
          <cell r="BW93" t="str">
            <v>Ceiling (High)</v>
          </cell>
          <cell r="BX93"/>
          <cell r="BY93">
            <v>5000</v>
          </cell>
          <cell r="BZ93" t="str">
            <v>Ceiling (High)</v>
          </cell>
          <cell r="CA93">
            <v>50000</v>
          </cell>
          <cell r="CB93" t="str">
            <v>0.005%</v>
          </cell>
          <cell r="CC93"/>
        </row>
        <row r="94">
          <cell r="A94" t="str">
            <v>PERCHLORATE</v>
          </cell>
          <cell r="B94" t="str">
            <v>NA</v>
          </cell>
          <cell r="C94">
            <v>42922</v>
          </cell>
          <cell r="D94">
            <v>6.9999999999999994E-5</v>
          </cell>
          <cell r="E94" t="str">
            <v>5e</v>
          </cell>
          <cell r="F94">
            <v>6.9999999999999994E-5</v>
          </cell>
          <cell r="G94" t="str">
            <v>5e</v>
          </cell>
          <cell r="H94">
            <v>2.0000000000000001E-4</v>
          </cell>
          <cell r="I94" t="str">
            <v>7b</v>
          </cell>
          <cell r="J94">
            <v>2.0000000000000001E-4</v>
          </cell>
          <cell r="K94" t="str">
            <v>7c</v>
          </cell>
          <cell r="L94"/>
          <cell r="M94"/>
          <cell r="N94"/>
          <cell r="O94"/>
          <cell r="P94"/>
          <cell r="Q94">
            <v>1</v>
          </cell>
          <cell r="R94">
            <v>9</v>
          </cell>
          <cell r="S94">
            <v>0.1</v>
          </cell>
          <cell r="T94">
            <v>9</v>
          </cell>
          <cell r="U94">
            <v>1</v>
          </cell>
          <cell r="V94">
            <v>9</v>
          </cell>
          <cell r="W94">
            <v>0.1</v>
          </cell>
          <cell r="X94">
            <v>9</v>
          </cell>
          <cell r="Y94" t="str">
            <v>NC</v>
          </cell>
          <cell r="Z94"/>
          <cell r="AA94" t="str">
            <v>NC</v>
          </cell>
          <cell r="AB94"/>
          <cell r="AC94">
            <v>1</v>
          </cell>
          <cell r="AD94">
            <v>9</v>
          </cell>
          <cell r="AE94">
            <v>1</v>
          </cell>
          <cell r="AF94">
            <v>9</v>
          </cell>
          <cell r="AG94"/>
          <cell r="AH94"/>
          <cell r="AI94"/>
          <cell r="AJ94"/>
          <cell r="AK94">
            <v>1</v>
          </cell>
          <cell r="AL94"/>
          <cell r="AM94"/>
          <cell r="AN94"/>
          <cell r="AO94">
            <v>0</v>
          </cell>
          <cell r="AS94"/>
          <cell r="AU94"/>
          <cell r="AV94"/>
          <cell r="AW94"/>
          <cell r="AX94">
            <v>0.1</v>
          </cell>
          <cell r="AY94">
            <v>1</v>
          </cell>
          <cell r="AZ94">
            <v>0</v>
          </cell>
          <cell r="BA94"/>
          <cell r="BB94"/>
          <cell r="BC94"/>
          <cell r="BD94">
            <v>0</v>
          </cell>
          <cell r="BE94"/>
          <cell r="BF94"/>
          <cell r="BG94"/>
          <cell r="BI94"/>
          <cell r="BJ94"/>
          <cell r="BK94"/>
          <cell r="BL94"/>
          <cell r="BM94"/>
          <cell r="BN94"/>
          <cell r="BO94">
            <v>0</v>
          </cell>
          <cell r="BP94"/>
          <cell r="BQ94"/>
          <cell r="BR94"/>
          <cell r="BS94">
            <v>1000</v>
          </cell>
          <cell r="BT94" t="str">
            <v>Ceiling (High)</v>
          </cell>
          <cell r="BU94"/>
          <cell r="BV94">
            <v>3000</v>
          </cell>
          <cell r="BW94" t="str">
            <v>Ceiling (High)</v>
          </cell>
          <cell r="BX94"/>
          <cell r="BY94">
            <v>5000</v>
          </cell>
          <cell r="BZ94" t="str">
            <v>Ceiling (High)</v>
          </cell>
          <cell r="CA94">
            <v>50000</v>
          </cell>
          <cell r="CB94" t="str">
            <v>0.005%</v>
          </cell>
          <cell r="CC94"/>
        </row>
        <row r="95">
          <cell r="A95" t="str">
            <v>PETROLEUM HYDROCARBONS</v>
          </cell>
          <cell r="B95" t="str">
            <v>NA</v>
          </cell>
          <cell r="C95"/>
          <cell r="D95"/>
          <cell r="E95"/>
          <cell r="F95"/>
          <cell r="G95"/>
          <cell r="H95"/>
          <cell r="I95"/>
          <cell r="J95"/>
          <cell r="K95"/>
          <cell r="L95"/>
          <cell r="M95"/>
          <cell r="N95"/>
          <cell r="O95"/>
          <cell r="P95"/>
          <cell r="Q95">
            <v>1</v>
          </cell>
          <cell r="R95"/>
          <cell r="S95"/>
          <cell r="T95"/>
          <cell r="U95"/>
          <cell r="V95"/>
          <cell r="W95"/>
          <cell r="X95"/>
          <cell r="Y95"/>
          <cell r="Z95"/>
          <cell r="AA95"/>
          <cell r="AB95"/>
          <cell r="AC95">
            <v>1</v>
          </cell>
          <cell r="AD95">
            <v>9</v>
          </cell>
          <cell r="AE95">
            <v>1</v>
          </cell>
          <cell r="AF95">
            <v>9</v>
          </cell>
          <cell r="AG95"/>
          <cell r="AH95"/>
          <cell r="AI95"/>
          <cell r="AJ95"/>
          <cell r="AK95"/>
          <cell r="AL95"/>
          <cell r="AM95"/>
          <cell r="AN95"/>
          <cell r="AO95">
            <v>0</v>
          </cell>
          <cell r="AS95"/>
          <cell r="AU95"/>
          <cell r="AV95"/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/>
          <cell r="BB95"/>
          <cell r="BC95"/>
          <cell r="BD95">
            <v>0</v>
          </cell>
          <cell r="BE95"/>
          <cell r="BF95"/>
          <cell r="BI95"/>
          <cell r="BJ95"/>
          <cell r="BK95"/>
          <cell r="BL95"/>
          <cell r="BM95"/>
          <cell r="BN95"/>
          <cell r="BO95"/>
          <cell r="BP95"/>
          <cell r="BQ95"/>
          <cell r="BR95"/>
          <cell r="BS95"/>
          <cell r="BT95"/>
          <cell r="BU95"/>
          <cell r="BV95"/>
          <cell r="BW95"/>
          <cell r="BX95"/>
          <cell r="BY95"/>
          <cell r="BZ95"/>
          <cell r="CA95"/>
          <cell r="CB95"/>
          <cell r="CC95"/>
        </row>
        <row r="96">
          <cell r="A96" t="str">
            <v>PETROLEUM HYDROCARBONS Aliphatics C5 to C8</v>
          </cell>
          <cell r="B96" t="str">
            <v>NA</v>
          </cell>
          <cell r="C96"/>
          <cell r="D96">
            <v>0.04</v>
          </cell>
          <cell r="E96" t="str">
            <v>5c</v>
          </cell>
          <cell r="F96">
            <v>0.4</v>
          </cell>
          <cell r="G96" t="str">
            <v>5c</v>
          </cell>
          <cell r="H96">
            <v>0.2</v>
          </cell>
          <cell r="I96" t="str">
            <v>5c</v>
          </cell>
          <cell r="J96">
            <v>0.2</v>
          </cell>
          <cell r="K96" t="str">
            <v>7c</v>
          </cell>
          <cell r="L96"/>
          <cell r="M96"/>
          <cell r="N96"/>
          <cell r="O96"/>
          <cell r="P96"/>
          <cell r="Q96">
            <v>1</v>
          </cell>
          <cell r="R96" t="str">
            <v>9e</v>
          </cell>
          <cell r="S96">
            <v>0.2</v>
          </cell>
          <cell r="T96" t="str">
            <v>9e</v>
          </cell>
          <cell r="U96">
            <v>1</v>
          </cell>
          <cell r="V96" t="str">
            <v>9e</v>
          </cell>
          <cell r="W96">
            <v>0.2</v>
          </cell>
          <cell r="X96" t="str">
            <v>9e</v>
          </cell>
          <cell r="Y96" t="str">
            <v>NC</v>
          </cell>
          <cell r="Z96"/>
          <cell r="AA96" t="str">
            <v>NC</v>
          </cell>
          <cell r="AB96"/>
          <cell r="AC96">
            <v>1</v>
          </cell>
          <cell r="AD96">
            <v>9</v>
          </cell>
          <cell r="AE96">
            <v>1</v>
          </cell>
          <cell r="AF96">
            <v>9</v>
          </cell>
          <cell r="AG96"/>
          <cell r="AH96"/>
          <cell r="AI96"/>
          <cell r="AJ96"/>
          <cell r="AK96">
            <v>1</v>
          </cell>
          <cell r="AL96" t="str">
            <v>NC</v>
          </cell>
          <cell r="AM96"/>
          <cell r="AN96"/>
          <cell r="AO96">
            <v>330</v>
          </cell>
          <cell r="AS96"/>
          <cell r="AU96">
            <v>0</v>
          </cell>
          <cell r="AV96"/>
          <cell r="AW96">
            <v>0</v>
          </cell>
          <cell r="AX96">
            <v>0</v>
          </cell>
          <cell r="AY96">
            <v>0</v>
          </cell>
          <cell r="AZ96">
            <v>11000</v>
          </cell>
          <cell r="BA96" t="str">
            <v>18b</v>
          </cell>
          <cell r="BB96">
            <v>1.296</v>
          </cell>
          <cell r="BC96" t="str">
            <v>18b</v>
          </cell>
          <cell r="BD96">
            <v>54</v>
          </cell>
          <cell r="BE96">
            <v>93</v>
          </cell>
          <cell r="BF96"/>
          <cell r="BG96">
            <v>76</v>
          </cell>
          <cell r="BH96">
            <v>3.85</v>
          </cell>
          <cell r="BI96" t="str">
            <v>18a</v>
          </cell>
          <cell r="BJ96">
            <v>2265</v>
          </cell>
          <cell r="BK96"/>
          <cell r="BL96"/>
          <cell r="BM96"/>
          <cell r="BN96"/>
          <cell r="BO96">
            <v>0.16603513514585116</v>
          </cell>
          <cell r="BP96"/>
          <cell r="BQ96"/>
          <cell r="BR96"/>
          <cell r="BS96">
            <v>100</v>
          </cell>
          <cell r="BT96" t="str">
            <v>Ceiling (Low)</v>
          </cell>
          <cell r="BU96"/>
          <cell r="BV96">
            <v>500</v>
          </cell>
          <cell r="BW96" t="str">
            <v>Ceiling (Low)</v>
          </cell>
          <cell r="BX96"/>
          <cell r="BY96">
            <v>500</v>
          </cell>
          <cell r="BZ96" t="str">
            <v>High Volatility</v>
          </cell>
          <cell r="CA96">
            <v>50000</v>
          </cell>
          <cell r="CB96" t="str">
            <v>0.005%</v>
          </cell>
          <cell r="CC96"/>
        </row>
        <row r="97">
          <cell r="A97" t="str">
            <v>PETROLEUM HYDROCARBONS Aliphatics C9 to C12</v>
          </cell>
          <cell r="B97" t="str">
            <v>NA</v>
          </cell>
          <cell r="C97"/>
          <cell r="D97">
            <v>0.1</v>
          </cell>
          <cell r="E97" t="str">
            <v>5c</v>
          </cell>
          <cell r="F97">
            <v>1</v>
          </cell>
          <cell r="G97" t="str">
            <v>5c</v>
          </cell>
          <cell r="H97">
            <v>0.2</v>
          </cell>
          <cell r="I97" t="str">
            <v>5c</v>
          </cell>
          <cell r="J97">
            <v>0.6</v>
          </cell>
          <cell r="K97" t="str">
            <v>5c</v>
          </cell>
          <cell r="L97"/>
          <cell r="M97"/>
          <cell r="N97"/>
          <cell r="O97"/>
          <cell r="P97"/>
          <cell r="Q97">
            <v>1</v>
          </cell>
          <cell r="R97" t="str">
            <v>9e</v>
          </cell>
          <cell r="S97">
            <v>0.2</v>
          </cell>
          <cell r="T97" t="str">
            <v>9e</v>
          </cell>
          <cell r="U97">
            <v>1</v>
          </cell>
          <cell r="V97" t="str">
            <v>9e</v>
          </cell>
          <cell r="W97">
            <v>0.2</v>
          </cell>
          <cell r="X97" t="str">
            <v>9e</v>
          </cell>
          <cell r="Y97" t="str">
            <v>NC</v>
          </cell>
          <cell r="Z97"/>
          <cell r="AA97" t="str">
            <v>NC</v>
          </cell>
          <cell r="AB97"/>
          <cell r="AC97">
            <v>1</v>
          </cell>
          <cell r="AD97">
            <v>9</v>
          </cell>
          <cell r="AE97">
            <v>1</v>
          </cell>
          <cell r="AF97">
            <v>9</v>
          </cell>
          <cell r="AG97"/>
          <cell r="AH97"/>
          <cell r="AI97"/>
          <cell r="AJ97"/>
          <cell r="AK97">
            <v>1</v>
          </cell>
          <cell r="AL97" t="str">
            <v>NC</v>
          </cell>
          <cell r="AM97"/>
          <cell r="AN97"/>
          <cell r="AO97">
            <v>220</v>
          </cell>
          <cell r="AS97"/>
          <cell r="AU97">
            <v>0</v>
          </cell>
          <cell r="AV97"/>
          <cell r="AW97">
            <v>0</v>
          </cell>
          <cell r="AX97">
            <v>0</v>
          </cell>
          <cell r="AY97">
            <v>0</v>
          </cell>
          <cell r="AZ97">
            <v>70</v>
          </cell>
          <cell r="BA97" t="str">
            <v>18b</v>
          </cell>
          <cell r="BB97">
            <v>1.56</v>
          </cell>
          <cell r="BC97" t="str">
            <v>18b</v>
          </cell>
          <cell r="BD97">
            <v>65</v>
          </cell>
          <cell r="BE97">
            <v>149</v>
          </cell>
          <cell r="BF97"/>
          <cell r="BG97">
            <v>0.66120000000000001</v>
          </cell>
          <cell r="BH97">
            <v>5.52</v>
          </cell>
          <cell r="BI97" t="str">
            <v>18a</v>
          </cell>
          <cell r="BJ97">
            <v>150000</v>
          </cell>
          <cell r="BK97"/>
          <cell r="BL97"/>
          <cell r="BM97"/>
          <cell r="BN97"/>
          <cell r="BO97">
            <v>1.020469431942199</v>
          </cell>
          <cell r="BP97"/>
          <cell r="BQ97"/>
          <cell r="BR97"/>
          <cell r="BS97">
            <v>1000</v>
          </cell>
          <cell r="BT97" t="str">
            <v>Ceiling (High)</v>
          </cell>
          <cell r="BU97"/>
          <cell r="BV97">
            <v>3000</v>
          </cell>
          <cell r="BW97" t="str">
            <v>Ceiling (High)</v>
          </cell>
          <cell r="BX97"/>
          <cell r="BY97">
            <v>5000</v>
          </cell>
          <cell r="BZ97" t="str">
            <v>Ceiling (High)</v>
          </cell>
          <cell r="CA97">
            <v>50000</v>
          </cell>
          <cell r="CB97" t="str">
            <v>0.005%</v>
          </cell>
          <cell r="CC97"/>
        </row>
        <row r="98">
          <cell r="A98" t="str">
            <v>PETROLEUM HYDROCARBONS Aliphatics C9 to C18</v>
          </cell>
          <cell r="B98" t="str">
            <v>NA</v>
          </cell>
          <cell r="C98"/>
          <cell r="D98">
            <v>0.1</v>
          </cell>
          <cell r="E98" t="str">
            <v>5c</v>
          </cell>
          <cell r="F98">
            <v>1</v>
          </cell>
          <cell r="G98" t="str">
            <v>5c</v>
          </cell>
          <cell r="H98">
            <v>0.2</v>
          </cell>
          <cell r="I98" t="str">
            <v>5c</v>
          </cell>
          <cell r="J98">
            <v>0.6</v>
          </cell>
          <cell r="K98" t="str">
            <v>5c</v>
          </cell>
          <cell r="L98"/>
          <cell r="M98"/>
          <cell r="N98"/>
          <cell r="O98"/>
          <cell r="P98"/>
          <cell r="Q98">
            <v>1</v>
          </cell>
          <cell r="R98" t="str">
            <v>9e</v>
          </cell>
          <cell r="S98">
            <v>0.2</v>
          </cell>
          <cell r="T98" t="str">
            <v>9e</v>
          </cell>
          <cell r="U98">
            <v>1</v>
          </cell>
          <cell r="V98" t="str">
            <v>9e</v>
          </cell>
          <cell r="W98">
            <v>0.2</v>
          </cell>
          <cell r="X98" t="str">
            <v>9e</v>
          </cell>
          <cell r="Y98" t="str">
            <v>NC</v>
          </cell>
          <cell r="Z98"/>
          <cell r="AA98" t="str">
            <v>NC</v>
          </cell>
          <cell r="AB98"/>
          <cell r="AC98">
            <v>1</v>
          </cell>
          <cell r="AD98">
            <v>9</v>
          </cell>
          <cell r="AE98">
            <v>1</v>
          </cell>
          <cell r="AF98">
            <v>9</v>
          </cell>
          <cell r="AG98"/>
          <cell r="AH98"/>
          <cell r="AI98"/>
          <cell r="AJ98"/>
          <cell r="AK98">
            <v>1</v>
          </cell>
          <cell r="AL98" t="str">
            <v>NC</v>
          </cell>
          <cell r="AM98"/>
          <cell r="AN98"/>
          <cell r="AO98">
            <v>100</v>
          </cell>
          <cell r="AS98"/>
          <cell r="AU98">
            <v>0</v>
          </cell>
          <cell r="AV98"/>
          <cell r="AW98">
            <v>0</v>
          </cell>
          <cell r="AX98">
            <v>0</v>
          </cell>
          <cell r="AY98">
            <v>0</v>
          </cell>
          <cell r="AZ98">
            <v>10</v>
          </cell>
          <cell r="BA98" t="str">
            <v>18b</v>
          </cell>
          <cell r="BB98">
            <v>1.6560000000000001</v>
          </cell>
          <cell r="BC98" t="str">
            <v>18b</v>
          </cell>
          <cell r="BD98">
            <v>69</v>
          </cell>
          <cell r="BE98">
            <v>170</v>
          </cell>
          <cell r="BF98"/>
          <cell r="BG98">
            <v>0.106</v>
          </cell>
          <cell r="BH98">
            <v>5.94</v>
          </cell>
          <cell r="BI98" t="str">
            <v>18a</v>
          </cell>
          <cell r="BJ98">
            <v>680000</v>
          </cell>
          <cell r="BK98"/>
          <cell r="BL98"/>
          <cell r="BM98"/>
          <cell r="BN98"/>
          <cell r="BO98">
            <v>1.4736691770366908</v>
          </cell>
          <cell r="BP98"/>
          <cell r="BQ98"/>
          <cell r="BR98"/>
          <cell r="BS98">
            <v>1000</v>
          </cell>
          <cell r="BT98" t="str">
            <v>Ceiling (High)</v>
          </cell>
          <cell r="BU98"/>
          <cell r="BV98">
            <v>3000</v>
          </cell>
          <cell r="BW98" t="str">
            <v>Ceiling (High)</v>
          </cell>
          <cell r="BX98"/>
          <cell r="BY98">
            <v>5000</v>
          </cell>
          <cell r="BZ98" t="str">
            <v>Ceiling (High)</v>
          </cell>
          <cell r="CA98">
            <v>50000</v>
          </cell>
          <cell r="CB98" t="str">
            <v>0.005%</v>
          </cell>
          <cell r="CC98"/>
        </row>
        <row r="99">
          <cell r="A99" t="str">
            <v>PETROLEUM HYDROCARBONS Aliphatics C19 to C36</v>
          </cell>
          <cell r="B99" t="str">
            <v>NA</v>
          </cell>
          <cell r="C99"/>
          <cell r="D99">
            <v>2</v>
          </cell>
          <cell r="E99" t="str">
            <v>5c</v>
          </cell>
          <cell r="F99">
            <v>6</v>
          </cell>
          <cell r="G99" t="str">
            <v>5c</v>
          </cell>
          <cell r="H99"/>
          <cell r="I99"/>
          <cell r="J99"/>
          <cell r="K99"/>
          <cell r="L99"/>
          <cell r="M99"/>
          <cell r="N99"/>
          <cell r="O99"/>
          <cell r="P99"/>
          <cell r="Q99">
            <v>1</v>
          </cell>
          <cell r="R99" t="str">
            <v>9e</v>
          </cell>
          <cell r="S99">
            <v>0.2</v>
          </cell>
          <cell r="T99" t="str">
            <v>9e</v>
          </cell>
          <cell r="U99">
            <v>1</v>
          </cell>
          <cell r="V99" t="str">
            <v>9e</v>
          </cell>
          <cell r="W99">
            <v>0.2</v>
          </cell>
          <cell r="X99" t="str">
            <v>9e</v>
          </cell>
          <cell r="Y99" t="str">
            <v>NC</v>
          </cell>
          <cell r="Z99"/>
          <cell r="AA99" t="str">
            <v>NC</v>
          </cell>
          <cell r="AB99"/>
          <cell r="AC99">
            <v>1</v>
          </cell>
          <cell r="AD99">
            <v>9</v>
          </cell>
          <cell r="AE99">
            <v>1</v>
          </cell>
          <cell r="AF99">
            <v>9</v>
          </cell>
          <cell r="AG99"/>
          <cell r="AH99"/>
          <cell r="AI99"/>
          <cell r="AJ99"/>
          <cell r="AK99">
            <v>1</v>
          </cell>
          <cell r="AL99" t="str">
            <v>NC</v>
          </cell>
          <cell r="AM99"/>
          <cell r="AN99"/>
          <cell r="AO99">
            <v>0</v>
          </cell>
          <cell r="AS99"/>
          <cell r="AU99"/>
          <cell r="AV99"/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/>
          <cell r="BB99"/>
          <cell r="BC99"/>
          <cell r="BD99">
            <v>0</v>
          </cell>
          <cell r="BE99"/>
          <cell r="BF99"/>
          <cell r="BH99"/>
          <cell r="BI99"/>
          <cell r="BJ99">
            <v>0</v>
          </cell>
          <cell r="BK99"/>
          <cell r="BL99"/>
          <cell r="BM99"/>
          <cell r="BN99"/>
          <cell r="BO99">
            <v>0</v>
          </cell>
          <cell r="BP99"/>
          <cell r="BQ99"/>
          <cell r="BR99"/>
          <cell r="BS99">
            <v>3000</v>
          </cell>
          <cell r="BT99" t="str">
            <v>Ceiling (High)</v>
          </cell>
          <cell r="BU99"/>
          <cell r="BV99">
            <v>5000</v>
          </cell>
          <cell r="BW99" t="str">
            <v>Ceiling (High)</v>
          </cell>
          <cell r="BX99"/>
          <cell r="BY99">
            <v>5000</v>
          </cell>
          <cell r="BZ99" t="str">
            <v>Ceiling (High)</v>
          </cell>
          <cell r="CA99">
            <v>50000</v>
          </cell>
          <cell r="CB99" t="str">
            <v>0.005%</v>
          </cell>
          <cell r="CC99"/>
        </row>
        <row r="100">
          <cell r="A100" t="str">
            <v>PETROLEUM HYDROCARBONS Aromatics C9 to C10</v>
          </cell>
          <cell r="B100" t="str">
            <v>NA</v>
          </cell>
          <cell r="C100"/>
          <cell r="D100">
            <v>0.03</v>
          </cell>
          <cell r="E100" t="str">
            <v>5c</v>
          </cell>
          <cell r="F100">
            <v>0.3</v>
          </cell>
          <cell r="G100" t="str">
            <v>5c</v>
          </cell>
          <cell r="H100">
            <v>0.05</v>
          </cell>
          <cell r="I100" t="str">
            <v>5c</v>
          </cell>
          <cell r="J100">
            <v>0.5</v>
          </cell>
          <cell r="K100" t="str">
            <v>5c</v>
          </cell>
          <cell r="L100"/>
          <cell r="M100"/>
          <cell r="N100"/>
          <cell r="O100"/>
          <cell r="P100"/>
          <cell r="Q100">
            <v>1</v>
          </cell>
          <cell r="R100" t="str">
            <v>9e</v>
          </cell>
          <cell r="S100">
            <v>0.2</v>
          </cell>
          <cell r="T100" t="str">
            <v>9e</v>
          </cell>
          <cell r="U100">
            <v>1</v>
          </cell>
          <cell r="V100" t="str">
            <v>9e</v>
          </cell>
          <cell r="W100">
            <v>0.2</v>
          </cell>
          <cell r="X100" t="str">
            <v>9e</v>
          </cell>
          <cell r="Y100" t="str">
            <v>NC</v>
          </cell>
          <cell r="Z100"/>
          <cell r="AA100" t="str">
            <v>NC</v>
          </cell>
          <cell r="AB100"/>
          <cell r="AC100">
            <v>1</v>
          </cell>
          <cell r="AD100">
            <v>9</v>
          </cell>
          <cell r="AE100">
            <v>1</v>
          </cell>
          <cell r="AF100">
            <v>9</v>
          </cell>
          <cell r="AG100"/>
          <cell r="AH100"/>
          <cell r="AI100"/>
          <cell r="AJ100"/>
          <cell r="AK100">
            <v>1</v>
          </cell>
          <cell r="AL100" t="str">
            <v>NC</v>
          </cell>
          <cell r="AM100"/>
          <cell r="AN100"/>
          <cell r="AO100">
            <v>44</v>
          </cell>
          <cell r="AS100"/>
          <cell r="AU100">
            <v>0</v>
          </cell>
          <cell r="AV100"/>
          <cell r="AW100">
            <v>0</v>
          </cell>
          <cell r="AX100">
            <v>0</v>
          </cell>
          <cell r="AY100">
            <v>0</v>
          </cell>
          <cell r="AZ100">
            <v>51000</v>
          </cell>
          <cell r="BA100" t="str">
            <v>18b</v>
          </cell>
          <cell r="BB100">
            <v>7.92E-3</v>
          </cell>
          <cell r="BC100" t="str">
            <v>18b</v>
          </cell>
          <cell r="BD100">
            <v>0.33</v>
          </cell>
          <cell r="BE100">
            <v>120</v>
          </cell>
          <cell r="BF100"/>
          <cell r="BG100">
            <v>2.2040000000000002</v>
          </cell>
          <cell r="BH100">
            <v>3.93</v>
          </cell>
          <cell r="BI100" t="str">
            <v>18a</v>
          </cell>
          <cell r="BJ100">
            <v>1778</v>
          </cell>
          <cell r="BK100"/>
          <cell r="BL100"/>
          <cell r="BM100"/>
          <cell r="BN100"/>
          <cell r="BO100">
            <v>0.13237317937881946</v>
          </cell>
          <cell r="BP100"/>
          <cell r="BQ100"/>
          <cell r="BR100"/>
          <cell r="BS100">
            <v>100</v>
          </cell>
          <cell r="BT100" t="str">
            <v>Ceiling (Low)</v>
          </cell>
          <cell r="BU100"/>
          <cell r="BV100">
            <v>500</v>
          </cell>
          <cell r="BW100" t="str">
            <v>Ceiling (Low)</v>
          </cell>
          <cell r="BX100"/>
          <cell r="BY100">
            <v>500</v>
          </cell>
          <cell r="BZ100" t="str">
            <v>High Volatility</v>
          </cell>
          <cell r="CA100">
            <v>50000</v>
          </cell>
          <cell r="CB100" t="str">
            <v>0.005%</v>
          </cell>
          <cell r="CC100"/>
        </row>
        <row r="101">
          <cell r="A101" t="str">
            <v>PETROLEUM HYDROCARBONS Aromatics C11 to C22</v>
          </cell>
          <cell r="B101" t="str">
            <v>NA</v>
          </cell>
          <cell r="C101"/>
          <cell r="D101">
            <v>0.03</v>
          </cell>
          <cell r="E101" t="str">
            <v>5c</v>
          </cell>
          <cell r="F101">
            <v>0.3</v>
          </cell>
          <cell r="G101" t="str">
            <v>5c</v>
          </cell>
          <cell r="H101">
            <v>0.05</v>
          </cell>
          <cell r="I101" t="str">
            <v>5c</v>
          </cell>
          <cell r="J101">
            <v>0.5</v>
          </cell>
          <cell r="K101" t="str">
            <v>5c</v>
          </cell>
          <cell r="L101"/>
          <cell r="M101"/>
          <cell r="N101"/>
          <cell r="O101"/>
          <cell r="P101"/>
          <cell r="Q101">
            <v>0.3</v>
          </cell>
          <cell r="R101" t="str">
            <v>9d</v>
          </cell>
          <cell r="S101">
            <v>0.1</v>
          </cell>
          <cell r="T101" t="str">
            <v>9d</v>
          </cell>
          <cell r="U101">
            <v>0.3</v>
          </cell>
          <cell r="V101" t="str">
            <v>9d</v>
          </cell>
          <cell r="W101">
            <v>0.1</v>
          </cell>
          <cell r="X101" t="str">
            <v>9d</v>
          </cell>
          <cell r="Y101" t="str">
            <v>NC</v>
          </cell>
          <cell r="Z101"/>
          <cell r="AA101" t="str">
            <v>NC</v>
          </cell>
          <cell r="AB101"/>
          <cell r="AC101">
            <v>1</v>
          </cell>
          <cell r="AD101">
            <v>9</v>
          </cell>
          <cell r="AE101">
            <v>1</v>
          </cell>
          <cell r="AF101">
            <v>9</v>
          </cell>
          <cell r="AG101"/>
          <cell r="AH101"/>
          <cell r="AI101"/>
          <cell r="AJ101"/>
          <cell r="AK101">
            <v>0.92</v>
          </cell>
          <cell r="AL101" t="str">
            <v>NC</v>
          </cell>
          <cell r="AM101"/>
          <cell r="AN101"/>
          <cell r="AO101">
            <v>50</v>
          </cell>
          <cell r="AS101"/>
          <cell r="AU101">
            <v>0</v>
          </cell>
          <cell r="AV101"/>
          <cell r="AW101">
            <v>0</v>
          </cell>
          <cell r="AX101">
            <v>0</v>
          </cell>
          <cell r="AY101">
            <v>0</v>
          </cell>
          <cell r="AZ101">
            <v>5800</v>
          </cell>
          <cell r="BA101" t="str">
            <v>18b</v>
          </cell>
          <cell r="BB101">
            <v>7.1999999999999994E-4</v>
          </cell>
          <cell r="BC101" t="str">
            <v>18b</v>
          </cell>
          <cell r="BD101">
            <v>0.03</v>
          </cell>
          <cell r="BE101">
            <v>150</v>
          </cell>
          <cell r="BF101"/>
          <cell r="BG101">
            <v>2.4E-2</v>
          </cell>
          <cell r="BH101">
            <v>5.09</v>
          </cell>
          <cell r="BI101" t="str">
            <v>18a</v>
          </cell>
          <cell r="BJ101">
            <v>5012</v>
          </cell>
          <cell r="BK101"/>
          <cell r="BL101"/>
          <cell r="BM101"/>
          <cell r="BN101"/>
          <cell r="BO101">
            <v>0.52408291256402928</v>
          </cell>
          <cell r="BP101"/>
          <cell r="BQ101"/>
          <cell r="BR101"/>
          <cell r="BS101">
            <v>1000</v>
          </cell>
          <cell r="BT101" t="str">
            <v>Ceiling (High)</v>
          </cell>
          <cell r="BU101"/>
          <cell r="BV101">
            <v>3000</v>
          </cell>
          <cell r="BW101" t="str">
            <v>Ceiling (High)</v>
          </cell>
          <cell r="BX101"/>
          <cell r="BY101">
            <v>5000</v>
          </cell>
          <cell r="BZ101" t="str">
            <v>Ceiling (High)</v>
          </cell>
          <cell r="CA101">
            <v>50000</v>
          </cell>
          <cell r="CB101" t="str">
            <v>0.005%</v>
          </cell>
          <cell r="CC101"/>
        </row>
        <row r="102">
          <cell r="A102" t="str">
            <v>PHENANTHRENE</v>
          </cell>
          <cell r="B102" t="str">
            <v>85-01-8</v>
          </cell>
          <cell r="C102">
            <v>42922</v>
          </cell>
          <cell r="D102">
            <v>0.03</v>
          </cell>
          <cell r="E102" t="str">
            <v>5d</v>
          </cell>
          <cell r="F102">
            <v>0.3</v>
          </cell>
          <cell r="G102" t="str">
            <v>5d</v>
          </cell>
          <cell r="H102">
            <v>0.05</v>
          </cell>
          <cell r="I102" t="str">
            <v>5d</v>
          </cell>
          <cell r="J102">
            <v>0.5</v>
          </cell>
          <cell r="K102" t="str">
            <v>5d</v>
          </cell>
          <cell r="L102"/>
          <cell r="M102" t="str">
            <v>D</v>
          </cell>
          <cell r="N102">
            <v>1</v>
          </cell>
          <cell r="O102"/>
          <cell r="P102"/>
          <cell r="Q102">
            <v>0.3</v>
          </cell>
          <cell r="R102" t="str">
            <v>9d</v>
          </cell>
          <cell r="S102">
            <v>0.1</v>
          </cell>
          <cell r="T102" t="str">
            <v>9d</v>
          </cell>
          <cell r="U102">
            <v>0.3</v>
          </cell>
          <cell r="V102" t="str">
            <v>9e</v>
          </cell>
          <cell r="W102">
            <v>0.1</v>
          </cell>
          <cell r="X102" t="str">
            <v>9d</v>
          </cell>
          <cell r="Y102" t="str">
            <v>NC</v>
          </cell>
          <cell r="Z102"/>
          <cell r="AA102" t="str">
            <v>NC</v>
          </cell>
          <cell r="AB102"/>
          <cell r="AC102">
            <v>1</v>
          </cell>
          <cell r="AD102">
            <v>9</v>
          </cell>
          <cell r="AE102">
            <v>1</v>
          </cell>
          <cell r="AF102">
            <v>9</v>
          </cell>
          <cell r="AG102"/>
          <cell r="AH102"/>
          <cell r="AI102">
            <v>20</v>
          </cell>
          <cell r="AJ102"/>
          <cell r="AK102">
            <v>0.92</v>
          </cell>
          <cell r="AL102" t="str">
            <v>NC</v>
          </cell>
          <cell r="AM102">
            <v>3</v>
          </cell>
          <cell r="AN102"/>
          <cell r="AO102">
            <v>0</v>
          </cell>
          <cell r="AR102">
            <v>1000</v>
          </cell>
          <cell r="AS102">
            <v>24</v>
          </cell>
          <cell r="AT102">
            <v>55</v>
          </cell>
          <cell r="AU102">
            <v>7.5551714203399593E-3</v>
          </cell>
          <cell r="AV102">
            <v>24</v>
          </cell>
          <cell r="AW102">
            <v>0.12706528370957901</v>
          </cell>
          <cell r="AX102">
            <v>0.66</v>
          </cell>
          <cell r="AY102">
            <v>1</v>
          </cell>
          <cell r="AZ102">
            <v>1150</v>
          </cell>
          <cell r="BA102">
            <v>22</v>
          </cell>
          <cell r="BB102">
            <v>4.2299999999999998E-5</v>
          </cell>
          <cell r="BC102">
            <v>22</v>
          </cell>
          <cell r="BD102">
            <v>1.7310525454247831E-3</v>
          </cell>
          <cell r="BE102">
            <v>178</v>
          </cell>
          <cell r="BF102">
            <v>13</v>
          </cell>
          <cell r="BG102">
            <v>9.6000000000000002E-4</v>
          </cell>
          <cell r="BH102">
            <v>4.46</v>
          </cell>
          <cell r="BI102">
            <v>16</v>
          </cell>
          <cell r="BJ102">
            <v>14000</v>
          </cell>
          <cell r="BK102">
            <v>13</v>
          </cell>
          <cell r="BL102"/>
          <cell r="BM102"/>
          <cell r="BN102"/>
          <cell r="BO102">
            <v>0.14021678337057589</v>
          </cell>
          <cell r="BP102"/>
          <cell r="BQ102"/>
          <cell r="BR102"/>
          <cell r="BS102">
            <v>500</v>
          </cell>
          <cell r="BT102" t="str">
            <v>Ceiling (Medium)</v>
          </cell>
          <cell r="BU102"/>
          <cell r="BV102">
            <v>1000</v>
          </cell>
          <cell r="BW102" t="str">
            <v>Ceiling (Medium)</v>
          </cell>
          <cell r="BX102"/>
          <cell r="BY102">
            <v>3000</v>
          </cell>
          <cell r="BZ102" t="str">
            <v>Ceiling (Medium)</v>
          </cell>
          <cell r="CA102">
            <v>50000</v>
          </cell>
          <cell r="CB102" t="str">
            <v>0.005%</v>
          </cell>
          <cell r="CC102"/>
        </row>
        <row r="103">
          <cell r="A103" t="str">
            <v>PHENOL</v>
          </cell>
          <cell r="B103" t="str">
            <v>108-95-2</v>
          </cell>
          <cell r="C103">
            <v>42922</v>
          </cell>
          <cell r="D103">
            <v>0.3</v>
          </cell>
          <cell r="E103">
            <v>1</v>
          </cell>
          <cell r="F103">
            <v>0.3</v>
          </cell>
          <cell r="G103" t="str">
            <v>1d</v>
          </cell>
          <cell r="H103">
            <v>0.26</v>
          </cell>
          <cell r="I103">
            <v>3</v>
          </cell>
          <cell r="J103">
            <v>0.26</v>
          </cell>
          <cell r="K103" t="str">
            <v>7c</v>
          </cell>
          <cell r="L103"/>
          <cell r="M103" t="str">
            <v>D</v>
          </cell>
          <cell r="N103">
            <v>1</v>
          </cell>
          <cell r="O103"/>
          <cell r="P103"/>
          <cell r="Q103">
            <v>1</v>
          </cell>
          <cell r="R103" t="str">
            <v>9e</v>
          </cell>
          <cell r="S103">
            <v>0.3</v>
          </cell>
          <cell r="T103" t="str">
            <v>9b</v>
          </cell>
          <cell r="U103">
            <v>1</v>
          </cell>
          <cell r="V103" t="str">
            <v>9e</v>
          </cell>
          <cell r="W103">
            <v>0.3</v>
          </cell>
          <cell r="X103" t="str">
            <v>9b</v>
          </cell>
          <cell r="Y103" t="str">
            <v>NC</v>
          </cell>
          <cell r="Z103"/>
          <cell r="AA103" t="str">
            <v>NC</v>
          </cell>
          <cell r="AB103"/>
          <cell r="AC103">
            <v>1</v>
          </cell>
          <cell r="AD103">
            <v>9</v>
          </cell>
          <cell r="AE103">
            <v>1</v>
          </cell>
          <cell r="AF103">
            <v>9</v>
          </cell>
          <cell r="AG103"/>
          <cell r="AH103"/>
          <cell r="AI103"/>
          <cell r="AJ103"/>
          <cell r="AK103">
            <v>1</v>
          </cell>
          <cell r="AL103" t="str">
            <v>NC</v>
          </cell>
          <cell r="AM103"/>
          <cell r="AN103"/>
          <cell r="AO103">
            <v>0</v>
          </cell>
          <cell r="AR103">
            <v>7900</v>
          </cell>
          <cell r="AS103">
            <v>13</v>
          </cell>
          <cell r="AT103">
            <v>156.80000000000001</v>
          </cell>
          <cell r="AU103">
            <v>4.0786819421713041E-2</v>
          </cell>
          <cell r="AV103">
            <v>13</v>
          </cell>
          <cell r="AW103">
            <v>8.5812035594439102</v>
          </cell>
          <cell r="AX103">
            <v>0.66</v>
          </cell>
          <cell r="AY103">
            <v>10</v>
          </cell>
          <cell r="AZ103">
            <v>82800000</v>
          </cell>
          <cell r="BA103">
            <v>22</v>
          </cell>
          <cell r="BB103">
            <v>3.3299999999999998E-7</v>
          </cell>
          <cell r="BC103">
            <v>22</v>
          </cell>
          <cell r="BD103">
            <v>1.3627434932067441E-5</v>
          </cell>
          <cell r="BE103">
            <v>94</v>
          </cell>
          <cell r="BF103">
            <v>13</v>
          </cell>
          <cell r="BG103">
            <v>0.35</v>
          </cell>
          <cell r="BH103">
            <v>1.46</v>
          </cell>
          <cell r="BI103">
            <v>16</v>
          </cell>
          <cell r="BJ103">
            <v>28.8</v>
          </cell>
          <cell r="BK103" t="str">
            <v>17b</v>
          </cell>
          <cell r="BL103">
            <v>40.9</v>
          </cell>
          <cell r="BM103">
            <v>17</v>
          </cell>
          <cell r="BN103"/>
          <cell r="BO103">
            <v>4.3371056350044119E-3</v>
          </cell>
          <cell r="BP103"/>
          <cell r="BQ103"/>
          <cell r="BR103"/>
          <cell r="BS103">
            <v>500</v>
          </cell>
          <cell r="BT103" t="str">
            <v>Ceiling (Medium)</v>
          </cell>
          <cell r="BU103"/>
          <cell r="BV103">
            <v>1000</v>
          </cell>
          <cell r="BW103" t="str">
            <v>Ceiling (Medium)</v>
          </cell>
          <cell r="BX103"/>
          <cell r="BY103">
            <v>3000</v>
          </cell>
          <cell r="BZ103" t="str">
            <v>Ceiling (Medium)</v>
          </cell>
          <cell r="CA103">
            <v>50000</v>
          </cell>
          <cell r="CB103" t="str">
            <v>0.005%</v>
          </cell>
          <cell r="CC103"/>
        </row>
        <row r="104">
          <cell r="A104" t="str">
            <v>POLYCHLORINATED BIPHENYLS (PCBs)</v>
          </cell>
          <cell r="B104" t="str">
            <v>1336-36-3</v>
          </cell>
          <cell r="C104">
            <v>42923</v>
          </cell>
          <cell r="D104">
            <v>2.0000000000000002E-5</v>
          </cell>
          <cell r="E104">
            <v>1</v>
          </cell>
          <cell r="F104">
            <v>5.0000000000000002E-5</v>
          </cell>
          <cell r="G104">
            <v>2</v>
          </cell>
          <cell r="H104">
            <v>2.0000000000000002E-5</v>
          </cell>
          <cell r="I104">
            <v>3</v>
          </cell>
          <cell r="J104">
            <v>2.0000000000000002E-5</v>
          </cell>
          <cell r="K104" t="str">
            <v>7c</v>
          </cell>
          <cell r="L104">
            <v>2</v>
          </cell>
          <cell r="M104" t="str">
            <v>B2</v>
          </cell>
          <cell r="N104">
            <v>1</v>
          </cell>
          <cell r="O104">
            <v>1E-4</v>
          </cell>
          <cell r="P104">
            <v>1</v>
          </cell>
          <cell r="Q104">
            <v>1</v>
          </cell>
          <cell r="R104" t="str">
            <v>9e</v>
          </cell>
          <cell r="S104">
            <v>0.1</v>
          </cell>
          <cell r="T104" t="str">
            <v>9a</v>
          </cell>
          <cell r="U104">
            <v>1</v>
          </cell>
          <cell r="V104" t="str">
            <v>9e</v>
          </cell>
          <cell r="W104">
            <v>0.1</v>
          </cell>
          <cell r="X104" t="str">
            <v>9a</v>
          </cell>
          <cell r="Y104">
            <v>1</v>
          </cell>
          <cell r="Z104" t="str">
            <v>9e</v>
          </cell>
          <cell r="AA104">
            <v>0.1</v>
          </cell>
          <cell r="AB104" t="str">
            <v>9a</v>
          </cell>
          <cell r="AC104">
            <v>1</v>
          </cell>
          <cell r="AD104">
            <v>9</v>
          </cell>
          <cell r="AE104">
            <v>1</v>
          </cell>
          <cell r="AF104">
            <v>9</v>
          </cell>
          <cell r="AG104">
            <v>1</v>
          </cell>
          <cell r="AH104">
            <v>9</v>
          </cell>
          <cell r="AI104"/>
          <cell r="AJ104"/>
          <cell r="AK104">
            <v>0.89</v>
          </cell>
          <cell r="AL104">
            <v>0.89</v>
          </cell>
          <cell r="AM104"/>
          <cell r="AN104"/>
          <cell r="AO104">
            <v>0</v>
          </cell>
          <cell r="AS104"/>
          <cell r="AU104">
            <v>0</v>
          </cell>
          <cell r="AV104"/>
          <cell r="AW104">
            <v>0</v>
          </cell>
          <cell r="AX104">
            <v>4.3549999999999998E-2</v>
          </cell>
          <cell r="AY104">
            <v>0.32500000000000001</v>
          </cell>
          <cell r="AZ104">
            <v>700</v>
          </cell>
          <cell r="BA104">
            <v>22</v>
          </cell>
          <cell r="BB104">
            <v>4.15E-4</v>
          </cell>
          <cell r="BC104">
            <v>22</v>
          </cell>
          <cell r="BD104">
            <v>1.6983139630054021E-2</v>
          </cell>
          <cell r="BE104">
            <v>328</v>
          </cell>
          <cell r="BF104">
            <v>13</v>
          </cell>
          <cell r="BG104">
            <v>7.7100000000000004E-5</v>
          </cell>
          <cell r="BH104">
            <v>7.1</v>
          </cell>
          <cell r="BI104">
            <v>19</v>
          </cell>
          <cell r="BJ104">
            <v>309000</v>
          </cell>
          <cell r="BK104" t="str">
            <v>17b</v>
          </cell>
          <cell r="BL104"/>
          <cell r="BM104"/>
          <cell r="BN104"/>
          <cell r="BO104">
            <v>1.1199535223848884</v>
          </cell>
          <cell r="BP104">
            <v>0.83937499999999998</v>
          </cell>
          <cell r="BQ104"/>
          <cell r="BR104"/>
          <cell r="BS104">
            <v>1000</v>
          </cell>
          <cell r="BT104" t="str">
            <v>Ceiling (High)</v>
          </cell>
          <cell r="BU104"/>
          <cell r="BV104">
            <v>3000</v>
          </cell>
          <cell r="BW104" t="str">
            <v>Ceiling (High)</v>
          </cell>
          <cell r="BX104"/>
          <cell r="BY104">
            <v>5000</v>
          </cell>
          <cell r="BZ104" t="str">
            <v>Ceiling (High)</v>
          </cell>
          <cell r="CA104">
            <v>50000</v>
          </cell>
          <cell r="CB104" t="str">
            <v>0.005%</v>
          </cell>
          <cell r="CC104"/>
        </row>
        <row r="105">
          <cell r="A105" t="str">
            <v>PYRENE</v>
          </cell>
          <cell r="B105" t="str">
            <v>129-00-0</v>
          </cell>
          <cell r="C105">
            <v>42922</v>
          </cell>
          <cell r="D105">
            <v>0.03</v>
          </cell>
          <cell r="E105">
            <v>1</v>
          </cell>
          <cell r="F105">
            <v>0.3</v>
          </cell>
          <cell r="G105">
            <v>6</v>
          </cell>
          <cell r="H105">
            <v>0.05</v>
          </cell>
          <cell r="I105" t="str">
            <v>5d</v>
          </cell>
          <cell r="J105">
            <v>0.5</v>
          </cell>
          <cell r="K105" t="str">
            <v>5d</v>
          </cell>
          <cell r="L105"/>
          <cell r="M105" t="str">
            <v>D</v>
          </cell>
          <cell r="N105">
            <v>1</v>
          </cell>
          <cell r="O105"/>
          <cell r="P105"/>
          <cell r="Q105">
            <v>0.3</v>
          </cell>
          <cell r="R105" t="str">
            <v>9d</v>
          </cell>
          <cell r="S105">
            <v>0.1</v>
          </cell>
          <cell r="T105" t="str">
            <v>9d</v>
          </cell>
          <cell r="U105">
            <v>0.3</v>
          </cell>
          <cell r="V105" t="str">
            <v>9d</v>
          </cell>
          <cell r="W105">
            <v>0.1</v>
          </cell>
          <cell r="X105" t="str">
            <v>9d</v>
          </cell>
          <cell r="Y105" t="str">
            <v>NC</v>
          </cell>
          <cell r="Z105"/>
          <cell r="AA105" t="str">
            <v>NC</v>
          </cell>
          <cell r="AB105"/>
          <cell r="AC105">
            <v>1</v>
          </cell>
          <cell r="AD105">
            <v>9</v>
          </cell>
          <cell r="AE105">
            <v>1</v>
          </cell>
          <cell r="AF105">
            <v>9</v>
          </cell>
          <cell r="AG105"/>
          <cell r="AH105"/>
          <cell r="AI105">
            <v>20</v>
          </cell>
          <cell r="AJ105"/>
          <cell r="AK105">
            <v>0.92</v>
          </cell>
          <cell r="AL105" t="str">
            <v>NC</v>
          </cell>
          <cell r="AM105">
            <v>4</v>
          </cell>
          <cell r="AN105"/>
          <cell r="AO105">
            <v>0</v>
          </cell>
          <cell r="AS105"/>
          <cell r="AU105">
            <v>0</v>
          </cell>
          <cell r="AV105"/>
          <cell r="AW105">
            <v>0</v>
          </cell>
          <cell r="AX105">
            <v>0.66</v>
          </cell>
          <cell r="AY105">
            <v>0.5</v>
          </cell>
          <cell r="AZ105">
            <v>135</v>
          </cell>
          <cell r="BA105">
            <v>22</v>
          </cell>
          <cell r="BB105">
            <v>1.19E-5</v>
          </cell>
          <cell r="BC105">
            <v>22</v>
          </cell>
          <cell r="BD105">
            <v>4.8698641348829597E-4</v>
          </cell>
          <cell r="BE105">
            <v>202</v>
          </cell>
          <cell r="BF105">
            <v>13</v>
          </cell>
          <cell r="BG105">
            <v>2.5000000000000002E-6</v>
          </cell>
          <cell r="BH105">
            <v>4.88</v>
          </cell>
          <cell r="BI105">
            <v>17</v>
          </cell>
          <cell r="BJ105">
            <v>68000</v>
          </cell>
          <cell r="BK105" t="str">
            <v>17a</v>
          </cell>
          <cell r="BL105">
            <v>151.19999999999999</v>
          </cell>
          <cell r="BM105">
            <v>17</v>
          </cell>
          <cell r="BN105"/>
          <cell r="BO105">
            <v>0.1948049553290766</v>
          </cell>
          <cell r="BP105"/>
          <cell r="BQ105"/>
          <cell r="BR105"/>
          <cell r="BS105">
            <v>1000</v>
          </cell>
          <cell r="BT105" t="str">
            <v>Ceiling (High)</v>
          </cell>
          <cell r="BU105"/>
          <cell r="BV105">
            <v>3000</v>
          </cell>
          <cell r="BW105" t="str">
            <v>Ceiling (High)</v>
          </cell>
          <cell r="BX105"/>
          <cell r="BY105">
            <v>5000</v>
          </cell>
          <cell r="BZ105" t="str">
            <v>Ceiling (High)</v>
          </cell>
          <cell r="CA105">
            <v>50000</v>
          </cell>
          <cell r="CB105" t="str">
            <v>0.005%</v>
          </cell>
          <cell r="CC105"/>
        </row>
        <row r="106">
          <cell r="A106" t="str">
            <v>RDX</v>
          </cell>
          <cell r="B106" t="str">
            <v>121-82-4</v>
          </cell>
          <cell r="C106">
            <v>42922</v>
          </cell>
          <cell r="D106">
            <v>3.0000000000000001E-3</v>
          </cell>
          <cell r="E106">
            <v>1</v>
          </cell>
          <cell r="F106">
            <v>3.0000000000000001E-3</v>
          </cell>
          <cell r="G106" t="str">
            <v>1d</v>
          </cell>
          <cell r="H106">
            <v>1.0999999999999999E-2</v>
          </cell>
          <cell r="I106" t="str">
            <v>7b</v>
          </cell>
          <cell r="J106">
            <v>1.0999999999999999E-2</v>
          </cell>
          <cell r="K106" t="str">
            <v>7c</v>
          </cell>
          <cell r="L106">
            <v>0.11</v>
          </cell>
          <cell r="M106" t="str">
            <v>C</v>
          </cell>
          <cell r="N106">
            <v>1</v>
          </cell>
          <cell r="O106">
            <v>3.1428571428571431E-5</v>
          </cell>
          <cell r="P106" t="str">
            <v>7a</v>
          </cell>
          <cell r="Q106">
            <v>1</v>
          </cell>
          <cell r="R106">
            <v>9</v>
          </cell>
          <cell r="S106">
            <v>0.02</v>
          </cell>
          <cell r="T106">
            <v>9</v>
          </cell>
          <cell r="U106">
            <v>1</v>
          </cell>
          <cell r="V106">
            <v>9</v>
          </cell>
          <cell r="W106">
            <v>0.02</v>
          </cell>
          <cell r="X106">
            <v>9</v>
          </cell>
          <cell r="Y106">
            <v>1</v>
          </cell>
          <cell r="Z106">
            <v>9</v>
          </cell>
          <cell r="AA106">
            <v>0.02</v>
          </cell>
          <cell r="AB106">
            <v>9</v>
          </cell>
          <cell r="AC106">
            <v>1</v>
          </cell>
          <cell r="AD106">
            <v>9</v>
          </cell>
          <cell r="AE106">
            <v>1</v>
          </cell>
          <cell r="AF106">
            <v>9</v>
          </cell>
          <cell r="AG106">
            <v>1</v>
          </cell>
          <cell r="AH106">
            <v>9</v>
          </cell>
          <cell r="AI106"/>
          <cell r="AJ106"/>
          <cell r="AK106">
            <v>1</v>
          </cell>
          <cell r="AL106">
            <v>1</v>
          </cell>
          <cell r="AM106"/>
          <cell r="AN106"/>
          <cell r="AO106">
            <v>0</v>
          </cell>
          <cell r="AS106"/>
          <cell r="AU106"/>
          <cell r="AV106"/>
          <cell r="AW106"/>
          <cell r="AX106">
            <v>1</v>
          </cell>
          <cell r="AY106">
            <v>0.84</v>
          </cell>
          <cell r="AZ106">
            <v>59700</v>
          </cell>
          <cell r="BA106">
            <v>22</v>
          </cell>
          <cell r="BB106">
            <v>6.3199999999999997E-8</v>
          </cell>
          <cell r="BC106">
            <v>22</v>
          </cell>
          <cell r="BD106">
            <v>2.5863480111311181E-6</v>
          </cell>
          <cell r="BE106">
            <v>222.26</v>
          </cell>
          <cell r="BF106">
            <v>13</v>
          </cell>
          <cell r="BG106">
            <v>1.0000000000000001E-9</v>
          </cell>
          <cell r="BH106">
            <v>0.87</v>
          </cell>
          <cell r="BI106">
            <v>13</v>
          </cell>
          <cell r="BJ106">
            <v>63.095734448019364</v>
          </cell>
          <cell r="BK106">
            <v>13</v>
          </cell>
          <cell r="BL106">
            <v>205</v>
          </cell>
          <cell r="BM106">
            <v>13</v>
          </cell>
          <cell r="BN106"/>
          <cell r="BO106">
            <v>3.384885636728822E-4</v>
          </cell>
          <cell r="BP106"/>
          <cell r="BQ106"/>
          <cell r="BR106"/>
          <cell r="BS106">
            <v>1000</v>
          </cell>
          <cell r="BT106" t="str">
            <v>Ceiling (High)</v>
          </cell>
          <cell r="BU106"/>
          <cell r="BV106">
            <v>3000</v>
          </cell>
          <cell r="BW106" t="str">
            <v>Ceiling (High)</v>
          </cell>
          <cell r="BX106"/>
          <cell r="BY106">
            <v>5000</v>
          </cell>
          <cell r="BZ106" t="str">
            <v>Ceiling (High)</v>
          </cell>
          <cell r="CA106">
            <v>50000</v>
          </cell>
          <cell r="CB106" t="str">
            <v>0.005%</v>
          </cell>
          <cell r="CC106"/>
        </row>
        <row r="107">
          <cell r="A107" t="str">
            <v>SELENIUM</v>
          </cell>
          <cell r="B107" t="str">
            <v>7782-49-2</v>
          </cell>
          <cell r="C107">
            <v>42923</v>
          </cell>
          <cell r="D107">
            <v>5.0000000000000001E-3</v>
          </cell>
          <cell r="E107">
            <v>1</v>
          </cell>
          <cell r="F107">
            <v>5.0000000000000001E-3</v>
          </cell>
          <cell r="G107">
            <v>2</v>
          </cell>
          <cell r="H107">
            <v>3.0000000000000001E-3</v>
          </cell>
          <cell r="I107">
            <v>3</v>
          </cell>
          <cell r="J107">
            <v>3.0000000000000001E-3</v>
          </cell>
          <cell r="K107" t="str">
            <v>7c</v>
          </cell>
          <cell r="L107"/>
          <cell r="M107" t="str">
            <v>D</v>
          </cell>
          <cell r="N107">
            <v>1</v>
          </cell>
          <cell r="O107"/>
          <cell r="P107"/>
          <cell r="Q107">
            <v>1</v>
          </cell>
          <cell r="R107" t="str">
            <v>9e</v>
          </cell>
          <cell r="S107">
            <v>0.01</v>
          </cell>
          <cell r="T107" t="str">
            <v>9e</v>
          </cell>
          <cell r="U107">
            <v>1</v>
          </cell>
          <cell r="V107" t="str">
            <v>9e</v>
          </cell>
          <cell r="W107">
            <v>0.01</v>
          </cell>
          <cell r="X107" t="str">
            <v>9e</v>
          </cell>
          <cell r="Y107" t="str">
            <v>NC</v>
          </cell>
          <cell r="Z107"/>
          <cell r="AA107" t="str">
            <v>NC</v>
          </cell>
          <cell r="AB107"/>
          <cell r="AC107">
            <v>1</v>
          </cell>
          <cell r="AD107">
            <v>9</v>
          </cell>
          <cell r="AE107">
            <v>1</v>
          </cell>
          <cell r="AF107">
            <v>9</v>
          </cell>
          <cell r="AG107"/>
          <cell r="AH107"/>
          <cell r="AI107">
            <v>1</v>
          </cell>
          <cell r="AJ107"/>
          <cell r="AK107">
            <v>0.6</v>
          </cell>
          <cell r="AL107" t="str">
            <v>NC</v>
          </cell>
          <cell r="AM107">
            <v>0.5</v>
          </cell>
          <cell r="AN107"/>
          <cell r="AO107">
            <v>0</v>
          </cell>
          <cell r="AS107"/>
          <cell r="AU107">
            <v>0</v>
          </cell>
          <cell r="AV107"/>
          <cell r="AW107">
            <v>0</v>
          </cell>
          <cell r="AX107">
            <v>15</v>
          </cell>
          <cell r="AY107">
            <v>50</v>
          </cell>
          <cell r="AZ107">
            <v>0</v>
          </cell>
          <cell r="BA107"/>
          <cell r="BB107"/>
          <cell r="BC107"/>
          <cell r="BD107">
            <v>0</v>
          </cell>
          <cell r="BE107">
            <v>79</v>
          </cell>
          <cell r="BF107">
            <v>13</v>
          </cell>
          <cell r="BG107"/>
          <cell r="BH107">
            <v>0.24</v>
          </cell>
          <cell r="BI107"/>
          <cell r="BJ107">
            <v>0</v>
          </cell>
          <cell r="BK107"/>
          <cell r="BL107"/>
          <cell r="BM107"/>
          <cell r="BN107"/>
          <cell r="BO107">
            <v>1E-3</v>
          </cell>
          <cell r="BR107"/>
          <cell r="BS107">
            <v>1000</v>
          </cell>
          <cell r="BT107" t="str">
            <v>Ceiling (High)</v>
          </cell>
          <cell r="BU107"/>
          <cell r="BV107">
            <v>3000</v>
          </cell>
          <cell r="BW107" t="str">
            <v>Ceiling (High)</v>
          </cell>
          <cell r="BX107"/>
          <cell r="BY107">
            <v>5000</v>
          </cell>
          <cell r="BZ107" t="str">
            <v>Ceiling (High)</v>
          </cell>
          <cell r="CA107">
            <v>50000</v>
          </cell>
          <cell r="CB107" t="str">
            <v>0.005%</v>
          </cell>
          <cell r="CC107" t="str">
            <v>Y</v>
          </cell>
        </row>
        <row r="108">
          <cell r="A108" t="str">
            <v>SILVER</v>
          </cell>
          <cell r="B108" t="str">
            <v>7440-22-4</v>
          </cell>
          <cell r="C108">
            <v>42923</v>
          </cell>
          <cell r="D108">
            <v>5.0000000000000001E-3</v>
          </cell>
          <cell r="E108">
            <v>1</v>
          </cell>
          <cell r="F108">
            <v>5.0000000000000001E-3</v>
          </cell>
          <cell r="G108">
            <v>2</v>
          </cell>
          <cell r="H108">
            <v>1.3999999999999999E-4</v>
          </cell>
          <cell r="I108" t="str">
            <v>5b</v>
          </cell>
          <cell r="J108">
            <v>1.3999999999999999E-4</v>
          </cell>
          <cell r="K108" t="str">
            <v>7c</v>
          </cell>
          <cell r="L108"/>
          <cell r="M108" t="str">
            <v>D</v>
          </cell>
          <cell r="N108">
            <v>1</v>
          </cell>
          <cell r="O108"/>
          <cell r="P108"/>
          <cell r="Q108">
            <v>1</v>
          </cell>
          <cell r="R108" t="str">
            <v>9e</v>
          </cell>
          <cell r="S108">
            <v>0.3</v>
          </cell>
          <cell r="T108" t="str">
            <v>9e</v>
          </cell>
          <cell r="U108">
            <v>1</v>
          </cell>
          <cell r="V108" t="str">
            <v>9e</v>
          </cell>
          <cell r="W108">
            <v>0.3</v>
          </cell>
          <cell r="X108" t="str">
            <v>9e</v>
          </cell>
          <cell r="Y108" t="str">
            <v>NC</v>
          </cell>
          <cell r="Z108"/>
          <cell r="AA108" t="str">
            <v>NC</v>
          </cell>
          <cell r="AB108"/>
          <cell r="AC108">
            <v>1</v>
          </cell>
          <cell r="AD108">
            <v>9</v>
          </cell>
          <cell r="AE108">
            <v>1</v>
          </cell>
          <cell r="AF108">
            <v>9</v>
          </cell>
          <cell r="AG108"/>
          <cell r="AH108"/>
          <cell r="AI108">
            <v>5</v>
          </cell>
          <cell r="AJ108"/>
          <cell r="AK108">
            <v>0.04</v>
          </cell>
          <cell r="AL108" t="str">
            <v>NC</v>
          </cell>
          <cell r="AM108">
            <v>0.6</v>
          </cell>
          <cell r="AN108">
            <v>4.7</v>
          </cell>
          <cell r="AO108">
            <v>0</v>
          </cell>
          <cell r="AS108"/>
          <cell r="AU108">
            <v>0</v>
          </cell>
          <cell r="AV108"/>
          <cell r="AW108">
            <v>0</v>
          </cell>
          <cell r="AX108">
            <v>1.4</v>
          </cell>
          <cell r="AY108">
            <v>7</v>
          </cell>
          <cell r="AZ108">
            <v>0</v>
          </cell>
          <cell r="BA108"/>
          <cell r="BB108"/>
          <cell r="BC108"/>
          <cell r="BD108">
            <v>0</v>
          </cell>
          <cell r="BE108">
            <v>108</v>
          </cell>
          <cell r="BF108">
            <v>13</v>
          </cell>
          <cell r="BG108"/>
          <cell r="BH108">
            <v>0.23</v>
          </cell>
          <cell r="BI108"/>
          <cell r="BJ108">
            <v>0</v>
          </cell>
          <cell r="BK108"/>
          <cell r="BL108"/>
          <cell r="BM108"/>
          <cell r="BN108"/>
          <cell r="BO108">
            <v>5.9999999999999995E-4</v>
          </cell>
          <cell r="BP108"/>
          <cell r="BQ108"/>
          <cell r="BR108"/>
          <cell r="BS108">
            <v>1000</v>
          </cell>
          <cell r="BT108" t="str">
            <v>Ceiling (High)</v>
          </cell>
          <cell r="BU108"/>
          <cell r="BV108">
            <v>3000</v>
          </cell>
          <cell r="BW108" t="str">
            <v>Ceiling (High)</v>
          </cell>
          <cell r="BX108"/>
          <cell r="BY108">
            <v>5000</v>
          </cell>
          <cell r="BZ108" t="str">
            <v>Ceiling (High)</v>
          </cell>
          <cell r="CA108">
            <v>50000</v>
          </cell>
          <cell r="CB108" t="str">
            <v>0.005%</v>
          </cell>
          <cell r="CC108" t="str">
            <v>Y</v>
          </cell>
        </row>
        <row r="109">
          <cell r="A109" t="str">
            <v>STYRENE</v>
          </cell>
          <cell r="B109" t="str">
            <v>100-42-5</v>
          </cell>
          <cell r="C109">
            <v>42923</v>
          </cell>
          <cell r="D109">
            <v>0.2</v>
          </cell>
          <cell r="E109">
            <v>1</v>
          </cell>
          <cell r="F109">
            <v>2</v>
          </cell>
          <cell r="G109" t="str">
            <v>2d</v>
          </cell>
          <cell r="H109">
            <v>1</v>
          </cell>
          <cell r="I109">
            <v>1</v>
          </cell>
          <cell r="J109">
            <v>3</v>
          </cell>
          <cell r="K109" t="str">
            <v>1k</v>
          </cell>
          <cell r="L109">
            <v>0.03</v>
          </cell>
          <cell r="M109" t="str">
            <v>B2</v>
          </cell>
          <cell r="N109" t="str">
            <v>2d</v>
          </cell>
          <cell r="O109">
            <v>5.7000000000000005E-7</v>
          </cell>
          <cell r="P109" t="str">
            <v>2d</v>
          </cell>
          <cell r="Q109">
            <v>1</v>
          </cell>
          <cell r="R109" t="str">
            <v>9e</v>
          </cell>
          <cell r="S109">
            <v>0.03</v>
          </cell>
          <cell r="T109" t="str">
            <v>9e</v>
          </cell>
          <cell r="U109">
            <v>1</v>
          </cell>
          <cell r="V109" t="str">
            <v>9e</v>
          </cell>
          <cell r="W109">
            <v>0.03</v>
          </cell>
          <cell r="X109" t="str">
            <v>9e</v>
          </cell>
          <cell r="Y109">
            <v>1</v>
          </cell>
          <cell r="Z109" t="str">
            <v>9e</v>
          </cell>
          <cell r="AA109">
            <v>0.03</v>
          </cell>
          <cell r="AB109" t="str">
            <v>9e</v>
          </cell>
          <cell r="AC109">
            <v>1</v>
          </cell>
          <cell r="AD109">
            <v>9</v>
          </cell>
          <cell r="AE109">
            <v>1</v>
          </cell>
          <cell r="AF109">
            <v>9</v>
          </cell>
          <cell r="AG109">
            <v>1</v>
          </cell>
          <cell r="AH109">
            <v>9</v>
          </cell>
          <cell r="AI109"/>
          <cell r="AJ109"/>
          <cell r="AK109">
            <v>1</v>
          </cell>
          <cell r="AL109">
            <v>1</v>
          </cell>
          <cell r="AM109"/>
          <cell r="AN109"/>
          <cell r="AO109">
            <v>1.4</v>
          </cell>
          <cell r="AP109">
            <v>5</v>
          </cell>
          <cell r="AQ109">
            <v>0.65700000000000003</v>
          </cell>
          <cell r="AR109">
            <v>11</v>
          </cell>
          <cell r="AS109">
            <v>13</v>
          </cell>
          <cell r="AT109">
            <v>1360</v>
          </cell>
          <cell r="AU109">
            <v>0.31974753451676524</v>
          </cell>
          <cell r="AV109">
            <v>13</v>
          </cell>
          <cell r="AW109">
            <v>15.637337149624953</v>
          </cell>
          <cell r="AX109">
            <v>0.1</v>
          </cell>
          <cell r="AY109">
            <v>0.3</v>
          </cell>
          <cell r="AZ109">
            <v>310000</v>
          </cell>
          <cell r="BA109">
            <v>22</v>
          </cell>
          <cell r="BB109">
            <v>2.7499999999999998E-3</v>
          </cell>
          <cell r="BC109">
            <v>22</v>
          </cell>
          <cell r="BD109">
            <v>0.11253887706662301</v>
          </cell>
          <cell r="BE109">
            <v>104</v>
          </cell>
          <cell r="BF109">
            <v>13</v>
          </cell>
          <cell r="BG109">
            <v>5</v>
          </cell>
          <cell r="BH109">
            <v>2.95</v>
          </cell>
          <cell r="BI109">
            <v>16</v>
          </cell>
          <cell r="BJ109">
            <v>912</v>
          </cell>
          <cell r="BK109" t="str">
            <v>17a</v>
          </cell>
          <cell r="BL109">
            <v>-31</v>
          </cell>
          <cell r="BM109">
            <v>17</v>
          </cell>
          <cell r="BN109"/>
          <cell r="BO109">
            <v>3.6694417673371636E-2</v>
          </cell>
          <cell r="BP109"/>
          <cell r="BQ109"/>
          <cell r="BR109"/>
          <cell r="BS109">
            <v>500</v>
          </cell>
          <cell r="BT109" t="str">
            <v>Ceiling (Medium)</v>
          </cell>
          <cell r="BU109"/>
          <cell r="BV109">
            <v>1000</v>
          </cell>
          <cell r="BW109" t="str">
            <v>Ceiling (Medium)</v>
          </cell>
          <cell r="BX109"/>
          <cell r="BY109">
            <v>3000</v>
          </cell>
          <cell r="BZ109" t="str">
            <v>Ceiling (Medium)</v>
          </cell>
          <cell r="CA109">
            <v>50000</v>
          </cell>
          <cell r="CB109" t="str">
            <v>0.005%</v>
          </cell>
          <cell r="CC109"/>
        </row>
        <row r="110">
          <cell r="A110" t="str">
            <v>TCDD, 2,3,7,8-  (equivalents)</v>
          </cell>
          <cell r="B110" t="str">
            <v>1746-01-6</v>
          </cell>
          <cell r="C110">
            <v>42923</v>
          </cell>
          <cell r="D110">
            <v>6.9999999999999996E-10</v>
          </cell>
          <cell r="E110">
            <v>1</v>
          </cell>
          <cell r="F110">
            <v>6.9999999999999996E-10</v>
          </cell>
          <cell r="G110" t="str">
            <v>1d</v>
          </cell>
          <cell r="H110">
            <v>2.0000000000000001E-10</v>
          </cell>
          <cell r="I110" t="str">
            <v>7b</v>
          </cell>
          <cell r="J110">
            <v>2.0000000000000001E-10</v>
          </cell>
          <cell r="K110" t="str">
            <v>7c</v>
          </cell>
          <cell r="L110">
            <v>150000</v>
          </cell>
          <cell r="M110" t="str">
            <v>B2</v>
          </cell>
          <cell r="N110">
            <v>2</v>
          </cell>
          <cell r="O110">
            <v>33</v>
          </cell>
          <cell r="P110">
            <v>2</v>
          </cell>
          <cell r="Q110">
            <v>1</v>
          </cell>
          <cell r="R110" t="str">
            <v>9e</v>
          </cell>
          <cell r="S110">
            <v>0.1</v>
          </cell>
          <cell r="T110" t="str">
            <v>9a</v>
          </cell>
          <cell r="U110">
            <v>1</v>
          </cell>
          <cell r="V110" t="str">
            <v>9e</v>
          </cell>
          <cell r="W110">
            <v>0.1</v>
          </cell>
          <cell r="X110" t="str">
            <v>9a</v>
          </cell>
          <cell r="Y110">
            <v>1</v>
          </cell>
          <cell r="Z110" t="str">
            <v>9e</v>
          </cell>
          <cell r="AA110">
            <v>0.1</v>
          </cell>
          <cell r="AB110" t="str">
            <v>9a</v>
          </cell>
          <cell r="AC110">
            <v>1</v>
          </cell>
          <cell r="AD110">
            <v>9</v>
          </cell>
          <cell r="AE110">
            <v>1</v>
          </cell>
          <cell r="AF110">
            <v>9</v>
          </cell>
          <cell r="AG110">
            <v>1</v>
          </cell>
          <cell r="AH110">
            <v>9</v>
          </cell>
          <cell r="AI110">
            <v>2.1999999999999999E-5</v>
          </cell>
          <cell r="AJ110"/>
          <cell r="AK110">
            <v>1</v>
          </cell>
          <cell r="AL110">
            <v>1</v>
          </cell>
          <cell r="AM110">
            <v>2.1999999999999999E-5</v>
          </cell>
          <cell r="AN110"/>
          <cell r="AO110">
            <v>0</v>
          </cell>
          <cell r="AS110"/>
          <cell r="AU110">
            <v>0</v>
          </cell>
          <cell r="AV110"/>
          <cell r="AW110">
            <v>0</v>
          </cell>
          <cell r="AX110">
            <v>9.9999999999999995E-7</v>
          </cell>
          <cell r="AY110">
            <v>1.0000000000000001E-5</v>
          </cell>
          <cell r="AZ110">
            <v>0.2</v>
          </cell>
          <cell r="BA110">
            <v>22</v>
          </cell>
          <cell r="BB110">
            <v>5.0000000000000002E-5</v>
          </cell>
          <cell r="BC110">
            <v>22</v>
          </cell>
          <cell r="BD110">
            <v>2.0461614012113275E-3</v>
          </cell>
          <cell r="BE110">
            <v>322</v>
          </cell>
          <cell r="BF110">
            <v>11</v>
          </cell>
          <cell r="BG110">
            <v>7.4000000000000003E-10</v>
          </cell>
          <cell r="BH110">
            <v>6.8</v>
          </cell>
          <cell r="BI110">
            <v>16</v>
          </cell>
          <cell r="BJ110">
            <v>3300000</v>
          </cell>
          <cell r="BK110">
            <v>11</v>
          </cell>
          <cell r="BL110"/>
          <cell r="BM110"/>
          <cell r="BN110"/>
          <cell r="BO110">
            <v>0.76700818769351109</v>
          </cell>
          <cell r="BP110"/>
          <cell r="BQ110"/>
          <cell r="BR110"/>
          <cell r="BS110">
            <v>1000</v>
          </cell>
          <cell r="BT110" t="str">
            <v>Ceiling (High)</v>
          </cell>
          <cell r="BU110"/>
          <cell r="BV110">
            <v>3000</v>
          </cell>
          <cell r="BW110" t="str">
            <v>Ceiling (High)</v>
          </cell>
          <cell r="BX110"/>
          <cell r="BY110">
            <v>5000</v>
          </cell>
          <cell r="BZ110" t="str">
            <v>Ceiling (High)</v>
          </cell>
          <cell r="CA110">
            <v>50000</v>
          </cell>
          <cell r="CB110" t="str">
            <v>0.005%</v>
          </cell>
          <cell r="CC110"/>
        </row>
        <row r="111">
          <cell r="A111" t="str">
            <v>TETRACHLOROETHANE, 1,1,1,2-</v>
          </cell>
          <cell r="B111" t="str">
            <v>630-20-6</v>
          </cell>
          <cell r="C111">
            <v>42922</v>
          </cell>
          <cell r="D111">
            <v>0.03</v>
          </cell>
          <cell r="E111">
            <v>1</v>
          </cell>
          <cell r="F111">
            <v>0.09</v>
          </cell>
          <cell r="G111">
            <v>6</v>
          </cell>
          <cell r="H111">
            <v>0.11</v>
          </cell>
          <cell r="I111" t="str">
            <v>7b</v>
          </cell>
          <cell r="J111">
            <v>0.3</v>
          </cell>
          <cell r="K111" t="str">
            <v>7b</v>
          </cell>
          <cell r="L111">
            <v>2.5999999999999999E-2</v>
          </cell>
          <cell r="M111" t="str">
            <v>C</v>
          </cell>
          <cell r="N111">
            <v>1</v>
          </cell>
          <cell r="O111">
            <v>7.4000000000000003E-6</v>
          </cell>
          <cell r="P111">
            <v>1</v>
          </cell>
          <cell r="Q111">
            <v>1</v>
          </cell>
          <cell r="R111" t="str">
            <v>9e</v>
          </cell>
          <cell r="S111">
            <v>0.03</v>
          </cell>
          <cell r="T111" t="str">
            <v>9e</v>
          </cell>
          <cell r="U111">
            <v>1</v>
          </cell>
          <cell r="V111" t="str">
            <v>9e</v>
          </cell>
          <cell r="W111">
            <v>0.03</v>
          </cell>
          <cell r="X111" t="str">
            <v>9e</v>
          </cell>
          <cell r="Y111">
            <v>1</v>
          </cell>
          <cell r="Z111" t="str">
            <v>9e</v>
          </cell>
          <cell r="AA111">
            <v>0.03</v>
          </cell>
          <cell r="AB111" t="str">
            <v>9e</v>
          </cell>
          <cell r="AC111">
            <v>1</v>
          </cell>
          <cell r="AD111">
            <v>9</v>
          </cell>
          <cell r="AE111">
            <v>1</v>
          </cell>
          <cell r="AF111">
            <v>9</v>
          </cell>
          <cell r="AG111">
            <v>1</v>
          </cell>
          <cell r="AH111">
            <v>9</v>
          </cell>
          <cell r="AI111"/>
          <cell r="AJ111"/>
          <cell r="AK111">
            <v>0.7</v>
          </cell>
          <cell r="AL111">
            <v>0.7</v>
          </cell>
          <cell r="AM111"/>
          <cell r="AN111"/>
          <cell r="AO111">
            <v>0</v>
          </cell>
          <cell r="AS111"/>
          <cell r="AU111">
            <v>0</v>
          </cell>
          <cell r="AV111"/>
          <cell r="AW111">
            <v>0</v>
          </cell>
          <cell r="AX111">
            <v>0.1</v>
          </cell>
          <cell r="AY111">
            <v>5</v>
          </cell>
          <cell r="AZ111">
            <v>1070000</v>
          </cell>
          <cell r="BA111">
            <v>22</v>
          </cell>
          <cell r="BB111">
            <v>2.4499999999999999E-3</v>
          </cell>
          <cell r="BC111">
            <v>22</v>
          </cell>
          <cell r="BD111">
            <v>0.10026190865935505</v>
          </cell>
          <cell r="BE111">
            <v>168</v>
          </cell>
          <cell r="BF111">
            <v>11</v>
          </cell>
          <cell r="BG111">
            <v>10</v>
          </cell>
          <cell r="BH111">
            <v>2.93</v>
          </cell>
          <cell r="BI111">
            <v>20</v>
          </cell>
          <cell r="BJ111">
            <v>54</v>
          </cell>
          <cell r="BK111">
            <v>11</v>
          </cell>
          <cell r="BL111"/>
          <cell r="BM111"/>
          <cell r="BN111"/>
          <cell r="BO111">
            <v>1.5595525028269547E-2</v>
          </cell>
          <cell r="BP111"/>
          <cell r="BQ111"/>
          <cell r="BR111"/>
          <cell r="BS111">
            <v>100</v>
          </cell>
          <cell r="BT111" t="str">
            <v>Ceiling (Low)</v>
          </cell>
          <cell r="BU111"/>
          <cell r="BV111">
            <v>500</v>
          </cell>
          <cell r="BW111" t="str">
            <v>Ceiling (Low)</v>
          </cell>
          <cell r="BX111"/>
          <cell r="BY111">
            <v>500</v>
          </cell>
          <cell r="BZ111" t="str">
            <v>High Volatility</v>
          </cell>
          <cell r="CA111">
            <v>50000</v>
          </cell>
          <cell r="CB111" t="str">
            <v>0.005%</v>
          </cell>
          <cell r="CC111"/>
        </row>
        <row r="112">
          <cell r="A112" t="str">
            <v>TETRACHLOROETHANE, 1,1,2,2-</v>
          </cell>
          <cell r="B112" t="str">
            <v>79-34-5</v>
          </cell>
          <cell r="C112">
            <v>42922</v>
          </cell>
          <cell r="D112">
            <v>0.02</v>
          </cell>
          <cell r="E112">
            <v>1</v>
          </cell>
          <cell r="F112">
            <v>0.05</v>
          </cell>
          <cell r="G112">
            <v>1</v>
          </cell>
          <cell r="H112">
            <v>9.2999999999999999E-2</v>
          </cell>
          <cell r="I112">
            <v>3</v>
          </cell>
          <cell r="J112">
            <v>9.2999999999999999E-2</v>
          </cell>
          <cell r="K112" t="str">
            <v>7c</v>
          </cell>
          <cell r="L112">
            <v>0.2</v>
          </cell>
          <cell r="M112" t="str">
            <v>C</v>
          </cell>
          <cell r="N112">
            <v>1</v>
          </cell>
          <cell r="O112">
            <v>5.8E-5</v>
          </cell>
          <cell r="P112" t="str">
            <v>1f</v>
          </cell>
          <cell r="Q112">
            <v>1</v>
          </cell>
          <cell r="R112" t="str">
            <v>9e</v>
          </cell>
          <cell r="S112">
            <v>0.03</v>
          </cell>
          <cell r="T112" t="str">
            <v>9e</v>
          </cell>
          <cell r="U112">
            <v>1</v>
          </cell>
          <cell r="V112" t="str">
            <v>9e</v>
          </cell>
          <cell r="W112">
            <v>0.03</v>
          </cell>
          <cell r="X112" t="str">
            <v>9e</v>
          </cell>
          <cell r="Y112">
            <v>1</v>
          </cell>
          <cell r="Z112" t="str">
            <v>9e</v>
          </cell>
          <cell r="AA112">
            <v>0.03</v>
          </cell>
          <cell r="AB112" t="str">
            <v>9e</v>
          </cell>
          <cell r="AC112">
            <v>1</v>
          </cell>
          <cell r="AD112">
            <v>9</v>
          </cell>
          <cell r="AE112">
            <v>1</v>
          </cell>
          <cell r="AF112">
            <v>9</v>
          </cell>
          <cell r="AG112">
            <v>1</v>
          </cell>
          <cell r="AH112">
            <v>9</v>
          </cell>
          <cell r="AI112"/>
          <cell r="AJ112"/>
          <cell r="AK112"/>
          <cell r="AL112">
            <v>0.7</v>
          </cell>
          <cell r="AM112"/>
          <cell r="AN112"/>
          <cell r="AO112">
            <v>0</v>
          </cell>
          <cell r="AR112">
            <v>500</v>
          </cell>
          <cell r="AS112">
            <v>13</v>
          </cell>
          <cell r="AT112">
            <v>10470</v>
          </cell>
          <cell r="AU112">
            <v>1.5238388278388275</v>
          </cell>
          <cell r="AV112">
            <v>13</v>
          </cell>
          <cell r="AW112">
            <v>2.6249495202015352</v>
          </cell>
          <cell r="AX112">
            <v>5.0000000000000001E-3</v>
          </cell>
          <cell r="AY112">
            <v>2</v>
          </cell>
          <cell r="AZ112">
            <v>2830000</v>
          </cell>
          <cell r="BA112">
            <v>22</v>
          </cell>
          <cell r="BB112">
            <v>3.6699999999999998E-4</v>
          </cell>
          <cell r="BC112">
            <v>22</v>
          </cell>
          <cell r="BD112">
            <v>1.5018824684891144E-2</v>
          </cell>
          <cell r="BE112">
            <v>168</v>
          </cell>
          <cell r="BF112">
            <v>13</v>
          </cell>
          <cell r="BG112">
            <v>4</v>
          </cell>
          <cell r="BH112">
            <v>2.39</v>
          </cell>
          <cell r="BI112">
            <v>16</v>
          </cell>
          <cell r="BJ112">
            <v>79</v>
          </cell>
          <cell r="BK112" t="str">
            <v>17a</v>
          </cell>
          <cell r="BL112">
            <v>-43.8</v>
          </cell>
          <cell r="BM112">
            <v>17</v>
          </cell>
          <cell r="BN112"/>
          <cell r="BO112">
            <v>6.8643591792699517E-3</v>
          </cell>
          <cell r="BP112"/>
          <cell r="BQ112"/>
          <cell r="BR112"/>
          <cell r="BS112">
            <v>500</v>
          </cell>
          <cell r="BT112" t="str">
            <v>Ceiling (Medium)</v>
          </cell>
          <cell r="BU112"/>
          <cell r="BV112">
            <v>1000</v>
          </cell>
          <cell r="BW112" t="str">
            <v>Ceiling (Medium)</v>
          </cell>
          <cell r="BX112"/>
          <cell r="BY112">
            <v>3000</v>
          </cell>
          <cell r="BZ112" t="str">
            <v>Ceiling (Medium)</v>
          </cell>
          <cell r="CA112">
            <v>50000</v>
          </cell>
          <cell r="CB112" t="str">
            <v>0.005%</v>
          </cell>
          <cell r="CC112"/>
        </row>
        <row r="113">
          <cell r="A113" t="str">
            <v>TETRACHLOROETHYLENE</v>
          </cell>
          <cell r="B113" t="str">
            <v>127-18-4</v>
          </cell>
          <cell r="C113">
            <v>42922</v>
          </cell>
          <cell r="D113">
            <v>6.0000000000000001E-3</v>
          </cell>
          <cell r="E113">
            <v>1</v>
          </cell>
          <cell r="F113">
            <v>6.0000000000000001E-3</v>
          </cell>
          <cell r="G113" t="str">
            <v>1d</v>
          </cell>
          <cell r="H113">
            <v>0.04</v>
          </cell>
          <cell r="I113">
            <v>1</v>
          </cell>
          <cell r="J113">
            <v>0.04</v>
          </cell>
          <cell r="K113" t="str">
            <v>7c</v>
          </cell>
          <cell r="L113">
            <v>0.02</v>
          </cell>
          <cell r="M113"/>
          <cell r="N113" t="str">
            <v>5h</v>
          </cell>
          <cell r="O113">
            <v>3.0000000000000001E-6</v>
          </cell>
          <cell r="P113" t="str">
            <v>5h</v>
          </cell>
          <cell r="Q113">
            <v>1</v>
          </cell>
          <cell r="R113" t="str">
            <v>9e</v>
          </cell>
          <cell r="S113">
            <v>0.03</v>
          </cell>
          <cell r="T113" t="str">
            <v>9e</v>
          </cell>
          <cell r="U113">
            <v>1</v>
          </cell>
          <cell r="V113" t="str">
            <v>9e</v>
          </cell>
          <cell r="W113">
            <v>0.03</v>
          </cell>
          <cell r="X113" t="str">
            <v>9e</v>
          </cell>
          <cell r="Y113">
            <v>1</v>
          </cell>
          <cell r="Z113" t="str">
            <v>9e</v>
          </cell>
          <cell r="AA113">
            <v>0.03</v>
          </cell>
          <cell r="AB113" t="str">
            <v>9e</v>
          </cell>
          <cell r="AC113">
            <v>1</v>
          </cell>
          <cell r="AD113">
            <v>9</v>
          </cell>
          <cell r="AE113">
            <v>1</v>
          </cell>
          <cell r="AF113">
            <v>9</v>
          </cell>
          <cell r="AG113">
            <v>1</v>
          </cell>
          <cell r="AH113">
            <v>9</v>
          </cell>
          <cell r="AI113"/>
          <cell r="AJ113"/>
          <cell r="AK113">
            <v>1</v>
          </cell>
          <cell r="AL113">
            <v>1</v>
          </cell>
          <cell r="AM113"/>
          <cell r="AN113"/>
          <cell r="AO113">
            <v>4.0999999999999996</v>
          </cell>
          <cell r="AP113">
            <v>20</v>
          </cell>
          <cell r="AQ113">
            <v>1.6220000000000001</v>
          </cell>
          <cell r="AR113">
            <v>300</v>
          </cell>
          <cell r="AS113">
            <v>13</v>
          </cell>
          <cell r="AT113">
            <v>31730</v>
          </cell>
          <cell r="AU113">
            <v>4.6737299969107191</v>
          </cell>
          <cell r="AV113">
            <v>13</v>
          </cell>
          <cell r="AW113">
            <v>4.0652754892898768</v>
          </cell>
          <cell r="AX113">
            <v>0.1</v>
          </cell>
          <cell r="AY113">
            <v>1.5</v>
          </cell>
          <cell r="AZ113">
            <v>206000</v>
          </cell>
          <cell r="BA113">
            <v>22</v>
          </cell>
          <cell r="BB113">
            <v>1.77E-2</v>
          </cell>
          <cell r="BC113">
            <v>22</v>
          </cell>
          <cell r="BD113">
            <v>0.72434113602881001</v>
          </cell>
          <cell r="BE113">
            <v>166</v>
          </cell>
          <cell r="BF113">
            <v>13</v>
          </cell>
          <cell r="BG113">
            <v>19</v>
          </cell>
          <cell r="BH113">
            <v>3.4</v>
          </cell>
          <cell r="BI113">
            <v>16</v>
          </cell>
          <cell r="BJ113">
            <v>265</v>
          </cell>
          <cell r="BK113" t="str">
            <v>17a</v>
          </cell>
          <cell r="BL113">
            <v>-22.3</v>
          </cell>
          <cell r="BM113">
            <v>17</v>
          </cell>
          <cell r="BN113"/>
          <cell r="BO113">
            <v>3.2688876924727196E-2</v>
          </cell>
          <cell r="BP113"/>
          <cell r="BQ113"/>
          <cell r="BR113"/>
          <cell r="BS113">
            <v>500</v>
          </cell>
          <cell r="BT113" t="str">
            <v>Ceiling (Medium)</v>
          </cell>
          <cell r="BU113"/>
          <cell r="BV113">
            <v>1000</v>
          </cell>
          <cell r="BW113" t="str">
            <v>Ceiling (Medium)</v>
          </cell>
          <cell r="BX113"/>
          <cell r="BY113">
            <v>3000</v>
          </cell>
          <cell r="BZ113" t="str">
            <v>Ceiling (Medium)</v>
          </cell>
          <cell r="CA113">
            <v>50000</v>
          </cell>
          <cell r="CB113" t="str">
            <v>0.005%</v>
          </cell>
          <cell r="CC113"/>
        </row>
        <row r="114">
          <cell r="A114" t="str">
            <v>THALLIUM</v>
          </cell>
          <cell r="B114" t="str">
            <v>7440-28-0</v>
          </cell>
          <cell r="C114">
            <v>42922</v>
          </cell>
          <cell r="D114">
            <v>8.0000000000000007E-5</v>
          </cell>
          <cell r="E114" t="str">
            <v>1f</v>
          </cell>
          <cell r="F114">
            <v>8.0000000000000004E-4</v>
          </cell>
          <cell r="G114" t="str">
            <v>1f</v>
          </cell>
          <cell r="H114">
            <v>1.4E-5</v>
          </cell>
          <cell r="I114" t="str">
            <v>5b</v>
          </cell>
          <cell r="J114">
            <v>1.4E-5</v>
          </cell>
          <cell r="K114" t="str">
            <v>7c</v>
          </cell>
          <cell r="L114"/>
          <cell r="M114"/>
          <cell r="N114"/>
          <cell r="O114"/>
          <cell r="P114"/>
          <cell r="Q114">
            <v>1</v>
          </cell>
          <cell r="R114" t="str">
            <v>9e</v>
          </cell>
          <cell r="S114">
            <v>0.01</v>
          </cell>
          <cell r="T114" t="str">
            <v>9e</v>
          </cell>
          <cell r="U114">
            <v>1</v>
          </cell>
          <cell r="V114" t="str">
            <v>9e</v>
          </cell>
          <cell r="W114">
            <v>0.01</v>
          </cell>
          <cell r="X114" t="str">
            <v>9e</v>
          </cell>
          <cell r="Y114" t="str">
            <v>NC</v>
          </cell>
          <cell r="Z114"/>
          <cell r="AA114" t="str">
            <v>NC</v>
          </cell>
          <cell r="AB114"/>
          <cell r="AC114">
            <v>1</v>
          </cell>
          <cell r="AD114">
            <v>9</v>
          </cell>
          <cell r="AE114">
            <v>1</v>
          </cell>
          <cell r="AF114">
            <v>9</v>
          </cell>
          <cell r="AG114"/>
          <cell r="AH114"/>
          <cell r="AI114">
            <v>5</v>
          </cell>
          <cell r="AJ114"/>
          <cell r="AK114">
            <v>1</v>
          </cell>
          <cell r="AL114" t="str">
            <v>NC</v>
          </cell>
          <cell r="AM114">
            <v>0.6</v>
          </cell>
          <cell r="AN114"/>
          <cell r="AO114">
            <v>0</v>
          </cell>
          <cell r="AS114"/>
          <cell r="AU114">
            <v>0</v>
          </cell>
          <cell r="AV114"/>
          <cell r="AW114">
            <v>0</v>
          </cell>
          <cell r="AX114">
            <v>8</v>
          </cell>
          <cell r="AY114">
            <v>40</v>
          </cell>
          <cell r="AZ114">
            <v>0</v>
          </cell>
          <cell r="BA114"/>
          <cell r="BB114"/>
          <cell r="BC114"/>
          <cell r="BD114">
            <v>0</v>
          </cell>
          <cell r="BE114">
            <v>204</v>
          </cell>
          <cell r="BF114">
            <v>13</v>
          </cell>
          <cell r="BG114"/>
          <cell r="BH114">
            <v>0.23</v>
          </cell>
          <cell r="BI114"/>
          <cell r="BJ114">
            <v>0</v>
          </cell>
          <cell r="BK114"/>
          <cell r="BL114"/>
          <cell r="BM114"/>
          <cell r="BN114"/>
          <cell r="BO114">
            <v>1E-3</v>
          </cell>
          <cell r="BP114"/>
          <cell r="BQ114"/>
          <cell r="BR114"/>
          <cell r="BS114">
            <v>1000</v>
          </cell>
          <cell r="BT114" t="str">
            <v>Ceiling (High)</v>
          </cell>
          <cell r="BU114"/>
          <cell r="BV114">
            <v>3000</v>
          </cell>
          <cell r="BW114" t="str">
            <v>Ceiling (High)</v>
          </cell>
          <cell r="BX114"/>
          <cell r="BY114">
            <v>5000</v>
          </cell>
          <cell r="BZ114" t="str">
            <v>Ceiling (High)</v>
          </cell>
          <cell r="CA114">
            <v>50000</v>
          </cell>
          <cell r="CB114" t="str">
            <v>0.005%</v>
          </cell>
          <cell r="CC114" t="str">
            <v>Y</v>
          </cell>
        </row>
        <row r="115">
          <cell r="A115" t="str">
            <v>TOLUENE</v>
          </cell>
          <cell r="B115" t="str">
            <v>108-88-3</v>
          </cell>
          <cell r="C115">
            <v>42922</v>
          </cell>
          <cell r="D115">
            <v>0.08</v>
          </cell>
          <cell r="E115">
            <v>1</v>
          </cell>
          <cell r="F115">
            <v>0.8</v>
          </cell>
          <cell r="G115">
            <v>6</v>
          </cell>
          <cell r="H115">
            <v>5</v>
          </cell>
          <cell r="I115">
            <v>1</v>
          </cell>
          <cell r="J115">
            <v>5</v>
          </cell>
          <cell r="K115">
            <v>6</v>
          </cell>
          <cell r="L115"/>
          <cell r="M115" t="str">
            <v>D</v>
          </cell>
          <cell r="N115">
            <v>1</v>
          </cell>
          <cell r="O115"/>
          <cell r="P115"/>
          <cell r="Q115">
            <v>1</v>
          </cell>
          <cell r="R115" t="str">
            <v>9e</v>
          </cell>
          <cell r="S115">
            <v>0.03</v>
          </cell>
          <cell r="T115" t="str">
            <v>9e</v>
          </cell>
          <cell r="U115">
            <v>1</v>
          </cell>
          <cell r="V115" t="str">
            <v>9e</v>
          </cell>
          <cell r="W115">
            <v>0.03</v>
          </cell>
          <cell r="X115" t="str">
            <v>9e</v>
          </cell>
          <cell r="Y115" t="str">
            <v>NC</v>
          </cell>
          <cell r="Z115"/>
          <cell r="AA115" t="str">
            <v>NC</v>
          </cell>
          <cell r="AB115"/>
          <cell r="AC115">
            <v>1</v>
          </cell>
          <cell r="AD115">
            <v>9</v>
          </cell>
          <cell r="AE115">
            <v>1</v>
          </cell>
          <cell r="AF115">
            <v>9</v>
          </cell>
          <cell r="AG115"/>
          <cell r="AH115"/>
          <cell r="AI115"/>
          <cell r="AJ115"/>
          <cell r="AK115">
            <v>1</v>
          </cell>
          <cell r="AL115" t="str">
            <v>NC</v>
          </cell>
          <cell r="AM115"/>
          <cell r="AN115"/>
          <cell r="AO115">
            <v>54</v>
          </cell>
          <cell r="AP115">
            <v>150</v>
          </cell>
          <cell r="AQ115">
            <v>7.6150000000000002</v>
          </cell>
          <cell r="AR115">
            <v>40</v>
          </cell>
          <cell r="AS115">
            <v>13</v>
          </cell>
          <cell r="AT115">
            <v>30000</v>
          </cell>
          <cell r="AU115">
            <v>7.9732441471571907</v>
          </cell>
          <cell r="AV115">
            <v>13</v>
          </cell>
          <cell r="AW115">
            <v>3.511744966442953</v>
          </cell>
          <cell r="AX115">
            <v>0.1</v>
          </cell>
          <cell r="AY115">
            <v>0.5</v>
          </cell>
          <cell r="AZ115">
            <v>526000</v>
          </cell>
          <cell r="BA115">
            <v>22</v>
          </cell>
          <cell r="BB115">
            <v>6.6400000000000001E-3</v>
          </cell>
          <cell r="BC115">
            <v>22</v>
          </cell>
          <cell r="BD115">
            <v>0.27173023408086433</v>
          </cell>
          <cell r="BE115">
            <v>92</v>
          </cell>
          <cell r="BF115">
            <v>13</v>
          </cell>
          <cell r="BG115">
            <v>28</v>
          </cell>
          <cell r="BH115">
            <v>2.73</v>
          </cell>
          <cell r="BI115">
            <v>16</v>
          </cell>
          <cell r="BJ115">
            <v>140</v>
          </cell>
          <cell r="BK115" t="str">
            <v>17a</v>
          </cell>
          <cell r="BL115">
            <v>-94.9</v>
          </cell>
          <cell r="BM115">
            <v>17</v>
          </cell>
          <cell r="BN115"/>
          <cell r="BO115">
            <v>3.0661966160107378E-2</v>
          </cell>
          <cell r="BP115"/>
          <cell r="BQ115"/>
          <cell r="BR115"/>
          <cell r="BS115">
            <v>500</v>
          </cell>
          <cell r="BT115" t="str">
            <v>Ceiling (Medium)</v>
          </cell>
          <cell r="BU115"/>
          <cell r="BV115">
            <v>1000</v>
          </cell>
          <cell r="BW115" t="str">
            <v>Ceiling (Medium)</v>
          </cell>
          <cell r="BX115"/>
          <cell r="BY115">
            <v>3000</v>
          </cell>
          <cell r="BZ115" t="str">
            <v>Ceiling (Medium)</v>
          </cell>
          <cell r="CA115">
            <v>50000</v>
          </cell>
          <cell r="CB115" t="str">
            <v>0.005%</v>
          </cell>
          <cell r="CC115"/>
        </row>
        <row r="116">
          <cell r="A116" t="str">
            <v>TRICHLOROBENZENE, 1,2,4-</v>
          </cell>
          <cell r="B116" t="str">
            <v>120-82-1</v>
          </cell>
          <cell r="C116">
            <v>42922</v>
          </cell>
          <cell r="D116">
            <v>0.01</v>
          </cell>
          <cell r="E116">
            <v>1</v>
          </cell>
          <cell r="F116">
            <v>0.09</v>
          </cell>
          <cell r="G116">
            <v>6</v>
          </cell>
          <cell r="H116">
            <v>2E-3</v>
          </cell>
          <cell r="I116">
            <v>6</v>
          </cell>
          <cell r="J116">
            <v>0.02</v>
          </cell>
          <cell r="K116">
            <v>6</v>
          </cell>
          <cell r="L116"/>
          <cell r="M116" t="str">
            <v>D</v>
          </cell>
          <cell r="N116">
            <v>1</v>
          </cell>
          <cell r="O116"/>
          <cell r="P116"/>
          <cell r="Q116">
            <v>1</v>
          </cell>
          <cell r="R116" t="str">
            <v>9e</v>
          </cell>
          <cell r="S116">
            <v>0.03</v>
          </cell>
          <cell r="T116" t="str">
            <v>9e</v>
          </cell>
          <cell r="U116">
            <v>1</v>
          </cell>
          <cell r="V116" t="str">
            <v>9e</v>
          </cell>
          <cell r="W116">
            <v>0.03</v>
          </cell>
          <cell r="X116" t="str">
            <v>9e</v>
          </cell>
          <cell r="Y116" t="str">
            <v>NC</v>
          </cell>
          <cell r="Z116"/>
          <cell r="AA116" t="str">
            <v>NC</v>
          </cell>
          <cell r="AB116"/>
          <cell r="AC116">
            <v>1</v>
          </cell>
          <cell r="AD116">
            <v>9</v>
          </cell>
          <cell r="AE116">
            <v>1</v>
          </cell>
          <cell r="AF116">
            <v>9</v>
          </cell>
          <cell r="AG116"/>
          <cell r="AH116"/>
          <cell r="AI116"/>
          <cell r="AJ116"/>
          <cell r="AK116">
            <v>1</v>
          </cell>
          <cell r="AL116" t="str">
            <v>NC</v>
          </cell>
          <cell r="AM116"/>
          <cell r="AN116"/>
          <cell r="AO116">
            <v>3.4</v>
          </cell>
          <cell r="AP116">
            <v>15</v>
          </cell>
          <cell r="AQ116">
            <v>0.08</v>
          </cell>
          <cell r="AS116"/>
          <cell r="AT116">
            <v>22000</v>
          </cell>
          <cell r="AU116">
            <v>2.9719790338574863</v>
          </cell>
          <cell r="AV116">
            <v>27</v>
          </cell>
          <cell r="AW116">
            <v>0</v>
          </cell>
          <cell r="AX116">
            <v>0.1</v>
          </cell>
          <cell r="AY116">
            <v>1</v>
          </cell>
          <cell r="AZ116">
            <v>49000</v>
          </cell>
          <cell r="BA116">
            <v>22</v>
          </cell>
          <cell r="BB116">
            <v>1.42E-3</v>
          </cell>
          <cell r="BC116">
            <v>22</v>
          </cell>
          <cell r="BD116">
            <v>5.8110983794401702E-2</v>
          </cell>
          <cell r="BE116">
            <v>181</v>
          </cell>
          <cell r="BF116">
            <v>11</v>
          </cell>
          <cell r="BG116"/>
          <cell r="BH116">
            <v>4.0199999999999996</v>
          </cell>
          <cell r="BI116">
            <v>16</v>
          </cell>
          <cell r="BJ116">
            <v>1660</v>
          </cell>
          <cell r="BK116" t="str">
            <v>17a</v>
          </cell>
          <cell r="BL116">
            <v>17</v>
          </cell>
          <cell r="BM116">
            <v>17</v>
          </cell>
          <cell r="BN116"/>
          <cell r="BO116">
            <v>6.9119406439804909E-2</v>
          </cell>
          <cell r="BP116"/>
          <cell r="BQ116"/>
          <cell r="BR116"/>
          <cell r="BS116">
            <v>1000</v>
          </cell>
          <cell r="BT116" t="str">
            <v>Ceiling (High)</v>
          </cell>
          <cell r="BU116"/>
          <cell r="BV116">
            <v>3000</v>
          </cell>
          <cell r="BW116" t="str">
            <v>Ceiling (High)</v>
          </cell>
          <cell r="BX116"/>
          <cell r="BY116">
            <v>5000</v>
          </cell>
          <cell r="BZ116" t="str">
            <v>Ceiling (High)</v>
          </cell>
          <cell r="CA116">
            <v>50000</v>
          </cell>
          <cell r="CB116" t="str">
            <v>0.005%</v>
          </cell>
          <cell r="CC116"/>
        </row>
        <row r="117">
          <cell r="A117" t="str">
            <v>TRICHLOROETHANE, 1,1,1-</v>
          </cell>
          <cell r="B117" t="str">
            <v>71-55-6</v>
          </cell>
          <cell r="C117">
            <v>42922</v>
          </cell>
          <cell r="D117">
            <v>2</v>
          </cell>
          <cell r="E117">
            <v>1</v>
          </cell>
          <cell r="F117">
            <v>7</v>
          </cell>
          <cell r="G117">
            <v>1</v>
          </cell>
          <cell r="H117">
            <v>5</v>
          </cell>
          <cell r="I117">
            <v>1</v>
          </cell>
          <cell r="J117">
            <v>5</v>
          </cell>
          <cell r="K117">
            <v>1</v>
          </cell>
          <cell r="L117"/>
          <cell r="M117" t="str">
            <v>D</v>
          </cell>
          <cell r="N117">
            <v>1</v>
          </cell>
          <cell r="O117"/>
          <cell r="P117"/>
          <cell r="Q117">
            <v>1</v>
          </cell>
          <cell r="R117" t="str">
            <v>9e</v>
          </cell>
          <cell r="S117">
            <v>0.03</v>
          </cell>
          <cell r="T117" t="str">
            <v>9e</v>
          </cell>
          <cell r="U117">
            <v>1</v>
          </cell>
          <cell r="V117" t="str">
            <v>9e</v>
          </cell>
          <cell r="W117">
            <v>0.03</v>
          </cell>
          <cell r="X117" t="str">
            <v>9e</v>
          </cell>
          <cell r="Y117" t="str">
            <v>NC</v>
          </cell>
          <cell r="Z117"/>
          <cell r="AA117" t="str">
            <v>NC</v>
          </cell>
          <cell r="AB117"/>
          <cell r="AC117">
            <v>1</v>
          </cell>
          <cell r="AD117">
            <v>9</v>
          </cell>
          <cell r="AE117">
            <v>1</v>
          </cell>
          <cell r="AF117">
            <v>9</v>
          </cell>
          <cell r="AG117"/>
          <cell r="AH117"/>
          <cell r="AI117"/>
          <cell r="AJ117"/>
          <cell r="AK117">
            <v>1</v>
          </cell>
          <cell r="AL117" t="str">
            <v>NC</v>
          </cell>
          <cell r="AM117"/>
          <cell r="AN117"/>
          <cell r="AO117">
            <v>3</v>
          </cell>
          <cell r="AP117">
            <v>20</v>
          </cell>
          <cell r="AQ117">
            <v>3.67</v>
          </cell>
          <cell r="AR117">
            <v>50000</v>
          </cell>
          <cell r="AS117">
            <v>24</v>
          </cell>
          <cell r="AT117">
            <v>65127</v>
          </cell>
          <cell r="AU117">
            <v>11.973222903412374</v>
          </cell>
          <cell r="AV117">
            <v>13</v>
          </cell>
          <cell r="AW117">
            <v>8.3519701258965089</v>
          </cell>
          <cell r="AX117">
            <v>0.1</v>
          </cell>
          <cell r="AY117">
            <v>1.5</v>
          </cell>
          <cell r="AZ117">
            <v>1290000</v>
          </cell>
          <cell r="BA117">
            <v>22</v>
          </cell>
          <cell r="BB117">
            <v>1.72E-2</v>
          </cell>
          <cell r="BC117">
            <v>22</v>
          </cell>
          <cell r="BD117">
            <v>0.70387952201669668</v>
          </cell>
          <cell r="BE117">
            <v>133</v>
          </cell>
          <cell r="BF117">
            <v>13</v>
          </cell>
          <cell r="BG117">
            <v>100</v>
          </cell>
          <cell r="BH117">
            <v>2.4900000000000002</v>
          </cell>
          <cell r="BI117">
            <v>16</v>
          </cell>
          <cell r="BJ117">
            <v>135</v>
          </cell>
          <cell r="BK117" t="str">
            <v>17a</v>
          </cell>
          <cell r="BL117">
            <v>-30.4</v>
          </cell>
          <cell r="BM117">
            <v>17</v>
          </cell>
          <cell r="BN117"/>
          <cell r="BO117">
            <v>1.2548736499304816E-2</v>
          </cell>
          <cell r="BP117"/>
          <cell r="BQ117"/>
          <cell r="BR117"/>
          <cell r="BS117">
            <v>500</v>
          </cell>
          <cell r="BT117" t="str">
            <v>Ceiling (Medium)</v>
          </cell>
          <cell r="BU117"/>
          <cell r="BV117">
            <v>1000</v>
          </cell>
          <cell r="BW117" t="str">
            <v>Ceiling (Medium)</v>
          </cell>
          <cell r="BX117"/>
          <cell r="BY117">
            <v>3000</v>
          </cell>
          <cell r="BZ117" t="str">
            <v>Ceiling (Medium)</v>
          </cell>
          <cell r="CA117">
            <v>50000</v>
          </cell>
          <cell r="CB117" t="str">
            <v>0.005%</v>
          </cell>
          <cell r="CC117"/>
        </row>
        <row r="118">
          <cell r="A118" t="str">
            <v>TRICHLOROETHANE, 1,1,2-</v>
          </cell>
          <cell r="B118" t="str">
            <v xml:space="preserve">79-00-5 </v>
          </cell>
          <cell r="C118">
            <v>42922</v>
          </cell>
          <cell r="D118">
            <v>4.0000000000000001E-3</v>
          </cell>
          <cell r="E118">
            <v>1</v>
          </cell>
          <cell r="F118">
            <v>4.0000000000000001E-3</v>
          </cell>
          <cell r="G118">
            <v>6</v>
          </cell>
          <cell r="H118">
            <v>7.3999999999999996E-2</v>
          </cell>
          <cell r="I118">
            <v>3</v>
          </cell>
          <cell r="J118">
            <v>7.3999999999999996E-2</v>
          </cell>
          <cell r="K118" t="str">
            <v>7c</v>
          </cell>
          <cell r="L118">
            <v>5.7000000000000002E-2</v>
          </cell>
          <cell r="M118" t="str">
            <v>C</v>
          </cell>
          <cell r="N118">
            <v>1</v>
          </cell>
          <cell r="O118">
            <v>1.5999999999999999E-5</v>
          </cell>
          <cell r="P118">
            <v>1</v>
          </cell>
          <cell r="Q118">
            <v>1</v>
          </cell>
          <cell r="R118" t="str">
            <v>9e</v>
          </cell>
          <cell r="S118">
            <v>0.03</v>
          </cell>
          <cell r="T118" t="str">
            <v>9e</v>
          </cell>
          <cell r="U118">
            <v>1</v>
          </cell>
          <cell r="V118" t="str">
            <v>9e</v>
          </cell>
          <cell r="W118">
            <v>0.03</v>
          </cell>
          <cell r="X118" t="str">
            <v>9e</v>
          </cell>
          <cell r="Y118">
            <v>1</v>
          </cell>
          <cell r="Z118" t="str">
            <v>9e</v>
          </cell>
          <cell r="AA118">
            <v>0.03</v>
          </cell>
          <cell r="AB118" t="str">
            <v>9e</v>
          </cell>
          <cell r="AC118">
            <v>1</v>
          </cell>
          <cell r="AD118">
            <v>9</v>
          </cell>
          <cell r="AE118">
            <v>1</v>
          </cell>
          <cell r="AF118">
            <v>9</v>
          </cell>
          <cell r="AG118">
            <v>1</v>
          </cell>
          <cell r="AH118">
            <v>9</v>
          </cell>
          <cell r="AI118"/>
          <cell r="AJ118"/>
          <cell r="AK118">
            <v>1</v>
          </cell>
          <cell r="AL118">
            <v>1</v>
          </cell>
          <cell r="AM118"/>
          <cell r="AN118"/>
          <cell r="AO118">
            <v>9.98</v>
          </cell>
          <cell r="AP118">
            <v>10</v>
          </cell>
          <cell r="AQ118">
            <v>1.835</v>
          </cell>
          <cell r="AS118"/>
          <cell r="AU118">
            <v>0</v>
          </cell>
          <cell r="AV118"/>
          <cell r="AW118">
            <v>0</v>
          </cell>
          <cell r="AX118">
            <v>0.1</v>
          </cell>
          <cell r="AY118">
            <v>0.5</v>
          </cell>
          <cell r="AZ118">
            <v>4590000</v>
          </cell>
          <cell r="BA118">
            <v>22</v>
          </cell>
          <cell r="BB118">
            <v>8.2399999999999997E-4</v>
          </cell>
          <cell r="BC118">
            <v>22</v>
          </cell>
          <cell r="BD118">
            <v>3.3720739891962677E-2</v>
          </cell>
          <cell r="BE118">
            <v>133</v>
          </cell>
          <cell r="BF118">
            <v>13</v>
          </cell>
          <cell r="BG118">
            <v>25</v>
          </cell>
          <cell r="BH118">
            <v>1.89</v>
          </cell>
          <cell r="BI118">
            <v>16</v>
          </cell>
          <cell r="BJ118">
            <v>75</v>
          </cell>
          <cell r="BK118" t="str">
            <v>17a</v>
          </cell>
          <cell r="BL118">
            <v>-36.6</v>
          </cell>
          <cell r="BM118">
            <v>17</v>
          </cell>
          <cell r="BN118"/>
          <cell r="BO118">
            <v>5.0419670131853726E-3</v>
          </cell>
          <cell r="BP118"/>
          <cell r="BQ118"/>
          <cell r="BR118"/>
          <cell r="BS118">
            <v>100</v>
          </cell>
          <cell r="BT118" t="str">
            <v>Ceiling (Low)</v>
          </cell>
          <cell r="BU118"/>
          <cell r="BV118">
            <v>500</v>
          </cell>
          <cell r="BW118" t="str">
            <v>Ceiling (Low)</v>
          </cell>
          <cell r="BX118"/>
          <cell r="BY118">
            <v>500</v>
          </cell>
          <cell r="BZ118" t="str">
            <v>High Volatility</v>
          </cell>
          <cell r="CA118">
            <v>50000</v>
          </cell>
          <cell r="CB118" t="str">
            <v>0.005%</v>
          </cell>
          <cell r="CC118"/>
        </row>
        <row r="119">
          <cell r="A119" t="str">
            <v>TRICHLOROETHYLENE</v>
          </cell>
          <cell r="B119" t="str">
            <v>79-01-6</v>
          </cell>
          <cell r="C119">
            <v>42922</v>
          </cell>
          <cell r="D119">
            <v>5.0000000000000001E-4</v>
          </cell>
          <cell r="E119">
            <v>1</v>
          </cell>
          <cell r="F119">
            <v>5.0000000000000001E-4</v>
          </cell>
          <cell r="G119" t="str">
            <v>1d</v>
          </cell>
          <cell r="H119">
            <v>2E-3</v>
          </cell>
          <cell r="I119">
            <v>1</v>
          </cell>
          <cell r="J119">
            <v>2E-3</v>
          </cell>
          <cell r="K119" t="str">
            <v>1j</v>
          </cell>
          <cell r="L119">
            <v>4.6300000000000001E-2</v>
          </cell>
          <cell r="M119" t="str">
            <v>C-B2</v>
          </cell>
          <cell r="N119">
            <v>1</v>
          </cell>
          <cell r="O119">
            <v>4.0999999999999997E-6</v>
          </cell>
          <cell r="P119">
            <v>1</v>
          </cell>
          <cell r="Q119">
            <v>1</v>
          </cell>
          <cell r="R119" t="str">
            <v>9e</v>
          </cell>
          <cell r="S119">
            <v>0.03</v>
          </cell>
          <cell r="T119" t="str">
            <v>9e</v>
          </cell>
          <cell r="U119">
            <v>1</v>
          </cell>
          <cell r="V119" t="str">
            <v>9e</v>
          </cell>
          <cell r="W119">
            <v>0.03</v>
          </cell>
          <cell r="X119" t="str">
            <v>9e</v>
          </cell>
          <cell r="Y119">
            <v>1</v>
          </cell>
          <cell r="Z119" t="str">
            <v>9e</v>
          </cell>
          <cell r="AA119">
            <v>0.03</v>
          </cell>
          <cell r="AB119" t="str">
            <v>9e</v>
          </cell>
          <cell r="AC119">
            <v>1</v>
          </cell>
          <cell r="AD119">
            <v>9</v>
          </cell>
          <cell r="AE119">
            <v>1</v>
          </cell>
          <cell r="AF119">
            <v>9</v>
          </cell>
          <cell r="AG119">
            <v>1</v>
          </cell>
          <cell r="AH119">
            <v>9</v>
          </cell>
          <cell r="AI119"/>
          <cell r="AJ119" t="str">
            <v>M</v>
          </cell>
          <cell r="AK119">
            <v>1</v>
          </cell>
          <cell r="AL119">
            <v>1</v>
          </cell>
          <cell r="AM119"/>
          <cell r="AN119"/>
          <cell r="AO119">
            <v>0.8</v>
          </cell>
          <cell r="AP119">
            <v>20</v>
          </cell>
          <cell r="AQ119">
            <v>0.83799999999999997</v>
          </cell>
          <cell r="AR119">
            <v>10000</v>
          </cell>
          <cell r="AS119">
            <v>24</v>
          </cell>
          <cell r="AT119">
            <v>1360000</v>
          </cell>
          <cell r="AU119">
            <v>253.84537091407313</v>
          </cell>
          <cell r="AV119">
            <v>28</v>
          </cell>
          <cell r="AW119">
            <v>0.30333426890051329</v>
          </cell>
          <cell r="AX119">
            <v>5.0000000000000001E-3</v>
          </cell>
          <cell r="AY119">
            <v>2</v>
          </cell>
          <cell r="AZ119">
            <v>1280000</v>
          </cell>
          <cell r="BA119">
            <v>22</v>
          </cell>
          <cell r="BB119">
            <v>9.8499999999999994E-3</v>
          </cell>
          <cell r="BC119">
            <v>22</v>
          </cell>
          <cell r="BD119">
            <v>0.40309379603863149</v>
          </cell>
          <cell r="BE119">
            <v>131</v>
          </cell>
          <cell r="BF119">
            <v>13</v>
          </cell>
          <cell r="BG119">
            <v>77</v>
          </cell>
          <cell r="BH119">
            <v>2.42</v>
          </cell>
          <cell r="BI119">
            <v>16</v>
          </cell>
          <cell r="BJ119">
            <v>94.3</v>
          </cell>
          <cell r="BK119" t="str">
            <v>17a</v>
          </cell>
          <cell r="BL119">
            <v>-84.7</v>
          </cell>
          <cell r="BM119">
            <v>17</v>
          </cell>
          <cell r="BN119"/>
          <cell r="BO119">
            <v>1.1577105741152704E-2</v>
          </cell>
          <cell r="BP119"/>
          <cell r="BQ119"/>
          <cell r="BR119"/>
          <cell r="BS119">
            <v>500</v>
          </cell>
          <cell r="BT119" t="str">
            <v>Ceiling (Medium)</v>
          </cell>
          <cell r="BU119"/>
          <cell r="BV119">
            <v>1000</v>
          </cell>
          <cell r="BW119" t="str">
            <v>Ceiling (Medium)</v>
          </cell>
          <cell r="BX119"/>
          <cell r="BY119">
            <v>3000</v>
          </cell>
          <cell r="BZ119" t="str">
            <v>Ceiling (Medium)</v>
          </cell>
          <cell r="CA119">
            <v>50000</v>
          </cell>
          <cell r="CB119" t="str">
            <v>0.005%</v>
          </cell>
          <cell r="CC119"/>
        </row>
        <row r="120">
          <cell r="A120" t="str">
            <v>TRICHLOROPHENOL, 2,4,5-</v>
          </cell>
          <cell r="B120" t="str">
            <v>95-95-4</v>
          </cell>
          <cell r="C120">
            <v>42922</v>
          </cell>
          <cell r="D120">
            <v>0.1</v>
          </cell>
          <cell r="E120">
            <v>1</v>
          </cell>
          <cell r="F120">
            <v>0.3</v>
          </cell>
          <cell r="G120">
            <v>6</v>
          </cell>
          <cell r="H120">
            <v>0.35</v>
          </cell>
          <cell r="I120" t="str">
            <v>7b</v>
          </cell>
          <cell r="J120">
            <v>1</v>
          </cell>
          <cell r="K120" t="str">
            <v>7b</v>
          </cell>
          <cell r="L120"/>
          <cell r="M120"/>
          <cell r="N120"/>
          <cell r="O120"/>
          <cell r="P120"/>
          <cell r="Q120">
            <v>1</v>
          </cell>
          <cell r="R120" t="str">
            <v>9e</v>
          </cell>
          <cell r="S120">
            <v>0.3</v>
          </cell>
          <cell r="T120" t="str">
            <v>9b</v>
          </cell>
          <cell r="U120">
            <v>1</v>
          </cell>
          <cell r="V120" t="str">
            <v>9e</v>
          </cell>
          <cell r="W120">
            <v>0.3</v>
          </cell>
          <cell r="X120" t="str">
            <v>9b</v>
          </cell>
          <cell r="Y120" t="str">
            <v>NC</v>
          </cell>
          <cell r="Z120"/>
          <cell r="AA120" t="str">
            <v>NC</v>
          </cell>
          <cell r="AB120"/>
          <cell r="AC120">
            <v>1</v>
          </cell>
          <cell r="AD120">
            <v>9</v>
          </cell>
          <cell r="AE120">
            <v>1</v>
          </cell>
          <cell r="AF120">
            <v>9</v>
          </cell>
          <cell r="AG120"/>
          <cell r="AH120"/>
          <cell r="AI120"/>
          <cell r="AJ120"/>
          <cell r="AK120">
            <v>1</v>
          </cell>
          <cell r="AL120" t="str">
            <v>NC</v>
          </cell>
          <cell r="AM120"/>
          <cell r="AN120"/>
          <cell r="AO120">
            <v>0</v>
          </cell>
          <cell r="AR120">
            <v>200</v>
          </cell>
          <cell r="AS120">
            <v>24</v>
          </cell>
          <cell r="AU120">
            <v>0</v>
          </cell>
          <cell r="AV120"/>
          <cell r="AW120">
            <v>0</v>
          </cell>
          <cell r="AX120">
            <v>0.66</v>
          </cell>
          <cell r="AY120">
            <v>10</v>
          </cell>
          <cell r="AZ120">
            <v>1200000</v>
          </cell>
          <cell r="BA120">
            <v>22</v>
          </cell>
          <cell r="BB120">
            <v>1.6199999999999999E-6</v>
          </cell>
          <cell r="BC120">
            <v>22</v>
          </cell>
          <cell r="BD120">
            <v>6.629562939924701E-5</v>
          </cell>
          <cell r="BE120">
            <v>197</v>
          </cell>
          <cell r="BF120">
            <v>11</v>
          </cell>
          <cell r="BG120"/>
          <cell r="BH120">
            <v>3.72</v>
          </cell>
          <cell r="BI120">
            <v>17</v>
          </cell>
          <cell r="BJ120">
            <v>298</v>
          </cell>
          <cell r="BK120" t="str">
            <v>17b</v>
          </cell>
          <cell r="BL120">
            <v>69</v>
          </cell>
          <cell r="BM120">
            <v>17</v>
          </cell>
          <cell r="BN120"/>
          <cell r="BO120">
            <v>3.5645113342624428E-2</v>
          </cell>
          <cell r="BP120"/>
          <cell r="BQ120"/>
          <cell r="BR120"/>
          <cell r="BS120">
            <v>1000</v>
          </cell>
          <cell r="BT120" t="str">
            <v>Ceiling (High)</v>
          </cell>
          <cell r="BU120"/>
          <cell r="BV120">
            <v>3000</v>
          </cell>
          <cell r="BW120" t="str">
            <v>Ceiling (High)</v>
          </cell>
          <cell r="BX120"/>
          <cell r="BY120">
            <v>5000</v>
          </cell>
          <cell r="BZ120" t="str">
            <v>Ceiling (High)</v>
          </cell>
          <cell r="CA120">
            <v>50000</v>
          </cell>
          <cell r="CB120" t="str">
            <v>0.005%</v>
          </cell>
          <cell r="CC120"/>
        </row>
        <row r="121">
          <cell r="A121" t="str">
            <v>TRICHLOROPHENOL 2,4,6-</v>
          </cell>
          <cell r="B121" t="str">
            <v>88-06-2</v>
          </cell>
          <cell r="C121">
            <v>42922</v>
          </cell>
          <cell r="D121">
            <v>1E-3</v>
          </cell>
          <cell r="E121">
            <v>6</v>
          </cell>
          <cell r="F121">
            <v>0.01</v>
          </cell>
          <cell r="G121" t="str">
            <v>6d</v>
          </cell>
          <cell r="H121">
            <v>4.0000000000000001E-3</v>
          </cell>
          <cell r="I121" t="str">
            <v>7b</v>
          </cell>
          <cell r="J121">
            <v>0.04</v>
          </cell>
          <cell r="K121" t="str">
            <v>7b</v>
          </cell>
          <cell r="L121">
            <v>1.0999999999999999E-2</v>
          </cell>
          <cell r="M121" t="str">
            <v>B2</v>
          </cell>
          <cell r="N121">
            <v>1</v>
          </cell>
          <cell r="O121">
            <v>3.1E-6</v>
          </cell>
          <cell r="P121">
            <v>1</v>
          </cell>
          <cell r="Q121">
            <v>1</v>
          </cell>
          <cell r="R121" t="str">
            <v>9e</v>
          </cell>
          <cell r="S121">
            <v>0.3</v>
          </cell>
          <cell r="T121" t="str">
            <v>9b</v>
          </cell>
          <cell r="U121">
            <v>1</v>
          </cell>
          <cell r="V121" t="str">
            <v>9e</v>
          </cell>
          <cell r="W121">
            <v>0.3</v>
          </cell>
          <cell r="X121" t="str">
            <v>9b</v>
          </cell>
          <cell r="Y121">
            <v>1</v>
          </cell>
          <cell r="Z121" t="str">
            <v>9e</v>
          </cell>
          <cell r="AA121">
            <v>0.3</v>
          </cell>
          <cell r="AB121" t="str">
            <v>9b</v>
          </cell>
          <cell r="AC121">
            <v>1</v>
          </cell>
          <cell r="AD121">
            <v>9</v>
          </cell>
          <cell r="AE121">
            <v>1</v>
          </cell>
          <cell r="AF121">
            <v>9</v>
          </cell>
          <cell r="AG121">
            <v>1</v>
          </cell>
          <cell r="AH121">
            <v>9</v>
          </cell>
          <cell r="AI121"/>
          <cell r="AJ121"/>
          <cell r="AK121">
            <v>1</v>
          </cell>
          <cell r="AL121">
            <v>1</v>
          </cell>
          <cell r="AM121"/>
          <cell r="AN121"/>
          <cell r="AO121">
            <v>0</v>
          </cell>
          <cell r="AR121">
            <v>100</v>
          </cell>
          <cell r="AS121">
            <v>13</v>
          </cell>
          <cell r="AT121">
            <v>0.3</v>
          </cell>
          <cell r="AU121">
            <v>3.7235454900429518E-5</v>
          </cell>
          <cell r="AV121">
            <v>13</v>
          </cell>
          <cell r="AW121">
            <v>0</v>
          </cell>
          <cell r="AX121">
            <v>0.66</v>
          </cell>
          <cell r="AY121">
            <v>10</v>
          </cell>
          <cell r="AZ121">
            <v>800000</v>
          </cell>
          <cell r="BA121">
            <v>22</v>
          </cell>
          <cell r="BB121">
            <v>2.6000000000000001E-6</v>
          </cell>
          <cell r="BC121">
            <v>22</v>
          </cell>
          <cell r="BD121">
            <v>1.0640039286298905E-4</v>
          </cell>
          <cell r="BE121">
            <v>197</v>
          </cell>
          <cell r="BF121">
            <v>13</v>
          </cell>
          <cell r="BG121"/>
          <cell r="BH121">
            <v>3.69</v>
          </cell>
          <cell r="BI121">
            <v>16</v>
          </cell>
          <cell r="BJ121">
            <v>131</v>
          </cell>
          <cell r="BK121" t="str">
            <v>17b</v>
          </cell>
          <cell r="BL121">
            <v>69</v>
          </cell>
          <cell r="BM121">
            <v>17</v>
          </cell>
          <cell r="BN121"/>
          <cell r="BO121">
            <v>3.4056498956736098E-2</v>
          </cell>
          <cell r="BP121"/>
          <cell r="BQ121"/>
          <cell r="BR121"/>
          <cell r="BS121">
            <v>1000</v>
          </cell>
          <cell r="BT121" t="str">
            <v>Ceiling (High)</v>
          </cell>
          <cell r="BU121"/>
          <cell r="BV121">
            <v>3000</v>
          </cell>
          <cell r="BW121" t="str">
            <v>Ceiling (High)</v>
          </cell>
          <cell r="BX121"/>
          <cell r="BY121">
            <v>5000</v>
          </cell>
          <cell r="BZ121" t="str">
            <v>Ceiling (High)</v>
          </cell>
          <cell r="CA121">
            <v>50000</v>
          </cell>
          <cell r="CB121" t="str">
            <v>0.005%</v>
          </cell>
          <cell r="CC121"/>
        </row>
        <row r="122">
          <cell r="A122" t="str">
            <v>VANADIUM</v>
          </cell>
          <cell r="B122" t="str">
            <v>7440-62-2</v>
          </cell>
          <cell r="C122">
            <v>42922</v>
          </cell>
          <cell r="D122">
            <v>8.9999999999999993E-3</v>
          </cell>
          <cell r="E122">
            <v>1</v>
          </cell>
          <cell r="F122">
            <v>8.9999999999999993E-3</v>
          </cell>
          <cell r="G122" t="str">
            <v>1d</v>
          </cell>
          <cell r="H122">
            <v>1E-3</v>
          </cell>
          <cell r="I122">
            <v>3</v>
          </cell>
          <cell r="J122">
            <v>1E-3</v>
          </cell>
          <cell r="K122" t="str">
            <v>7c</v>
          </cell>
          <cell r="L122"/>
          <cell r="M122"/>
          <cell r="N122"/>
          <cell r="O122"/>
          <cell r="P122"/>
          <cell r="Q122">
            <v>1</v>
          </cell>
          <cell r="R122" t="str">
            <v>9e</v>
          </cell>
          <cell r="S122">
            <v>0.1</v>
          </cell>
          <cell r="T122" t="str">
            <v>9e</v>
          </cell>
          <cell r="U122">
            <v>1</v>
          </cell>
          <cell r="V122" t="str">
            <v>9e</v>
          </cell>
          <cell r="W122">
            <v>0.1</v>
          </cell>
          <cell r="X122" t="str">
            <v>9e</v>
          </cell>
          <cell r="Y122" t="str">
            <v>NC</v>
          </cell>
          <cell r="Z122"/>
          <cell r="AA122" t="str">
            <v>NC</v>
          </cell>
          <cell r="AB122"/>
          <cell r="AC122">
            <v>1</v>
          </cell>
          <cell r="AD122">
            <v>9</v>
          </cell>
          <cell r="AE122">
            <v>1</v>
          </cell>
          <cell r="AF122">
            <v>9</v>
          </cell>
          <cell r="AG122"/>
          <cell r="AH122"/>
          <cell r="AI122">
            <v>30</v>
          </cell>
          <cell r="AJ122"/>
          <cell r="AK122">
            <v>0.05</v>
          </cell>
          <cell r="AL122" t="str">
            <v>NC</v>
          </cell>
          <cell r="AM122">
            <v>30</v>
          </cell>
          <cell r="AN122"/>
          <cell r="AO122">
            <v>0</v>
          </cell>
          <cell r="AS122"/>
          <cell r="AU122">
            <v>0</v>
          </cell>
          <cell r="AV122"/>
          <cell r="AW122">
            <v>0</v>
          </cell>
          <cell r="AX122">
            <v>0</v>
          </cell>
          <cell r="AY122">
            <v>8</v>
          </cell>
          <cell r="AZ122">
            <v>0</v>
          </cell>
          <cell r="BA122"/>
          <cell r="BC122"/>
          <cell r="BD122">
            <v>0</v>
          </cell>
          <cell r="BE122">
            <v>51</v>
          </cell>
          <cell r="BF122">
            <v>13</v>
          </cell>
          <cell r="BI122"/>
          <cell r="BK122"/>
          <cell r="BL122"/>
          <cell r="BM122"/>
          <cell r="BN122"/>
          <cell r="BO122">
            <v>1E-3</v>
          </cell>
          <cell r="BP122"/>
          <cell r="BQ122"/>
          <cell r="BR122"/>
          <cell r="BS122">
            <v>1000</v>
          </cell>
          <cell r="BT122" t="str">
            <v>Ceiling (High)</v>
          </cell>
          <cell r="BU122"/>
          <cell r="BV122">
            <v>3000</v>
          </cell>
          <cell r="BW122" t="str">
            <v>Ceiling (High)</v>
          </cell>
          <cell r="BX122"/>
          <cell r="BY122">
            <v>5000</v>
          </cell>
          <cell r="BZ122" t="str">
            <v>Ceiling (High)</v>
          </cell>
          <cell r="CA122">
            <v>50000</v>
          </cell>
          <cell r="CB122" t="str">
            <v>0.005%</v>
          </cell>
          <cell r="CC122" t="str">
            <v>Y</v>
          </cell>
        </row>
        <row r="123">
          <cell r="A123" t="str">
            <v>VINYL CHLORIDE</v>
          </cell>
          <cell r="B123" t="str">
            <v>75-01-4</v>
          </cell>
          <cell r="C123">
            <v>42922</v>
          </cell>
          <cell r="D123">
            <v>3.0000000000000001E-3</v>
          </cell>
          <cell r="E123">
            <v>1</v>
          </cell>
          <cell r="F123">
            <v>3.0000000000000001E-3</v>
          </cell>
          <cell r="G123" t="str">
            <v>1d</v>
          </cell>
          <cell r="H123">
            <v>0.1</v>
          </cell>
          <cell r="I123">
            <v>1</v>
          </cell>
          <cell r="J123">
            <v>0.1</v>
          </cell>
          <cell r="K123" t="str">
            <v>7c</v>
          </cell>
          <cell r="L123">
            <v>0.72</v>
          </cell>
          <cell r="M123" t="str">
            <v>A</v>
          </cell>
          <cell r="N123">
            <v>1</v>
          </cell>
          <cell r="O123">
            <v>4.4000000000000002E-6</v>
          </cell>
          <cell r="P123">
            <v>1</v>
          </cell>
          <cell r="Q123">
            <v>1</v>
          </cell>
          <cell r="R123" t="str">
            <v>9e</v>
          </cell>
          <cell r="S123">
            <v>0.03</v>
          </cell>
          <cell r="T123" t="str">
            <v>9e</v>
          </cell>
          <cell r="U123">
            <v>1</v>
          </cell>
          <cell r="V123" t="str">
            <v>9e</v>
          </cell>
          <cell r="W123">
            <v>0.03</v>
          </cell>
          <cell r="X123" t="str">
            <v>9e</v>
          </cell>
          <cell r="Y123">
            <v>1</v>
          </cell>
          <cell r="Z123" t="str">
            <v>9e</v>
          </cell>
          <cell r="AA123">
            <v>0.03</v>
          </cell>
          <cell r="AB123" t="str">
            <v>9e</v>
          </cell>
          <cell r="AC123">
            <v>1</v>
          </cell>
          <cell r="AD123">
            <v>9</v>
          </cell>
          <cell r="AE123">
            <v>1</v>
          </cell>
          <cell r="AF123">
            <v>9</v>
          </cell>
          <cell r="AG123">
            <v>1</v>
          </cell>
          <cell r="AH123">
            <v>9</v>
          </cell>
          <cell r="AI123"/>
          <cell r="AJ123" t="str">
            <v>M</v>
          </cell>
          <cell r="AK123">
            <v>0.98</v>
          </cell>
          <cell r="AL123">
            <v>0.64</v>
          </cell>
          <cell r="AM123"/>
          <cell r="AN123"/>
          <cell r="AO123">
            <v>0</v>
          </cell>
          <cell r="AR123">
            <v>3400</v>
          </cell>
          <cell r="AS123">
            <v>13</v>
          </cell>
          <cell r="AT123">
            <v>771244</v>
          </cell>
          <cell r="AU123">
            <v>299.33181864061856</v>
          </cell>
          <cell r="AV123">
            <v>13</v>
          </cell>
          <cell r="AW123">
            <v>8.61919728987308</v>
          </cell>
          <cell r="AX123">
            <v>0.1</v>
          </cell>
          <cell r="AY123">
            <v>1.5</v>
          </cell>
          <cell r="AZ123">
            <v>8800000</v>
          </cell>
          <cell r="BA123">
            <v>22</v>
          </cell>
          <cell r="BB123">
            <v>2.7799999999999998E-2</v>
          </cell>
          <cell r="BC123">
            <v>22</v>
          </cell>
          <cell r="BD123">
            <v>1.1376657390734981</v>
          </cell>
          <cell r="BE123">
            <v>63</v>
          </cell>
          <cell r="BF123">
            <v>13</v>
          </cell>
          <cell r="BG123">
            <v>2580</v>
          </cell>
          <cell r="BH123">
            <v>1.62</v>
          </cell>
          <cell r="BI123">
            <v>16</v>
          </cell>
          <cell r="BJ123">
            <v>18.600000000000001</v>
          </cell>
          <cell r="BK123" t="str">
            <v>17b</v>
          </cell>
          <cell r="BL123">
            <v>-153.69999999999999</v>
          </cell>
          <cell r="BM123">
            <v>17</v>
          </cell>
          <cell r="BN123"/>
          <cell r="BO123">
            <v>8.2489752393533015E-3</v>
          </cell>
          <cell r="BP123"/>
          <cell r="BQ123"/>
          <cell r="BR123"/>
          <cell r="BS123">
            <v>500</v>
          </cell>
          <cell r="BT123" t="str">
            <v>Ceiling (Medium)</v>
          </cell>
          <cell r="BU123"/>
          <cell r="BV123">
            <v>1000</v>
          </cell>
          <cell r="BW123" t="str">
            <v>Ceiling (Medium)</v>
          </cell>
          <cell r="BX123"/>
          <cell r="BY123">
            <v>3000</v>
          </cell>
          <cell r="BZ123" t="str">
            <v>Ceiling (Medium)</v>
          </cell>
          <cell r="CA123">
            <v>50000</v>
          </cell>
          <cell r="CB123" t="str">
            <v>0.005%</v>
          </cell>
          <cell r="CC123"/>
        </row>
        <row r="124">
          <cell r="A124" t="str">
            <v>XYLENES (Mixed Isomers)</v>
          </cell>
          <cell r="B124" t="str">
            <v>1330-20-7</v>
          </cell>
          <cell r="C124">
            <v>42922</v>
          </cell>
          <cell r="D124">
            <v>0.2</v>
          </cell>
          <cell r="E124">
            <v>1</v>
          </cell>
          <cell r="F124">
            <v>0.4</v>
          </cell>
          <cell r="G124">
            <v>6</v>
          </cell>
          <cell r="H124">
            <v>0.1</v>
          </cell>
          <cell r="I124">
            <v>1</v>
          </cell>
          <cell r="J124">
            <v>0.4</v>
          </cell>
          <cell r="K124">
            <v>6</v>
          </cell>
          <cell r="L124"/>
          <cell r="M124" t="str">
            <v>D</v>
          </cell>
          <cell r="N124">
            <v>1</v>
          </cell>
          <cell r="O124"/>
          <cell r="P124"/>
          <cell r="Q124">
            <v>1</v>
          </cell>
          <cell r="R124" t="str">
            <v>9e</v>
          </cell>
          <cell r="S124">
            <v>0.03</v>
          </cell>
          <cell r="T124" t="str">
            <v>9e</v>
          </cell>
          <cell r="U124">
            <v>1</v>
          </cell>
          <cell r="V124" t="str">
            <v>9e</v>
          </cell>
          <cell r="W124">
            <v>0.03</v>
          </cell>
          <cell r="X124" t="str">
            <v>9e</v>
          </cell>
          <cell r="Y124" t="str">
            <v>NC</v>
          </cell>
          <cell r="Z124"/>
          <cell r="AA124" t="str">
            <v>NC</v>
          </cell>
          <cell r="AB124"/>
          <cell r="AC124">
            <v>1</v>
          </cell>
          <cell r="AD124">
            <v>9</v>
          </cell>
          <cell r="AE124">
            <v>1</v>
          </cell>
          <cell r="AF124">
            <v>9</v>
          </cell>
          <cell r="AG124"/>
          <cell r="AH124"/>
          <cell r="AI124"/>
          <cell r="AJ124"/>
          <cell r="AK124">
            <v>1</v>
          </cell>
          <cell r="AL124" t="str">
            <v>NC</v>
          </cell>
          <cell r="AM124"/>
          <cell r="AN124"/>
          <cell r="AO124">
            <v>28</v>
          </cell>
          <cell r="AP124">
            <v>40</v>
          </cell>
          <cell r="AQ124">
            <v>16.702999999999999</v>
          </cell>
          <cell r="AR124">
            <v>530</v>
          </cell>
          <cell r="AS124">
            <v>24</v>
          </cell>
          <cell r="AT124">
            <v>441</v>
          </cell>
          <cell r="AU124">
            <v>0.10172656023222058</v>
          </cell>
          <cell r="AV124">
            <v>13</v>
          </cell>
          <cell r="AW124">
            <v>58.981646349815108</v>
          </cell>
          <cell r="AX124">
            <v>0.1</v>
          </cell>
          <cell r="AY124">
            <v>2.5</v>
          </cell>
          <cell r="AZ124">
            <v>106000</v>
          </cell>
          <cell r="BA124">
            <v>22</v>
          </cell>
          <cell r="BB124">
            <v>6.6299999999999996E-3</v>
          </cell>
          <cell r="BC124">
            <v>22</v>
          </cell>
          <cell r="BD124">
            <v>0.27132100180062202</v>
          </cell>
          <cell r="BE124">
            <v>106</v>
          </cell>
          <cell r="BF124">
            <v>13</v>
          </cell>
          <cell r="BG124">
            <v>6</v>
          </cell>
          <cell r="BH124">
            <v>3.16</v>
          </cell>
          <cell r="BI124">
            <v>16</v>
          </cell>
          <cell r="BJ124">
            <v>249.33333333333334</v>
          </cell>
          <cell r="BK124" t="str">
            <v>17a</v>
          </cell>
          <cell r="BL124">
            <v>13.2</v>
          </cell>
          <cell r="BM124">
            <v>17</v>
          </cell>
          <cell r="BN124"/>
          <cell r="BO124">
            <v>4.9203953568145137E-2</v>
          </cell>
          <cell r="BP124"/>
          <cell r="BQ124"/>
          <cell r="BR124"/>
          <cell r="BS124">
            <v>500</v>
          </cell>
          <cell r="BT124" t="str">
            <v>Ceiling (Medium)</v>
          </cell>
          <cell r="BU124"/>
          <cell r="BV124">
            <v>1000</v>
          </cell>
          <cell r="BW124" t="str">
            <v>Ceiling (Medium)</v>
          </cell>
          <cell r="BX124"/>
          <cell r="BY124">
            <v>3000</v>
          </cell>
          <cell r="BZ124" t="str">
            <v>Ceiling (Medium)</v>
          </cell>
          <cell r="CA124">
            <v>50000</v>
          </cell>
          <cell r="CB124" t="str">
            <v>0.005%</v>
          </cell>
          <cell r="CC124"/>
        </row>
        <row r="125">
          <cell r="A125" t="str">
            <v>ZINC</v>
          </cell>
          <cell r="B125" t="str">
            <v>7440-66-6</v>
          </cell>
          <cell r="C125">
            <v>42923</v>
          </cell>
          <cell r="D125">
            <v>0.3</v>
          </cell>
          <cell r="E125">
            <v>1</v>
          </cell>
          <cell r="F125">
            <v>0.3</v>
          </cell>
          <cell r="G125">
            <v>2</v>
          </cell>
          <cell r="H125">
            <v>1.4E-3</v>
          </cell>
          <cell r="I125" t="str">
            <v>5b</v>
          </cell>
          <cell r="J125">
            <v>1.4E-3</v>
          </cell>
          <cell r="K125" t="str">
            <v>7c</v>
          </cell>
          <cell r="L125"/>
          <cell r="M125" t="str">
            <v>D</v>
          </cell>
          <cell r="N125">
            <v>1</v>
          </cell>
          <cell r="O125"/>
          <cell r="P125"/>
          <cell r="Q125">
            <v>1</v>
          </cell>
          <cell r="R125" t="str">
            <v>9e</v>
          </cell>
          <cell r="S125">
            <v>0.1</v>
          </cell>
          <cell r="T125" t="str">
            <v>9e</v>
          </cell>
          <cell r="U125">
            <v>1</v>
          </cell>
          <cell r="V125" t="str">
            <v>9e</v>
          </cell>
          <cell r="W125">
            <v>0.1</v>
          </cell>
          <cell r="X125" t="str">
            <v>9e</v>
          </cell>
          <cell r="Y125" t="str">
            <v>NC</v>
          </cell>
          <cell r="Z125"/>
          <cell r="AA125" t="str">
            <v>NC</v>
          </cell>
          <cell r="AB125"/>
          <cell r="AC125">
            <v>1</v>
          </cell>
          <cell r="AD125">
            <v>9</v>
          </cell>
          <cell r="AE125">
            <v>1</v>
          </cell>
          <cell r="AF125">
            <v>9</v>
          </cell>
          <cell r="AG125"/>
          <cell r="AH125"/>
          <cell r="AI125">
            <v>300</v>
          </cell>
          <cell r="AJ125"/>
          <cell r="AK125">
            <v>0.46</v>
          </cell>
          <cell r="AL125" t="str">
            <v>NC</v>
          </cell>
          <cell r="AM125">
            <v>100</v>
          </cell>
          <cell r="AN125"/>
          <cell r="AO125">
            <v>0</v>
          </cell>
          <cell r="AP125"/>
          <cell r="AQ125"/>
          <cell r="AR125"/>
          <cell r="AS125"/>
          <cell r="AT125"/>
          <cell r="AU125">
            <v>0</v>
          </cell>
          <cell r="AV125"/>
          <cell r="AW125">
            <v>0</v>
          </cell>
          <cell r="AX125">
            <v>0.4</v>
          </cell>
          <cell r="AY125">
            <v>2</v>
          </cell>
          <cell r="AZ125">
            <v>0</v>
          </cell>
          <cell r="BA125"/>
          <cell r="BB125"/>
          <cell r="BC125"/>
          <cell r="BD125"/>
          <cell r="BE125">
            <v>65</v>
          </cell>
          <cell r="BF125">
            <v>13</v>
          </cell>
          <cell r="BG125"/>
          <cell r="BH125">
            <v>-0.47</v>
          </cell>
          <cell r="BI125"/>
          <cell r="BJ125">
            <v>0</v>
          </cell>
          <cell r="BK125"/>
          <cell r="BL125"/>
          <cell r="BM125"/>
          <cell r="BN125"/>
          <cell r="BO125">
            <v>5.9999999999999995E-4</v>
          </cell>
          <cell r="BP125">
            <v>1.52</v>
          </cell>
          <cell r="BQ125"/>
          <cell r="BR125"/>
          <cell r="BS125">
            <v>1000</v>
          </cell>
          <cell r="BT125" t="str">
            <v>Ceiling (High)</v>
          </cell>
          <cell r="BU125"/>
          <cell r="BV125">
            <v>3000</v>
          </cell>
          <cell r="BW125" t="str">
            <v>Ceiling (High)</v>
          </cell>
          <cell r="BX125"/>
          <cell r="BY125">
            <v>5000</v>
          </cell>
          <cell r="BZ125" t="str">
            <v>Ceiling (High)</v>
          </cell>
          <cell r="CA125">
            <v>50000</v>
          </cell>
          <cell r="CB125" t="str">
            <v>0.005%</v>
          </cell>
          <cell r="CC125" t="str">
            <v>Y</v>
          </cell>
        </row>
      </sheetData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RODUCTION"/>
      <sheetName val="GW-1"/>
      <sheetName val="GW-1 Exp"/>
      <sheetName val="GW-1 Derm"/>
      <sheetName val="GW-1 Inhale"/>
      <sheetName val="GW-1 VC &amp; TCE"/>
      <sheetName val="GW-2"/>
      <sheetName val="GW-2 Exp"/>
      <sheetName val="GW-2 IA Bkgrd"/>
      <sheetName val="GW-2 TCE &amp; VC"/>
      <sheetName val="GW-3"/>
      <sheetName val="GW-3 SW Target"/>
      <sheetName val="MCP GW"/>
    </sheetNames>
    <definedNames>
      <definedName name="GWOne" refersTo="='GW-1'!$A$1:$S$129"/>
      <definedName name="GWThree" refersTo="='GW-3'!$A$1:$J$129"/>
      <definedName name="GWTwo" refersTo="='GW-2'!$A$1:$W$129"/>
    </definedNames>
    <sheetDataSet>
      <sheetData sheetId="0"/>
      <sheetData sheetId="1">
        <row r="1">
          <cell r="A1" t="str">
            <v>GROUNDWATER</v>
          </cell>
          <cell r="B1"/>
          <cell r="C1"/>
          <cell r="D1" t="str">
            <v>Risk-Based Exposure Point Concentration Levels</v>
          </cell>
          <cell r="E1"/>
          <cell r="F1"/>
          <cell r="G1"/>
          <cell r="H1"/>
          <cell r="I1"/>
          <cell r="J1"/>
          <cell r="K1"/>
          <cell r="L1"/>
          <cell r="M1"/>
          <cell r="N1"/>
          <cell r="O1"/>
          <cell r="P1"/>
          <cell r="Q1"/>
          <cell r="R1"/>
          <cell r="S1"/>
        </row>
        <row r="2">
          <cell r="A2" t="str">
            <v>PROTECTED FOR</v>
          </cell>
          <cell r="B2"/>
          <cell r="C2"/>
          <cell r="D2" t="str">
            <v>Non-Cancer</v>
          </cell>
          <cell r="E2"/>
          <cell r="F2"/>
          <cell r="G2"/>
          <cell r="H2"/>
          <cell r="I2" t="str">
            <v>Cancer</v>
          </cell>
          <cell r="J2"/>
          <cell r="K2"/>
          <cell r="L2"/>
          <cell r="M2" t="str">
            <v>Standard, or Lowest Risk-Based,Odor Threshold</v>
          </cell>
          <cell r="N2"/>
          <cell r="O2"/>
          <cell r="P2" t="str">
            <v>LOWEST Risk, Ceiling Value</v>
          </cell>
          <cell r="Q2" t="str">
            <v>HIGHEST: Column P, Bckgrnd, PQL</v>
          </cell>
          <cell r="R2" t="str">
            <v>GW-1</v>
          </cell>
          <cell r="S2"/>
        </row>
        <row r="3">
          <cell r="A3" t="str">
            <v>DRINKING WATER USE</v>
          </cell>
          <cell r="B3"/>
          <cell r="C3"/>
          <cell r="D3" t="str">
            <v>HI = 0.2</v>
          </cell>
          <cell r="E3"/>
          <cell r="F3"/>
          <cell r="G3"/>
          <cell r="H3"/>
          <cell r="I3" t="str">
            <v>ELCR = 0.000001</v>
          </cell>
          <cell r="J3"/>
          <cell r="K3"/>
          <cell r="L3"/>
          <cell r="M3"/>
          <cell r="N3"/>
          <cell r="O3" t="str">
            <v>Compare</v>
          </cell>
          <cell r="P3"/>
          <cell r="Q3"/>
          <cell r="R3" t="str">
            <v>CALCULATED LEVELS</v>
          </cell>
          <cell r="S3"/>
        </row>
        <row r="4">
          <cell r="A4"/>
          <cell r="B4"/>
          <cell r="C4"/>
          <cell r="D4"/>
          <cell r="E4"/>
          <cell r="F4"/>
          <cell r="G4"/>
          <cell r="H4" t="str">
            <v>Cancer</v>
          </cell>
          <cell r="I4" t="str">
            <v>Mutagenic and/or Nonmutagenic Cancer</v>
          </cell>
          <cell r="J4"/>
          <cell r="K4"/>
          <cell r="L4"/>
          <cell r="M4"/>
          <cell r="N4"/>
          <cell r="O4" t="str">
            <v>Cols G &amp; L</v>
          </cell>
          <cell r="P4"/>
          <cell r="Q4"/>
          <cell r="R4" t="str">
            <v>(Rounded)</v>
          </cell>
          <cell r="S4"/>
        </row>
        <row r="5">
          <cell r="A5" t="str">
            <v>OIL OR HAZARDOUS MATERIAL (OHM)</v>
          </cell>
          <cell r="B5" t="str">
            <v>Existing Standard</v>
          </cell>
          <cell r="C5"/>
          <cell r="D5" t="str">
            <v>Ingestion</v>
          </cell>
          <cell r="E5" t="str">
            <v>Dermal</v>
          </cell>
          <cell r="F5" t="str">
            <v>Inhalation</v>
          </cell>
          <cell r="G5" t="str">
            <v>Combined Exposure</v>
          </cell>
          <cell r="H5" t="str">
            <v>Ingestion</v>
          </cell>
          <cell r="I5" t="str">
            <v>Ingestion</v>
          </cell>
          <cell r="J5" t="str">
            <v>Dermal</v>
          </cell>
          <cell r="K5" t="str">
            <v>Inhalation</v>
          </cell>
          <cell r="L5" t="str">
            <v>Combined Cancer Exposure</v>
          </cell>
          <cell r="M5"/>
          <cell r="N5"/>
          <cell r="P5"/>
          <cell r="Q5"/>
          <cell r="R5"/>
          <cell r="S5"/>
        </row>
        <row r="6">
          <cell r="A6"/>
          <cell r="B6" t="str">
            <v>µg/L</v>
          </cell>
          <cell r="C6" t="str">
            <v>Basis</v>
          </cell>
          <cell r="D6" t="str">
            <v>µg/L</v>
          </cell>
          <cell r="E6" t="str">
            <v>µg/L</v>
          </cell>
          <cell r="F6" t="str">
            <v>µg/L</v>
          </cell>
          <cell r="G6" t="str">
            <v>µg/L</v>
          </cell>
          <cell r="H6" t="str">
            <v>µg/L</v>
          </cell>
          <cell r="I6" t="str">
            <v>µg/L</v>
          </cell>
          <cell r="J6" t="str">
            <v>µg/L</v>
          </cell>
          <cell r="K6" t="str">
            <v>µg/L</v>
          </cell>
          <cell r="L6" t="str">
            <v>µg/L</v>
          </cell>
          <cell r="M6" t="str">
            <v>µg/L</v>
          </cell>
          <cell r="N6" t="str">
            <v>basis</v>
          </cell>
          <cell r="O6" t="str">
            <v>µg/L</v>
          </cell>
          <cell r="P6" t="str">
            <v>µg/L</v>
          </cell>
          <cell r="Q6" t="str">
            <v>µg/L</v>
          </cell>
          <cell r="R6" t="str">
            <v>µg/L</v>
          </cell>
          <cell r="S6" t="str">
            <v>basis</v>
          </cell>
        </row>
        <row r="7">
          <cell r="A7" t="str">
            <v>ACENAPHTHENE</v>
          </cell>
          <cell r="B7"/>
          <cell r="C7"/>
          <cell r="D7">
            <v>194.63324175824178</v>
          </cell>
          <cell r="E7">
            <v>173.52709677362193</v>
          </cell>
          <cell r="F7">
            <v>49.691281964015609</v>
          </cell>
          <cell r="G7">
            <v>32.232162708727735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20</v>
          </cell>
          <cell r="N7" t="str">
            <v>Odor</v>
          </cell>
          <cell r="O7">
            <v>32.232162708727735</v>
          </cell>
          <cell r="P7">
            <v>20</v>
          </cell>
          <cell r="Q7">
            <v>20</v>
          </cell>
          <cell r="R7">
            <v>20</v>
          </cell>
          <cell r="S7" t="str">
            <v>Odor</v>
          </cell>
        </row>
        <row r="8">
          <cell r="A8" t="str">
            <v>ACENAPHTHYLENE</v>
          </cell>
          <cell r="B8"/>
          <cell r="C8"/>
          <cell r="D8">
            <v>97.31662087912089</v>
          </cell>
          <cell r="E8">
            <v>447.6564560439561</v>
          </cell>
          <cell r="F8">
            <v>65.562395122159529</v>
          </cell>
          <cell r="G8">
            <v>36.020149800780572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36.020149800780572</v>
          </cell>
          <cell r="N8" t="str">
            <v>Noncancer</v>
          </cell>
          <cell r="O8">
            <v>36.020149800780572</v>
          </cell>
          <cell r="P8">
            <v>36.020149800780572</v>
          </cell>
          <cell r="Q8">
            <v>36.020149800780572</v>
          </cell>
          <cell r="R8">
            <v>40</v>
          </cell>
          <cell r="S8" t="str">
            <v>Noncancer</v>
          </cell>
        </row>
        <row r="9">
          <cell r="A9" t="str">
            <v>ACETONE</v>
          </cell>
          <cell r="B9">
            <v>6300</v>
          </cell>
          <cell r="C9" t="str">
            <v>ORSGL</v>
          </cell>
          <cell r="D9">
            <v>2919.4986263736268</v>
          </cell>
          <cell r="E9">
            <v>820445.18602471636</v>
          </cell>
          <cell r="F9">
            <v>1440.8892035162082</v>
          </cell>
          <cell r="G9">
            <v>963.61458358511982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6300</v>
          </cell>
          <cell r="N9" t="str">
            <v>ORSGL</v>
          </cell>
          <cell r="O9">
            <v>963.61458358511982</v>
          </cell>
          <cell r="P9">
            <v>6300</v>
          </cell>
          <cell r="Q9">
            <v>6300</v>
          </cell>
          <cell r="R9">
            <v>6300</v>
          </cell>
          <cell r="S9" t="str">
            <v>ORSGL</v>
          </cell>
        </row>
        <row r="10">
          <cell r="A10" t="str">
            <v>ALDRIN</v>
          </cell>
          <cell r="B10"/>
          <cell r="C10"/>
          <cell r="D10">
            <v>9.7316620879120894E-2</v>
          </cell>
          <cell r="E10">
            <v>5.829609507173949E-3</v>
          </cell>
          <cell r="F10">
            <v>0.44167441326030732</v>
          </cell>
          <cell r="G10">
            <v>5.4324819396875165E-3</v>
          </cell>
          <cell r="H10">
            <v>3.2507188497347813E-3</v>
          </cell>
          <cell r="I10">
            <v>3.2507188497347813E-3</v>
          </cell>
          <cell r="J10">
            <v>1.527415925698287E-4</v>
          </cell>
          <cell r="K10">
            <v>5.576566224167869E-3</v>
          </cell>
          <cell r="L10">
            <v>1.4216760398518902E-4</v>
          </cell>
          <cell r="M10">
            <v>1.4216760398518902E-4</v>
          </cell>
          <cell r="N10" t="str">
            <v>Cancer</v>
          </cell>
          <cell r="O10">
            <v>1.4216760398518902E-4</v>
          </cell>
          <cell r="P10">
            <v>1.4216760398518902E-4</v>
          </cell>
          <cell r="Q10">
            <v>0.5</v>
          </cell>
          <cell r="R10">
            <v>0.5</v>
          </cell>
          <cell r="S10" t="str">
            <v>PQL</v>
          </cell>
        </row>
        <row r="11">
          <cell r="A11" t="str">
            <v>ANTHRACENE</v>
          </cell>
          <cell r="B11"/>
          <cell r="C11"/>
          <cell r="D11">
            <v>973.16620879120887</v>
          </cell>
          <cell r="E11">
            <v>4476.5645604395604</v>
          </cell>
          <cell r="F11">
            <v>117.3114632377503</v>
          </cell>
          <cell r="G11">
            <v>102.29890781735142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102.29890781735142</v>
          </cell>
          <cell r="N11" t="str">
            <v>Noncancer</v>
          </cell>
          <cell r="O11">
            <v>102.29890781735142</v>
          </cell>
          <cell r="P11">
            <v>102.29890781735142</v>
          </cell>
          <cell r="Q11">
            <v>102.29890781735142</v>
          </cell>
          <cell r="R11">
            <v>100</v>
          </cell>
          <cell r="S11" t="str">
            <v>Noncancer</v>
          </cell>
        </row>
        <row r="12">
          <cell r="A12" t="str">
            <v>ANTIMONY</v>
          </cell>
          <cell r="B12">
            <v>6</v>
          </cell>
          <cell r="C12" t="str">
            <v>MMCL</v>
          </cell>
          <cell r="D12">
            <v>1.2975549450549453</v>
          </cell>
          <cell r="E12">
            <v>33.225249077052901</v>
          </cell>
          <cell r="F12">
            <v>0</v>
          </cell>
          <cell r="G12">
            <v>1.2487857652873238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6</v>
          </cell>
          <cell r="N12" t="str">
            <v>MMCL</v>
          </cell>
          <cell r="O12">
            <v>1.2487857652873238</v>
          </cell>
          <cell r="P12">
            <v>6</v>
          </cell>
          <cell r="Q12">
            <v>6</v>
          </cell>
          <cell r="R12">
            <v>6</v>
          </cell>
          <cell r="S12" t="str">
            <v>MMCL</v>
          </cell>
        </row>
        <row r="13">
          <cell r="A13" t="str">
            <v>ARSENIC</v>
          </cell>
          <cell r="B13">
            <v>10</v>
          </cell>
          <cell r="C13" t="str">
            <v>MMCL</v>
          </cell>
          <cell r="D13">
            <v>0.97316620879120885</v>
          </cell>
          <cell r="E13">
            <v>244.20558071633877</v>
          </cell>
          <cell r="F13">
            <v>0</v>
          </cell>
          <cell r="G13">
            <v>0.96930350665323672</v>
          </cell>
          <cell r="H13">
            <v>3.6841480296994189E-2</v>
          </cell>
          <cell r="I13">
            <v>3.6841480296994189E-2</v>
          </cell>
          <cell r="J13">
            <v>6.3814264575411901</v>
          </cell>
          <cell r="K13">
            <v>0</v>
          </cell>
          <cell r="L13">
            <v>3.663000662783307E-2</v>
          </cell>
          <cell r="M13">
            <v>10</v>
          </cell>
          <cell r="N13" t="str">
            <v>MMCL</v>
          </cell>
          <cell r="O13">
            <v>3.663000662783307E-2</v>
          </cell>
          <cell r="P13">
            <v>10</v>
          </cell>
          <cell r="Q13">
            <v>10</v>
          </cell>
          <cell r="R13">
            <v>10</v>
          </cell>
          <cell r="S13" t="str">
            <v>MMCL</v>
          </cell>
        </row>
        <row r="14">
          <cell r="A14" t="str">
            <v>BARIUM</v>
          </cell>
          <cell r="B14">
            <v>2000</v>
          </cell>
          <cell r="C14" t="str">
            <v>MMCL</v>
          </cell>
          <cell r="D14">
            <v>648.7774725274727</v>
          </cell>
          <cell r="E14">
            <v>151174.88330059074</v>
          </cell>
          <cell r="F14">
            <v>0</v>
          </cell>
          <cell r="G14">
            <v>646.0050969523104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2000</v>
          </cell>
          <cell r="N14" t="str">
            <v>MMCL</v>
          </cell>
          <cell r="O14">
            <v>646.0050969523104</v>
          </cell>
          <cell r="P14">
            <v>2000</v>
          </cell>
          <cell r="Q14">
            <v>2000</v>
          </cell>
          <cell r="R14">
            <v>2000</v>
          </cell>
          <cell r="S14" t="str">
            <v>MMCL</v>
          </cell>
        </row>
        <row r="15">
          <cell r="A15" t="str">
            <v>BENZENE</v>
          </cell>
          <cell r="B15">
            <v>5</v>
          </cell>
          <cell r="C15" t="str">
            <v>MMCL</v>
          </cell>
          <cell r="D15">
            <v>12.975549450549453</v>
          </cell>
          <cell r="E15">
            <v>116.97369652216302</v>
          </cell>
          <cell r="F15">
            <v>1.1541015304866635</v>
          </cell>
          <cell r="G15">
            <v>1.0503188313670668</v>
          </cell>
          <cell r="H15">
            <v>1.0047676444634779</v>
          </cell>
          <cell r="I15">
            <v>1.0047676444634779</v>
          </cell>
          <cell r="J15">
            <v>6.9125285082768642</v>
          </cell>
          <cell r="K15">
            <v>0.33564605567301975</v>
          </cell>
          <cell r="L15">
            <v>0.24276271185033674</v>
          </cell>
          <cell r="M15">
            <v>5</v>
          </cell>
          <cell r="N15" t="str">
            <v>MMCL</v>
          </cell>
          <cell r="O15">
            <v>0.24276271185033674</v>
          </cell>
          <cell r="P15">
            <v>5</v>
          </cell>
          <cell r="Q15">
            <v>5</v>
          </cell>
          <cell r="R15">
            <v>5</v>
          </cell>
          <cell r="S15" t="str">
            <v>MMCL</v>
          </cell>
        </row>
        <row r="16">
          <cell r="A16" t="str">
            <v>BENZO(a)ANTHRACENE</v>
          </cell>
          <cell r="B16"/>
          <cell r="C16"/>
          <cell r="D16">
            <v>97.31662087912089</v>
          </cell>
          <cell r="E16">
            <v>89.531291208791231</v>
          </cell>
          <cell r="F16">
            <v>511.23214899353724</v>
          </cell>
          <cell r="G16">
            <v>42.733079887781855</v>
          </cell>
          <cell r="H16">
            <v>0.55262220445491284</v>
          </cell>
          <cell r="I16">
            <v>0.15271954167573876</v>
          </cell>
          <cell r="J16">
            <v>0.14050197834167966</v>
          </cell>
          <cell r="K16">
            <v>0.55051724543413205</v>
          </cell>
          <cell r="L16">
            <v>6.4592133001685592E-2</v>
          </cell>
          <cell r="M16">
            <v>6.4592133001685592E-2</v>
          </cell>
          <cell r="N16" t="str">
            <v>Cancer</v>
          </cell>
          <cell r="O16">
            <v>6.4592133001685592E-2</v>
          </cell>
          <cell r="P16">
            <v>6.4592133001685592E-2</v>
          </cell>
          <cell r="Q16">
            <v>1</v>
          </cell>
          <cell r="R16">
            <v>1</v>
          </cell>
          <cell r="S16" t="str">
            <v>PQL</v>
          </cell>
        </row>
        <row r="17">
          <cell r="A17" t="str">
            <v>BENZO(a)PYRENE</v>
          </cell>
          <cell r="B17">
            <v>0.2</v>
          </cell>
          <cell r="C17" t="str">
            <v>MMCL</v>
          </cell>
          <cell r="D17">
            <v>0.97316620879120885</v>
          </cell>
          <cell r="E17">
            <v>0.89531291208791219</v>
          </cell>
          <cell r="F17">
            <v>0.53501637720742012</v>
          </cell>
          <cell r="G17">
            <v>0.2491526757841091</v>
          </cell>
          <cell r="H17">
            <v>5.5262220445491284E-2</v>
          </cell>
          <cell r="I17">
            <v>1.5271954167573877E-2</v>
          </cell>
          <cell r="J17">
            <v>1.4050197834167968E-2</v>
          </cell>
          <cell r="K17">
            <v>1.4403228690832044</v>
          </cell>
          <cell r="L17">
            <v>7.2808198974905272E-3</v>
          </cell>
          <cell r="M17">
            <v>0.2</v>
          </cell>
          <cell r="N17" t="str">
            <v>MMCL</v>
          </cell>
          <cell r="O17">
            <v>7.2808198974905272E-3</v>
          </cell>
          <cell r="P17">
            <v>0.2</v>
          </cell>
          <cell r="Q17">
            <v>0.2</v>
          </cell>
          <cell r="R17">
            <v>0.2</v>
          </cell>
          <cell r="S17" t="str">
            <v>MMCL</v>
          </cell>
        </row>
        <row r="18">
          <cell r="A18" t="str">
            <v>BENZO(b)FLUORANTHENE</v>
          </cell>
          <cell r="B18"/>
          <cell r="C18"/>
          <cell r="D18">
            <v>97.31662087912089</v>
          </cell>
          <cell r="E18">
            <v>447.6564560439561</v>
          </cell>
          <cell r="F18">
            <v>9312.5570981749515</v>
          </cell>
          <cell r="G18">
            <v>79.258302467052161</v>
          </cell>
          <cell r="H18">
            <v>0.55262220445491284</v>
          </cell>
          <cell r="I18">
            <v>0.15271954167573876</v>
          </cell>
          <cell r="J18">
            <v>0.70250989170839828</v>
          </cell>
          <cell r="K18">
            <v>10.028170747337247</v>
          </cell>
          <cell r="L18">
            <v>0.12389827962166416</v>
          </cell>
          <cell r="M18">
            <v>0.12389827962166416</v>
          </cell>
          <cell r="N18" t="str">
            <v>Cancer</v>
          </cell>
          <cell r="O18">
            <v>0.12389827962166416</v>
          </cell>
          <cell r="P18">
            <v>0.12389827962166416</v>
          </cell>
          <cell r="Q18">
            <v>1</v>
          </cell>
          <cell r="R18">
            <v>1</v>
          </cell>
          <cell r="S18" t="str">
            <v>PQL</v>
          </cell>
        </row>
        <row r="19">
          <cell r="A19" t="str">
            <v>BENZO(g,h,i)PERYLENE</v>
          </cell>
          <cell r="B19"/>
          <cell r="C19"/>
          <cell r="D19">
            <v>97.31662087912089</v>
          </cell>
          <cell r="E19">
            <v>89.531291208791231</v>
          </cell>
          <cell r="F19">
            <v>19314.595564717751</v>
          </cell>
          <cell r="G19">
            <v>46.518571886109164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46.518571886109164</v>
          </cell>
          <cell r="N19" t="str">
            <v>Noncancer</v>
          </cell>
          <cell r="O19">
            <v>46.518571886109164</v>
          </cell>
          <cell r="P19">
            <v>46.518571886109164</v>
          </cell>
          <cell r="Q19">
            <v>46.518571886109164</v>
          </cell>
          <cell r="R19">
            <v>50</v>
          </cell>
          <cell r="S19" t="str">
            <v>Noncancer</v>
          </cell>
        </row>
        <row r="20">
          <cell r="A20" t="str">
            <v>BENZO(k)FLUORANTHENE</v>
          </cell>
          <cell r="B20"/>
          <cell r="C20"/>
          <cell r="D20">
            <v>97.31662087912089</v>
          </cell>
          <cell r="E20">
            <v>89.531291208791231</v>
          </cell>
          <cell r="F20">
            <v>10473.009277409637</v>
          </cell>
          <cell r="G20">
            <v>46.42417804057213</v>
          </cell>
          <cell r="H20">
            <v>5.5262220445491277</v>
          </cell>
          <cell r="I20">
            <v>1.5271954167573876</v>
          </cell>
          <cell r="J20">
            <v>1.4050197834167966</v>
          </cell>
          <cell r="K20">
            <v>112.77796652961565</v>
          </cell>
          <cell r="L20">
            <v>0.72706344868258743</v>
          </cell>
          <cell r="M20">
            <v>0.72706344868258743</v>
          </cell>
          <cell r="N20" t="str">
            <v>Cancer</v>
          </cell>
          <cell r="O20">
            <v>0.72706344868258743</v>
          </cell>
          <cell r="P20">
            <v>0.72706344868258743</v>
          </cell>
          <cell r="Q20">
            <v>1</v>
          </cell>
          <cell r="R20">
            <v>1</v>
          </cell>
          <cell r="S20" t="str">
            <v>PQL</v>
          </cell>
        </row>
        <row r="21">
          <cell r="A21" t="str">
            <v>BERYLLIUM</v>
          </cell>
          <cell r="B21">
            <v>4</v>
          </cell>
          <cell r="C21" t="str">
            <v>MMCL</v>
          </cell>
          <cell r="D21">
            <v>6.4877747252747264</v>
          </cell>
          <cell r="E21">
            <v>16.61262453852645</v>
          </cell>
          <cell r="F21">
            <v>0</v>
          </cell>
          <cell r="G21">
            <v>4.6656754444250046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4</v>
          </cell>
          <cell r="N21" t="str">
            <v>MMCL</v>
          </cell>
          <cell r="O21">
            <v>4.6656754444250046</v>
          </cell>
          <cell r="P21">
            <v>4</v>
          </cell>
          <cell r="Q21">
            <v>4</v>
          </cell>
          <cell r="R21">
            <v>4</v>
          </cell>
          <cell r="S21" t="str">
            <v>MMCL</v>
          </cell>
        </row>
        <row r="22">
          <cell r="A22" t="str">
            <v>BIPHENYL, 1,1-</v>
          </cell>
          <cell r="B22"/>
          <cell r="C22"/>
          <cell r="D22">
            <v>162.19436813186817</v>
          </cell>
          <cell r="E22">
            <v>143.48226619274493</v>
          </cell>
          <cell r="F22">
            <v>1.572221201302376</v>
          </cell>
          <cell r="G22">
            <v>1.5404101325415922</v>
          </cell>
          <cell r="H22">
            <v>6.9077775556864109</v>
          </cell>
          <cell r="I22">
            <v>6.9077775556864109</v>
          </cell>
          <cell r="J22">
            <v>4.3138870647891627</v>
          </cell>
          <cell r="K22">
            <v>0</v>
          </cell>
          <cell r="L22">
            <v>2.6555215515479924</v>
          </cell>
          <cell r="M22">
            <v>1.5404101325415922</v>
          </cell>
          <cell r="N22" t="str">
            <v>Noncancer</v>
          </cell>
          <cell r="O22">
            <v>1.5404101325415922</v>
          </cell>
          <cell r="P22">
            <v>1.5404101325415922</v>
          </cell>
          <cell r="Q22">
            <v>1.5404101325415922</v>
          </cell>
          <cell r="R22">
            <v>2</v>
          </cell>
          <cell r="S22" t="str">
            <v>Noncancer</v>
          </cell>
        </row>
        <row r="23">
          <cell r="A23" t="str">
            <v>BIS(2-CHLOROETHYL)ETHER</v>
          </cell>
          <cell r="B23"/>
          <cell r="C23"/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5.0238382223173894E-2</v>
          </cell>
          <cell r="I23">
            <v>5.0238382223173894E-2</v>
          </cell>
          <cell r="J23">
            <v>1.8973595580130154</v>
          </cell>
          <cell r="K23">
            <v>0.12094061337954594</v>
          </cell>
          <cell r="L23">
            <v>3.484239366003189E-2</v>
          </cell>
          <cell r="M23">
            <v>3.484239366003189E-2</v>
          </cell>
          <cell r="N23" t="str">
            <v>Cancer</v>
          </cell>
          <cell r="O23">
            <v>3.484239366003189E-2</v>
          </cell>
          <cell r="P23">
            <v>3.484239366003189E-2</v>
          </cell>
          <cell r="Q23">
            <v>28.5</v>
          </cell>
          <cell r="R23">
            <v>30</v>
          </cell>
          <cell r="S23" t="str">
            <v>PQL</v>
          </cell>
        </row>
        <row r="24">
          <cell r="A24" t="str">
            <v>BIS(2-CHLOROISOPROPYL)ETHER</v>
          </cell>
          <cell r="B24"/>
          <cell r="C24"/>
          <cell r="D24">
            <v>129.75549450549451</v>
          </cell>
          <cell r="E24">
            <v>2185.3162244492369</v>
          </cell>
          <cell r="F24">
            <v>111.93810465910016</v>
          </cell>
          <cell r="G24">
            <v>58.486677700688162</v>
          </cell>
          <cell r="H24">
            <v>0.78946029207844681</v>
          </cell>
          <cell r="I24">
            <v>0.78946029207844681</v>
          </cell>
          <cell r="J24">
            <v>10.429038832456024</v>
          </cell>
          <cell r="K24">
            <v>0.54413079054568536</v>
          </cell>
          <cell r="L24">
            <v>0.31246409473245707</v>
          </cell>
          <cell r="M24">
            <v>0.31246409473245707</v>
          </cell>
          <cell r="N24" t="str">
            <v>Cancer</v>
          </cell>
          <cell r="O24">
            <v>0.31246409473245707</v>
          </cell>
          <cell r="P24">
            <v>0.31246409473245707</v>
          </cell>
          <cell r="Q24">
            <v>28.5</v>
          </cell>
          <cell r="R24">
            <v>30</v>
          </cell>
          <cell r="S24" t="str">
            <v>PQL</v>
          </cell>
        </row>
        <row r="25">
          <cell r="A25" t="str">
            <v>BIS(2-ETHYLHEXYL)PHTHALATE</v>
          </cell>
          <cell r="B25">
            <v>6</v>
          </cell>
          <cell r="C25" t="str">
            <v>MMCL</v>
          </cell>
          <cell r="D25">
            <v>64.877747252747255</v>
          </cell>
          <cell r="E25">
            <v>64.877747252747255</v>
          </cell>
          <cell r="F25">
            <v>3944.3337004792297</v>
          </cell>
          <cell r="G25">
            <v>32.174266962920036</v>
          </cell>
          <cell r="H25">
            <v>3.9473014603922345</v>
          </cell>
          <cell r="I25">
            <v>3.9473014603922345</v>
          </cell>
          <cell r="J25">
            <v>3.9473014603922345</v>
          </cell>
          <cell r="K25">
            <v>2949.7529648247041</v>
          </cell>
          <cell r="L25">
            <v>1.9723310628582695</v>
          </cell>
          <cell r="M25">
            <v>6</v>
          </cell>
          <cell r="N25" t="str">
            <v>MMCL</v>
          </cell>
          <cell r="O25">
            <v>1.9723310628582695</v>
          </cell>
          <cell r="P25">
            <v>6</v>
          </cell>
          <cell r="Q25">
            <v>6</v>
          </cell>
          <cell r="R25">
            <v>6</v>
          </cell>
          <cell r="S25" t="str">
            <v>MMCL</v>
          </cell>
        </row>
        <row r="26">
          <cell r="A26" t="str">
            <v>BROMODICHLOROMETHANE</v>
          </cell>
          <cell r="B26"/>
          <cell r="C26"/>
          <cell r="D26">
            <v>9.7316620879120901</v>
          </cell>
          <cell r="E26">
            <v>182.37930377844302</v>
          </cell>
          <cell r="F26">
            <v>5.3738715804585402</v>
          </cell>
          <cell r="G26">
            <v>3.3975928420046015</v>
          </cell>
          <cell r="H26">
            <v>0.89132613621760137</v>
          </cell>
          <cell r="I26">
            <v>0.89132613621760137</v>
          </cell>
          <cell r="J26">
            <v>13.102393401956569</v>
          </cell>
          <cell r="K26">
            <v>0.206451017259075</v>
          </cell>
          <cell r="L26">
            <v>0.1655078441271382</v>
          </cell>
          <cell r="M26">
            <v>0.1655078441271382</v>
          </cell>
          <cell r="N26" t="str">
            <v>Cancer</v>
          </cell>
          <cell r="O26">
            <v>0.1655078441271382</v>
          </cell>
          <cell r="P26">
            <v>0.1655078441271382</v>
          </cell>
          <cell r="Q26">
            <v>2.5</v>
          </cell>
          <cell r="R26">
            <v>3</v>
          </cell>
          <cell r="S26" t="str">
            <v>PQL</v>
          </cell>
        </row>
        <row r="27">
          <cell r="A27" t="str">
            <v>BROMOFORM</v>
          </cell>
          <cell r="B27"/>
          <cell r="C27"/>
          <cell r="D27">
            <v>64.877747252747255</v>
          </cell>
          <cell r="E27">
            <v>1079.1969969696165</v>
          </cell>
          <cell r="F27">
            <v>56.846872177394793</v>
          </cell>
          <cell r="G27">
            <v>29.471281339253981</v>
          </cell>
          <cell r="H27">
            <v>6.9952177779102884</v>
          </cell>
          <cell r="I27">
            <v>6.9952177779102884</v>
          </cell>
          <cell r="J27">
            <v>91.270760034483871</v>
          </cell>
          <cell r="K27">
            <v>5.0242268166675368</v>
          </cell>
          <cell r="L27">
            <v>2.833288048365648</v>
          </cell>
          <cell r="M27">
            <v>2.833288048365648</v>
          </cell>
          <cell r="N27" t="str">
            <v>Cancer</v>
          </cell>
          <cell r="O27">
            <v>2.833288048365648</v>
          </cell>
          <cell r="P27">
            <v>2.833288048365648</v>
          </cell>
          <cell r="Q27">
            <v>3.5</v>
          </cell>
          <cell r="R27">
            <v>4</v>
          </cell>
          <cell r="S27" t="str">
            <v>PQL</v>
          </cell>
        </row>
        <row r="28">
          <cell r="A28" t="str">
            <v>BROMOMETHANE</v>
          </cell>
          <cell r="B28">
            <v>10</v>
          </cell>
          <cell r="C28" t="str">
            <v>ORSGL</v>
          </cell>
          <cell r="D28">
            <v>4.5414423076923089</v>
          </cell>
          <cell r="E28">
            <v>0</v>
          </cell>
          <cell r="F28">
            <v>2.0496880389680872</v>
          </cell>
          <cell r="G28">
            <v>1.412282793414489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10</v>
          </cell>
          <cell r="N28" t="str">
            <v>ORSGL</v>
          </cell>
          <cell r="O28">
            <v>1.412282793414489</v>
          </cell>
          <cell r="P28">
            <v>10</v>
          </cell>
          <cell r="Q28">
            <v>10</v>
          </cell>
          <cell r="R28">
            <v>10</v>
          </cell>
          <cell r="S28" t="str">
            <v>ORSGL</v>
          </cell>
        </row>
        <row r="29">
          <cell r="A29" t="str">
            <v>CADMIUM</v>
          </cell>
          <cell r="B29">
            <v>5</v>
          </cell>
          <cell r="C29" t="str">
            <v>MMCL</v>
          </cell>
          <cell r="D29">
            <v>1.6219436813186816</v>
          </cell>
          <cell r="E29">
            <v>29.072092942421289</v>
          </cell>
          <cell r="F29">
            <v>0</v>
          </cell>
          <cell r="G29">
            <v>1.536236436695962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5</v>
          </cell>
          <cell r="N29" t="str">
            <v>MMCL</v>
          </cell>
          <cell r="O29">
            <v>1.536236436695962</v>
          </cell>
          <cell r="P29">
            <v>5</v>
          </cell>
          <cell r="Q29">
            <v>5</v>
          </cell>
          <cell r="R29">
            <v>5</v>
          </cell>
          <cell r="S29" t="str">
            <v>MMCL</v>
          </cell>
        </row>
        <row r="30">
          <cell r="A30" t="str">
            <v>CARBON TETRACHLORIDE</v>
          </cell>
          <cell r="B30">
            <v>5</v>
          </cell>
          <cell r="C30" t="str">
            <v>MMCL</v>
          </cell>
          <cell r="D30">
            <v>12.975549450549453</v>
          </cell>
          <cell r="E30">
            <v>65.90042484485501</v>
          </cell>
          <cell r="F30">
            <v>48.315915281774735</v>
          </cell>
          <cell r="G30">
            <v>8.8542941604573961</v>
          </cell>
          <cell r="H30">
            <v>0.78946029207844681</v>
          </cell>
          <cell r="I30">
            <v>0.78946029207844681</v>
          </cell>
          <cell r="J30">
            <v>3.1449823238078816</v>
          </cell>
          <cell r="K30">
            <v>0.54801487782892067</v>
          </cell>
          <cell r="L30">
            <v>0.29330476653292459</v>
          </cell>
          <cell r="M30">
            <v>5</v>
          </cell>
          <cell r="N30" t="str">
            <v>MMCL</v>
          </cell>
          <cell r="O30">
            <v>0.29330476653292459</v>
          </cell>
          <cell r="P30">
            <v>5</v>
          </cell>
          <cell r="Q30">
            <v>5</v>
          </cell>
          <cell r="R30">
            <v>5</v>
          </cell>
          <cell r="S30" t="str">
            <v>MMCL</v>
          </cell>
        </row>
        <row r="31">
          <cell r="A31" t="str">
            <v>CHLORDANE</v>
          </cell>
          <cell r="B31">
            <v>2</v>
          </cell>
          <cell r="C31" t="str">
            <v>MMCL</v>
          </cell>
          <cell r="D31">
            <v>1.6219436813186816</v>
          </cell>
          <cell r="E31">
            <v>6.4877747252747264</v>
          </cell>
          <cell r="F31">
            <v>2.0491192728198553</v>
          </cell>
          <cell r="G31">
            <v>0.79447375883010574</v>
          </cell>
          <cell r="H31">
            <v>0.1578920584156894</v>
          </cell>
          <cell r="I31">
            <v>0.1578920584156894</v>
          </cell>
          <cell r="J31">
            <v>0.63156823366275761</v>
          </cell>
          <cell r="K31">
            <v>0.19921525261437831</v>
          </cell>
          <cell r="L31">
            <v>7.7300679272873651E-2</v>
          </cell>
          <cell r="M31">
            <v>2</v>
          </cell>
          <cell r="N31" t="str">
            <v>MMCL</v>
          </cell>
          <cell r="O31">
            <v>7.7300679272873651E-2</v>
          </cell>
          <cell r="P31">
            <v>2</v>
          </cell>
          <cell r="Q31">
            <v>2</v>
          </cell>
          <cell r="R31">
            <v>2</v>
          </cell>
          <cell r="S31" t="str">
            <v>MMCL</v>
          </cell>
        </row>
        <row r="32">
          <cell r="A32" t="str">
            <v>CHLOROANILINE, p-</v>
          </cell>
          <cell r="B32"/>
          <cell r="C32"/>
          <cell r="D32">
            <v>1.6219436813186816</v>
          </cell>
          <cell r="E32">
            <v>31.841845253073348</v>
          </cell>
          <cell r="F32">
            <v>150.77346558518155</v>
          </cell>
          <cell r="G32">
            <v>1.5276927133003817</v>
          </cell>
          <cell r="H32">
            <v>0.27631110222745642</v>
          </cell>
          <cell r="I32">
            <v>0.27631110222745642</v>
          </cell>
          <cell r="J32">
            <v>4.2548695854310221</v>
          </cell>
          <cell r="K32">
            <v>0</v>
          </cell>
          <cell r="L32">
            <v>0.25946166927014808</v>
          </cell>
          <cell r="M32">
            <v>0.25946166927014808</v>
          </cell>
          <cell r="N32" t="str">
            <v>Cancer</v>
          </cell>
          <cell r="O32">
            <v>0.25946166927014808</v>
          </cell>
          <cell r="P32">
            <v>0.25946166927014808</v>
          </cell>
          <cell r="Q32">
            <v>20</v>
          </cell>
          <cell r="R32">
            <v>20</v>
          </cell>
          <cell r="S32" t="str">
            <v>PQL</v>
          </cell>
        </row>
        <row r="33">
          <cell r="A33" t="str">
            <v>CHLOROBENZENE</v>
          </cell>
          <cell r="B33">
            <v>100</v>
          </cell>
          <cell r="C33" t="str">
            <v>MMCL</v>
          </cell>
          <cell r="D33">
            <v>64.877747252747255</v>
          </cell>
          <cell r="E33">
            <v>249.14846666487071</v>
          </cell>
          <cell r="F33">
            <v>22.600676080044924</v>
          </cell>
          <cell r="G33">
            <v>15.70506132406139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100</v>
          </cell>
          <cell r="N33" t="str">
            <v>MMCL</v>
          </cell>
          <cell r="O33">
            <v>15.70506132406139</v>
          </cell>
          <cell r="P33">
            <v>100</v>
          </cell>
          <cell r="Q33">
            <v>100</v>
          </cell>
          <cell r="R33">
            <v>100</v>
          </cell>
          <cell r="S33" t="str">
            <v>MMCL</v>
          </cell>
        </row>
        <row r="34">
          <cell r="A34" t="str">
            <v>CHLOROFORM</v>
          </cell>
          <cell r="B34">
            <v>70</v>
          </cell>
          <cell r="C34" t="str">
            <v>ORSGL</v>
          </cell>
          <cell r="D34">
            <v>32.438873626373628</v>
          </cell>
          <cell r="E34">
            <v>485.76724034357153</v>
          </cell>
          <cell r="F34">
            <v>301.63619682631577</v>
          </cell>
          <cell r="G34">
            <v>27.623498987278353</v>
          </cell>
          <cell r="H34">
            <v>0</v>
          </cell>
          <cell r="I34">
            <v>0</v>
          </cell>
          <cell r="J34">
            <v>0</v>
          </cell>
          <cell r="K34">
            <v>0.13522751683441808</v>
          </cell>
          <cell r="L34">
            <v>0.13522751683441808</v>
          </cell>
          <cell r="M34">
            <v>70</v>
          </cell>
          <cell r="N34" t="str">
            <v>ORSGL</v>
          </cell>
          <cell r="O34">
            <v>0.13522751683441808</v>
          </cell>
          <cell r="P34">
            <v>70</v>
          </cell>
          <cell r="Q34">
            <v>70</v>
          </cell>
          <cell r="R34">
            <v>70</v>
          </cell>
          <cell r="S34" t="str">
            <v>ORSGL</v>
          </cell>
        </row>
        <row r="35">
          <cell r="A35" t="str">
            <v>CHLOROPHENOL, 2-</v>
          </cell>
          <cell r="B35"/>
          <cell r="C35"/>
          <cell r="D35">
            <v>16.219436813186814</v>
          </cell>
          <cell r="E35">
            <v>197.05988608848716</v>
          </cell>
          <cell r="F35">
            <v>148.19821994294912</v>
          </cell>
          <cell r="G35">
            <v>13.609749012207814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0.18</v>
          </cell>
          <cell r="N35" t="str">
            <v>Odor</v>
          </cell>
          <cell r="O35">
            <v>13.609749012207814</v>
          </cell>
          <cell r="P35">
            <v>0.18</v>
          </cell>
          <cell r="Q35">
            <v>10</v>
          </cell>
          <cell r="R35">
            <v>10</v>
          </cell>
          <cell r="S35" t="str">
            <v>PQL</v>
          </cell>
        </row>
        <row r="36">
          <cell r="A36" t="str">
            <v>CHROMIUM (TOTAL)</v>
          </cell>
          <cell r="B36">
            <v>100</v>
          </cell>
          <cell r="C36" t="str">
            <v>MMCL</v>
          </cell>
          <cell r="D36">
            <v>9.7316620879120901</v>
          </cell>
          <cell r="E36">
            <v>137.05415244284322</v>
          </cell>
          <cell r="F36">
            <v>0</v>
          </cell>
          <cell r="G36">
            <v>9.0864686317456407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100</v>
          </cell>
          <cell r="N36" t="str">
            <v>MMCL</v>
          </cell>
          <cell r="O36">
            <v>9.0864686317456407</v>
          </cell>
          <cell r="P36">
            <v>100</v>
          </cell>
          <cell r="Q36">
            <v>100</v>
          </cell>
          <cell r="R36">
            <v>100</v>
          </cell>
          <cell r="S36" t="str">
            <v>MMCL</v>
          </cell>
        </row>
        <row r="37">
          <cell r="A37" t="str">
            <v>CHROMIUM(III)</v>
          </cell>
          <cell r="B37"/>
          <cell r="C37"/>
          <cell r="D37">
            <v>4865.8310439560455</v>
          </cell>
          <cell r="E37">
            <v>311486.71009737096</v>
          </cell>
          <cell r="F37">
            <v>0</v>
          </cell>
          <cell r="G37">
            <v>4790.9895027346356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4790.9895027346356</v>
          </cell>
          <cell r="N37" t="str">
            <v>Noncancer</v>
          </cell>
          <cell r="O37">
            <v>4790.9895027346356</v>
          </cell>
          <cell r="P37">
            <v>4790.9895027346356</v>
          </cell>
          <cell r="Q37">
            <v>4790.9895027346356</v>
          </cell>
          <cell r="R37">
            <v>100</v>
          </cell>
          <cell r="S37" t="str">
            <v>Noncancer</v>
          </cell>
        </row>
        <row r="38">
          <cell r="A38" t="str">
            <v>CHROMIUM(VI)</v>
          </cell>
          <cell r="B38"/>
          <cell r="C38"/>
          <cell r="D38">
            <v>9.7316620879120901</v>
          </cell>
          <cell r="E38">
            <v>137.05415244284322</v>
          </cell>
          <cell r="F38">
            <v>0</v>
          </cell>
          <cell r="G38">
            <v>9.0864686317456407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9.0864686317456407</v>
          </cell>
          <cell r="N38" t="str">
            <v>Noncancer</v>
          </cell>
          <cell r="O38">
            <v>9.0864686317456407</v>
          </cell>
          <cell r="P38">
            <v>9.0864686317456407</v>
          </cell>
          <cell r="Q38">
            <v>9.0864686317456407</v>
          </cell>
          <cell r="R38">
            <v>100</v>
          </cell>
          <cell r="S38" t="str">
            <v>Noncancer</v>
          </cell>
        </row>
        <row r="39">
          <cell r="A39" t="str">
            <v>CHRYSENE</v>
          </cell>
          <cell r="B39"/>
          <cell r="C39"/>
          <cell r="D39">
            <v>97.31662087912089</v>
          </cell>
          <cell r="E39">
            <v>89.531291208791231</v>
          </cell>
          <cell r="F39">
            <v>1137.053282371661</v>
          </cell>
          <cell r="G39">
            <v>44.793871342217273</v>
          </cell>
          <cell r="H39">
            <v>5.5262220445491277</v>
          </cell>
          <cell r="I39">
            <v>1.5271954167573876</v>
          </cell>
          <cell r="J39">
            <v>1.4050197834167966</v>
          </cell>
          <cell r="K39">
            <v>122.44289451581385</v>
          </cell>
          <cell r="L39">
            <v>0.72743362314827309</v>
          </cell>
          <cell r="M39">
            <v>0.72743362314827309</v>
          </cell>
          <cell r="N39" t="str">
            <v>Cancer</v>
          </cell>
          <cell r="O39">
            <v>0.72743362314827309</v>
          </cell>
          <cell r="P39">
            <v>0.72743362314827309</v>
          </cell>
          <cell r="Q39">
            <v>1.5</v>
          </cell>
          <cell r="R39">
            <v>2</v>
          </cell>
          <cell r="S39" t="str">
            <v>PQL</v>
          </cell>
        </row>
        <row r="40">
          <cell r="A40" t="str">
            <v>CYANIDE</v>
          </cell>
          <cell r="B40">
            <v>200</v>
          </cell>
          <cell r="C40" t="str">
            <v>MMCL</v>
          </cell>
          <cell r="D40">
            <v>1.9463324175824177</v>
          </cell>
          <cell r="E40">
            <v>498.37873615579343</v>
          </cell>
          <cell r="F40">
            <v>0.21580898401980281</v>
          </cell>
          <cell r="G40">
            <v>0.19419282875394916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200</v>
          </cell>
          <cell r="N40" t="str">
            <v>MMCL</v>
          </cell>
          <cell r="O40">
            <v>0.19419282875394916</v>
          </cell>
          <cell r="P40">
            <v>200</v>
          </cell>
          <cell r="Q40">
            <v>200</v>
          </cell>
          <cell r="R40">
            <v>200</v>
          </cell>
          <cell r="S40" t="str">
            <v>MMCL</v>
          </cell>
        </row>
        <row r="41">
          <cell r="A41" t="str">
            <v>DIBENZO(a,h)ANTHRACENE</v>
          </cell>
          <cell r="B41"/>
          <cell r="C41"/>
          <cell r="D41">
            <v>97.31662087912089</v>
          </cell>
          <cell r="E41">
            <v>89.531291208791231</v>
          </cell>
          <cell r="F41">
            <v>52113.602982920209</v>
          </cell>
          <cell r="G41">
            <v>46.589193159643642</v>
          </cell>
          <cell r="H41">
            <v>5.5262220445491284E-2</v>
          </cell>
          <cell r="I41">
            <v>1.5271954167573877E-2</v>
          </cell>
          <cell r="J41">
            <v>1.4050197834167968E-2</v>
          </cell>
          <cell r="K41">
            <v>5.6118217956922507</v>
          </cell>
          <cell r="L41">
            <v>7.3082813785791019E-3</v>
          </cell>
          <cell r="M41">
            <v>7.3082813785791019E-3</v>
          </cell>
          <cell r="N41" t="str">
            <v>Cancer</v>
          </cell>
          <cell r="O41">
            <v>7.3082813785791019E-3</v>
          </cell>
          <cell r="P41">
            <v>7.3082813785791019E-3</v>
          </cell>
          <cell r="Q41">
            <v>0.5</v>
          </cell>
          <cell r="R41">
            <v>0.5</v>
          </cell>
          <cell r="S41" t="str">
            <v>PQL</v>
          </cell>
        </row>
        <row r="42">
          <cell r="A42" t="str">
            <v>DIBROMOCHLOROMETHANE</v>
          </cell>
          <cell r="B42"/>
          <cell r="C42"/>
          <cell r="D42">
            <v>64.877747252747255</v>
          </cell>
          <cell r="E42">
            <v>1266.1474784650936</v>
          </cell>
          <cell r="F42">
            <v>47.636892691925702</v>
          </cell>
          <cell r="G42">
            <v>26.884946513454384</v>
          </cell>
          <cell r="H42">
            <v>0.65788357673203912</v>
          </cell>
          <cell r="I42">
            <v>0.65788357673203912</v>
          </cell>
          <cell r="J42">
            <v>10.070778371260442</v>
          </cell>
          <cell r="K42">
            <v>0.192968993583085</v>
          </cell>
          <cell r="L42">
            <v>0.14702633354639225</v>
          </cell>
          <cell r="M42">
            <v>0.14702633354639225</v>
          </cell>
          <cell r="N42" t="str">
            <v>Cancer</v>
          </cell>
          <cell r="O42">
            <v>0.14702633354639225</v>
          </cell>
          <cell r="P42">
            <v>0.14702633354639225</v>
          </cell>
          <cell r="Q42">
            <v>2</v>
          </cell>
          <cell r="R42">
            <v>2</v>
          </cell>
          <cell r="S42" t="str">
            <v>PQL</v>
          </cell>
        </row>
        <row r="43">
          <cell r="A43" t="str">
            <v>DICHLOROBENZENE, 1,2-  (o-DCB)</v>
          </cell>
          <cell r="B43">
            <v>600</v>
          </cell>
          <cell r="C43" t="str">
            <v>MMCL</v>
          </cell>
          <cell r="D43">
            <v>291.94986263736263</v>
          </cell>
          <cell r="E43">
            <v>569.46984575833267</v>
          </cell>
          <cell r="F43">
            <v>415.08138300529231</v>
          </cell>
          <cell r="G43">
            <v>131.74482453595121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600</v>
          </cell>
          <cell r="N43" t="str">
            <v>MMCL</v>
          </cell>
          <cell r="O43">
            <v>131.74482453595121</v>
          </cell>
          <cell r="P43">
            <v>600</v>
          </cell>
          <cell r="Q43">
            <v>600</v>
          </cell>
          <cell r="R43">
            <v>600</v>
          </cell>
          <cell r="S43" t="str">
            <v>MMCL</v>
          </cell>
        </row>
        <row r="44">
          <cell r="A44" t="str">
            <v>DICHLOROBENZENE, 1,3-  (m-DCB)</v>
          </cell>
          <cell r="B44"/>
          <cell r="C44"/>
          <cell r="D44">
            <v>291.94986263736263</v>
          </cell>
          <cell r="E44">
            <v>489.18229759600001</v>
          </cell>
          <cell r="F44">
            <v>404.77091636259752</v>
          </cell>
          <cell r="G44">
            <v>125.94447992596233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125.94447992596233</v>
          </cell>
          <cell r="N44" t="str">
            <v>Noncancer</v>
          </cell>
          <cell r="O44">
            <v>125.94447992596233</v>
          </cell>
          <cell r="P44">
            <v>125.94447992596233</v>
          </cell>
          <cell r="Q44">
            <v>125.94447992596233</v>
          </cell>
          <cell r="R44">
            <v>100</v>
          </cell>
          <cell r="S44" t="str">
            <v>Noncancer</v>
          </cell>
        </row>
        <row r="45">
          <cell r="A45" t="str">
            <v>DICHLOROBENZENE, 1,4-  (p-DCB)</v>
          </cell>
          <cell r="B45">
            <v>5</v>
          </cell>
          <cell r="C45" t="str">
            <v>MMCL</v>
          </cell>
          <cell r="D45">
            <v>291.94986263736263</v>
          </cell>
          <cell r="E45">
            <v>560.88100529327767</v>
          </cell>
          <cell r="F45">
            <v>407.31514959991944</v>
          </cell>
          <cell r="G45">
            <v>130.49282731735966</v>
          </cell>
          <cell r="H45">
            <v>2.302592518562137</v>
          </cell>
          <cell r="I45">
            <v>2.302592518562137</v>
          </cell>
          <cell r="J45">
            <v>3.4698045098928239</v>
          </cell>
          <cell r="K45">
            <v>0.50530170949775244</v>
          </cell>
          <cell r="L45">
            <v>0.37016343208069485</v>
          </cell>
          <cell r="M45">
            <v>5</v>
          </cell>
          <cell r="N45" t="str">
            <v>MMCL</v>
          </cell>
          <cell r="O45">
            <v>0.37016343208069485</v>
          </cell>
          <cell r="P45">
            <v>5</v>
          </cell>
          <cell r="Q45">
            <v>5</v>
          </cell>
          <cell r="R45">
            <v>5</v>
          </cell>
          <cell r="S45" t="str">
            <v>MMCL</v>
          </cell>
        </row>
        <row r="46">
          <cell r="A46" t="str">
            <v>DICHLOROBENZIDINE, 3,3'-</v>
          </cell>
          <cell r="B46"/>
          <cell r="C46"/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0.12280493432331398</v>
          </cell>
          <cell r="I46">
            <v>0.12280493432331398</v>
          </cell>
          <cell r="J46">
            <v>0.29658299364331808</v>
          </cell>
          <cell r="K46">
            <v>227805.0041009502</v>
          </cell>
          <cell r="L46">
            <v>8.6845230255919281E-2</v>
          </cell>
          <cell r="M46">
            <v>8.6845230255919281E-2</v>
          </cell>
          <cell r="N46" t="str">
            <v>Cancer</v>
          </cell>
          <cell r="O46">
            <v>8.6845230255919281E-2</v>
          </cell>
          <cell r="P46">
            <v>8.6845230255919281E-2</v>
          </cell>
          <cell r="Q46">
            <v>82.5</v>
          </cell>
          <cell r="R46">
            <v>80</v>
          </cell>
          <cell r="S46" t="str">
            <v>PQL</v>
          </cell>
        </row>
        <row r="47">
          <cell r="A47" t="str">
            <v>DICHLORODIPHENYL DICHLOROETHANE, P,P'- (DDD)</v>
          </cell>
          <cell r="B47"/>
          <cell r="C47"/>
          <cell r="D47">
            <v>1.6219436813186816</v>
          </cell>
          <cell r="E47">
            <v>7.2987465659340671</v>
          </cell>
          <cell r="F47">
            <v>38.643296774162557</v>
          </cell>
          <cell r="G47">
            <v>1.2829859627547568</v>
          </cell>
          <cell r="H47">
            <v>0.23025925185621368</v>
          </cell>
          <cell r="I47">
            <v>0.23025925185621368</v>
          </cell>
          <cell r="J47">
            <v>0.69077775556864096</v>
          </cell>
          <cell r="K47">
            <v>2.1306487333830955</v>
          </cell>
          <cell r="L47">
            <v>0.15974657702630618</v>
          </cell>
          <cell r="M47">
            <v>0.15974657702630618</v>
          </cell>
          <cell r="N47" t="str">
            <v>Cancer</v>
          </cell>
          <cell r="O47">
            <v>0.15974657702630618</v>
          </cell>
          <cell r="P47">
            <v>0.15974657702630618</v>
          </cell>
          <cell r="Q47">
            <v>0.15974657702630618</v>
          </cell>
          <cell r="R47">
            <v>0.2</v>
          </cell>
          <cell r="S47" t="str">
            <v>Cancer</v>
          </cell>
        </row>
        <row r="48">
          <cell r="A48" t="str">
            <v>DICHLORODIPHENYLDICHLOROETHYLENE,P,P'- (DDE)</v>
          </cell>
          <cell r="B48"/>
          <cell r="C48"/>
          <cell r="D48">
            <v>1.6219436813186816</v>
          </cell>
          <cell r="E48">
            <v>1.4597493131868133</v>
          </cell>
          <cell r="F48">
            <v>7.0805618654344631</v>
          </cell>
          <cell r="G48">
            <v>0.69308470819435053</v>
          </cell>
          <cell r="H48">
            <v>0.16253594248673905</v>
          </cell>
          <cell r="I48">
            <v>0.16253594248673905</v>
          </cell>
          <cell r="J48">
            <v>9.7521565492043438E-2</v>
          </cell>
          <cell r="K48">
            <v>0.27557367779757136</v>
          </cell>
          <cell r="L48">
            <v>4.9911603744503562E-2</v>
          </cell>
          <cell r="M48">
            <v>4.9911603744503562E-2</v>
          </cell>
          <cell r="N48" t="str">
            <v>Cancer</v>
          </cell>
          <cell r="O48">
            <v>4.9911603744503562E-2</v>
          </cell>
          <cell r="P48">
            <v>4.9911603744503562E-2</v>
          </cell>
          <cell r="Q48">
            <v>0.05</v>
          </cell>
          <cell r="R48">
            <v>0.05</v>
          </cell>
          <cell r="S48" t="str">
            <v>PQL</v>
          </cell>
        </row>
        <row r="49">
          <cell r="A49" t="str">
            <v>DICHLORODIPHENYLTRICHLOROETHANE, P,P'- (DDT)</v>
          </cell>
          <cell r="B49"/>
          <cell r="C49"/>
          <cell r="D49">
            <v>1.6219436813186816</v>
          </cell>
          <cell r="E49">
            <v>1.4597493131868133</v>
          </cell>
          <cell r="F49">
            <v>32.484208389087073</v>
          </cell>
          <cell r="G49">
            <v>0.75053801967564382</v>
          </cell>
          <cell r="H49">
            <v>0.16253594248673905</v>
          </cell>
          <cell r="I49">
            <v>0.16253594248673905</v>
          </cell>
          <cell r="J49">
            <v>9.7521565492043438E-2</v>
          </cell>
          <cell r="K49">
            <v>1.2661391476507933</v>
          </cell>
          <cell r="L49">
            <v>5.8151604298950679E-2</v>
          </cell>
          <cell r="M49">
            <v>5.8151604298950679E-2</v>
          </cell>
          <cell r="N49" t="str">
            <v>Cancer</v>
          </cell>
          <cell r="O49">
            <v>5.8151604298950679E-2</v>
          </cell>
          <cell r="P49">
            <v>5.8151604298950679E-2</v>
          </cell>
          <cell r="Q49">
            <v>0.3</v>
          </cell>
          <cell r="R49">
            <v>0.3</v>
          </cell>
          <cell r="S49" t="str">
            <v>PQL</v>
          </cell>
        </row>
        <row r="50">
          <cell r="A50" t="str">
            <v>DICHLOROETHANE, 1,1-</v>
          </cell>
          <cell r="B50">
            <v>70</v>
          </cell>
          <cell r="C50" t="str">
            <v>ORSGL</v>
          </cell>
          <cell r="D50">
            <v>648.7774725274727</v>
          </cell>
          <cell r="E50">
            <v>8420.1432889805947</v>
          </cell>
          <cell r="F50">
            <v>335.44084414219822</v>
          </cell>
          <cell r="G50">
            <v>215.45803944682976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70</v>
          </cell>
          <cell r="N50" t="str">
            <v>ORSGL</v>
          </cell>
          <cell r="O50">
            <v>215.45803944682976</v>
          </cell>
          <cell r="P50">
            <v>70</v>
          </cell>
          <cell r="Q50">
            <v>70</v>
          </cell>
          <cell r="R50">
            <v>70</v>
          </cell>
          <cell r="S50" t="str">
            <v>ORSGL</v>
          </cell>
        </row>
        <row r="51">
          <cell r="A51" t="str">
            <v>DICHLOROETHANE, 1,2-</v>
          </cell>
          <cell r="B51">
            <v>5</v>
          </cell>
          <cell r="C51" t="str">
            <v>MMCL</v>
          </cell>
          <cell r="D51">
            <v>64.877747252747255</v>
          </cell>
          <cell r="E51">
            <v>3729.5653277429451</v>
          </cell>
          <cell r="F51">
            <v>3.2850658541829652</v>
          </cell>
          <cell r="G51">
            <v>3.1241249147417238</v>
          </cell>
          <cell r="H51">
            <v>0.60727714775265151</v>
          </cell>
          <cell r="I51">
            <v>0.60727714775265151</v>
          </cell>
          <cell r="J51">
            <v>27.382610982582605</v>
          </cell>
          <cell r="K51">
            <v>0.12283611731232665</v>
          </cell>
          <cell r="L51">
            <v>0.10179005720351104</v>
          </cell>
          <cell r="M51">
            <v>5</v>
          </cell>
          <cell r="N51" t="str">
            <v>MMCL</v>
          </cell>
          <cell r="O51">
            <v>0.10179005720351104</v>
          </cell>
          <cell r="P51">
            <v>5</v>
          </cell>
          <cell r="Q51">
            <v>5</v>
          </cell>
          <cell r="R51">
            <v>5</v>
          </cell>
          <cell r="S51" t="str">
            <v>MMCL</v>
          </cell>
        </row>
        <row r="52">
          <cell r="A52" t="str">
            <v>DICHLOROETHYLENE, 1,1-</v>
          </cell>
          <cell r="B52">
            <v>7</v>
          </cell>
          <cell r="C52" t="str">
            <v>MMCL</v>
          </cell>
          <cell r="D52">
            <v>162.19436813186817</v>
          </cell>
          <cell r="E52">
            <v>4438.11168869208</v>
          </cell>
          <cell r="F52">
            <v>81.177328591155003</v>
          </cell>
          <cell r="G52">
            <v>53.448858072972577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7</v>
          </cell>
          <cell r="N52" t="str">
            <v>MMCL</v>
          </cell>
          <cell r="O52">
            <v>53.448858072972577</v>
          </cell>
          <cell r="P52">
            <v>7</v>
          </cell>
          <cell r="Q52">
            <v>7</v>
          </cell>
          <cell r="R52">
            <v>7</v>
          </cell>
          <cell r="S52" t="str">
            <v>MMCL</v>
          </cell>
        </row>
        <row r="53">
          <cell r="A53" t="str">
            <v>DICHLOROETHYLENE, CIS-1,2-</v>
          </cell>
          <cell r="B53">
            <v>70</v>
          </cell>
          <cell r="C53" t="str">
            <v>MMCL</v>
          </cell>
          <cell r="D53">
            <v>6.4877747252747264</v>
          </cell>
          <cell r="E53">
            <v>97.440051493455201</v>
          </cell>
          <cell r="F53">
            <v>2.9476757868700729</v>
          </cell>
          <cell r="G53">
            <v>1.9855093134854671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70</v>
          </cell>
          <cell r="N53" t="str">
            <v>MMCL</v>
          </cell>
          <cell r="O53">
            <v>1.9855093134854671</v>
          </cell>
          <cell r="P53">
            <v>70</v>
          </cell>
          <cell r="Q53">
            <v>70</v>
          </cell>
          <cell r="R53">
            <v>70</v>
          </cell>
          <cell r="S53" t="str">
            <v>MMCL</v>
          </cell>
        </row>
        <row r="54">
          <cell r="A54" t="str">
            <v>DICHLOROETHYLENE, TRANS-1,2-</v>
          </cell>
          <cell r="B54">
            <v>100</v>
          </cell>
          <cell r="C54" t="str">
            <v>MMCL</v>
          </cell>
          <cell r="D54">
            <v>64.877747252747255</v>
          </cell>
          <cell r="E54">
            <v>590.1161560388415</v>
          </cell>
          <cell r="F54">
            <v>28.763369104560187</v>
          </cell>
          <cell r="G54">
            <v>19.277246309620459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100</v>
          </cell>
          <cell r="N54" t="str">
            <v>MMCL</v>
          </cell>
          <cell r="O54">
            <v>19.277246309620459</v>
          </cell>
          <cell r="P54">
            <v>100</v>
          </cell>
          <cell r="Q54">
            <v>100</v>
          </cell>
          <cell r="R54">
            <v>100</v>
          </cell>
          <cell r="S54" t="str">
            <v>MMCL</v>
          </cell>
        </row>
        <row r="55">
          <cell r="A55" t="str">
            <v>DICHLOROMETHANE</v>
          </cell>
          <cell r="B55">
            <v>5</v>
          </cell>
          <cell r="C55" t="str">
            <v>MMCL</v>
          </cell>
          <cell r="D55">
            <v>19.46332417582418</v>
          </cell>
          <cell r="E55">
            <v>699.16466827044667</v>
          </cell>
          <cell r="F55">
            <v>243.2924587341995</v>
          </cell>
          <cell r="G55">
            <v>17.568750992629692</v>
          </cell>
          <cell r="H55">
            <v>27.631110222745644</v>
          </cell>
          <cell r="I55">
            <v>7.6359770837869378</v>
          </cell>
          <cell r="J55">
            <v>292.88662564789058</v>
          </cell>
          <cell r="K55">
            <v>130.99400583563644</v>
          </cell>
          <cell r="L55">
            <v>7.0418946023679281</v>
          </cell>
          <cell r="M55">
            <v>5</v>
          </cell>
          <cell r="N55" t="str">
            <v>MMCL</v>
          </cell>
          <cell r="O55">
            <v>7.0418946023679281</v>
          </cell>
          <cell r="P55">
            <v>5</v>
          </cell>
          <cell r="Q55">
            <v>5</v>
          </cell>
          <cell r="R55">
            <v>5</v>
          </cell>
          <cell r="S55" t="str">
            <v>MMCL</v>
          </cell>
        </row>
        <row r="56">
          <cell r="A56" t="str">
            <v>DICHLOROPHENOL, 2,4-</v>
          </cell>
          <cell r="B56"/>
          <cell r="C56"/>
          <cell r="D56">
            <v>9.7316620879120901</v>
          </cell>
          <cell r="E56">
            <v>36.927463520869168</v>
          </cell>
          <cell r="F56">
            <v>201.17992489407041</v>
          </cell>
          <cell r="G56">
            <v>7.4179485426838383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0.3</v>
          </cell>
          <cell r="N56" t="str">
            <v>Odor</v>
          </cell>
          <cell r="O56">
            <v>7.4179485426838383</v>
          </cell>
          <cell r="P56">
            <v>0.3</v>
          </cell>
          <cell r="Q56">
            <v>13.5</v>
          </cell>
          <cell r="R56">
            <v>10</v>
          </cell>
          <cell r="S56" t="str">
            <v>PQL</v>
          </cell>
        </row>
        <row r="57">
          <cell r="A57" t="str">
            <v>DICHLOROPROPANE, 1,2-</v>
          </cell>
          <cell r="B57">
            <v>5</v>
          </cell>
          <cell r="C57" t="str">
            <v>MMCL</v>
          </cell>
          <cell r="D57">
            <v>129.75549450549451</v>
          </cell>
          <cell r="E57">
            <v>1841.1459391915639</v>
          </cell>
          <cell r="F57">
            <v>1.8186200192471509</v>
          </cell>
          <cell r="G57">
            <v>1.7917376634841335</v>
          </cell>
          <cell r="H57">
            <v>1.4935735255538185</v>
          </cell>
          <cell r="I57">
            <v>1.4935735255538185</v>
          </cell>
          <cell r="J57">
            <v>16.623195970890976</v>
          </cell>
          <cell r="K57">
            <v>0.1628477504204984</v>
          </cell>
          <cell r="L57">
            <v>0.1455519943664926</v>
          </cell>
          <cell r="M57">
            <v>5</v>
          </cell>
          <cell r="N57" t="str">
            <v>MMCL</v>
          </cell>
          <cell r="O57">
            <v>0.1455519943664926</v>
          </cell>
          <cell r="P57">
            <v>5</v>
          </cell>
          <cell r="Q57">
            <v>5</v>
          </cell>
          <cell r="R57">
            <v>5</v>
          </cell>
          <cell r="S57" t="str">
            <v>MMCL</v>
          </cell>
        </row>
        <row r="58">
          <cell r="A58" t="str">
            <v>DICHLOROPROPENE, 1,3-</v>
          </cell>
          <cell r="B58">
            <v>0.4</v>
          </cell>
          <cell r="C58" t="str">
            <v>ORSGL</v>
          </cell>
          <cell r="D58">
            <v>97.31662087912089</v>
          </cell>
          <cell r="E58">
            <v>1244.3698437104842</v>
          </cell>
          <cell r="F58">
            <v>8.9159589668111341</v>
          </cell>
          <cell r="G58">
            <v>8.1143940589053329</v>
          </cell>
          <cell r="H58">
            <v>0.55262220445491284</v>
          </cell>
          <cell r="I58">
            <v>0.55262220445491284</v>
          </cell>
          <cell r="J58">
            <v>5.542634604402374</v>
          </cell>
          <cell r="K58">
            <v>0.75845787078068971</v>
          </cell>
          <cell r="L58">
            <v>0.30225735641892226</v>
          </cell>
          <cell r="M58">
            <v>0.4</v>
          </cell>
          <cell r="N58" t="str">
            <v>ORSGL</v>
          </cell>
          <cell r="O58">
            <v>0.30225735641892226</v>
          </cell>
          <cell r="P58">
            <v>0.4</v>
          </cell>
          <cell r="Q58">
            <v>0.4</v>
          </cell>
          <cell r="R58">
            <v>0.4</v>
          </cell>
          <cell r="S58" t="str">
            <v>ORSGL</v>
          </cell>
        </row>
        <row r="59">
          <cell r="A59" t="str">
            <v>DIELDRIN</v>
          </cell>
          <cell r="B59"/>
          <cell r="C59"/>
          <cell r="D59">
            <v>0.16219436813186816</v>
          </cell>
          <cell r="E59">
            <v>0.64877747252747264</v>
          </cell>
          <cell r="F59">
            <v>2.8242390961659241</v>
          </cell>
          <cell r="G59">
            <v>0.12405592809209137</v>
          </cell>
          <cell r="H59">
            <v>3.4538887778432052E-3</v>
          </cell>
          <cell r="I59">
            <v>3.4538887778432052E-3</v>
          </cell>
          <cell r="J59">
            <v>1.3815555111372819E-2</v>
          </cell>
          <cell r="K59">
            <v>2.3212638731331222E-2</v>
          </cell>
          <cell r="L59">
            <v>2.4691914013267465E-3</v>
          </cell>
          <cell r="M59">
            <v>2.4691914013267465E-3</v>
          </cell>
          <cell r="N59" t="str">
            <v>Cancer</v>
          </cell>
          <cell r="O59">
            <v>2.4691914013267465E-3</v>
          </cell>
          <cell r="P59">
            <v>2.4691914013267465E-3</v>
          </cell>
          <cell r="Q59">
            <v>0.1</v>
          </cell>
          <cell r="R59">
            <v>0.1</v>
          </cell>
          <cell r="S59" t="str">
            <v>PQL</v>
          </cell>
        </row>
        <row r="60">
          <cell r="A60" t="str">
            <v>DIETHYL PHTHALATE</v>
          </cell>
          <cell r="B60"/>
          <cell r="C60"/>
          <cell r="D60">
            <v>2595.1098901098908</v>
          </cell>
          <cell r="E60">
            <v>38099.406467672066</v>
          </cell>
          <cell r="F60">
            <v>527090.46160364116</v>
          </cell>
          <cell r="G60">
            <v>2418.4705033396976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2418.4705033396976</v>
          </cell>
          <cell r="N60" t="str">
            <v>Noncancer</v>
          </cell>
          <cell r="O60">
            <v>2418.4705033396976</v>
          </cell>
          <cell r="P60">
            <v>2418.4705033396976</v>
          </cell>
          <cell r="Q60">
            <v>2418.4705033396976</v>
          </cell>
          <cell r="R60">
            <v>2000</v>
          </cell>
          <cell r="S60" t="str">
            <v>Noncancer</v>
          </cell>
        </row>
        <row r="61">
          <cell r="A61" t="str">
            <v>DIMETHYL PHTHALATE</v>
          </cell>
          <cell r="B61"/>
          <cell r="C61"/>
          <cell r="D61">
            <v>324.38873626373635</v>
          </cell>
          <cell r="E61">
            <v>13823.824865283297</v>
          </cell>
          <cell r="F61">
            <v>217531.27157097287</v>
          </cell>
          <cell r="G61">
            <v>316.49004801110971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316.49004801110971</v>
          </cell>
          <cell r="N61" t="str">
            <v>Noncancer</v>
          </cell>
          <cell r="O61">
            <v>316.49004801110971</v>
          </cell>
          <cell r="P61">
            <v>316.49004801110971</v>
          </cell>
          <cell r="Q61">
            <v>316.49004801110971</v>
          </cell>
          <cell r="R61">
            <v>300</v>
          </cell>
          <cell r="S61" t="str">
            <v>Noncancer</v>
          </cell>
        </row>
        <row r="62">
          <cell r="A62" t="str">
            <v>DIMETHYLPHENOL, 2,4-</v>
          </cell>
          <cell r="B62"/>
          <cell r="C62"/>
          <cell r="D62">
            <v>64.877747252747255</v>
          </cell>
          <cell r="E62">
            <v>599.87148579352015</v>
          </cell>
          <cell r="F62">
            <v>6277.6936771311657</v>
          </cell>
          <cell r="G62">
            <v>58.004898205599275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58.004898205599275</v>
          </cell>
          <cell r="N62" t="str">
            <v>Noncancer</v>
          </cell>
          <cell r="O62">
            <v>58.004898205599275</v>
          </cell>
          <cell r="P62">
            <v>58.004898205599275</v>
          </cell>
          <cell r="Q62">
            <v>58.004898205599275</v>
          </cell>
          <cell r="R62">
            <v>60</v>
          </cell>
          <cell r="S62" t="str">
            <v>Noncancer</v>
          </cell>
        </row>
        <row r="63">
          <cell r="A63" t="str">
            <v>DINITROPHENOL, 2,4-</v>
          </cell>
          <cell r="B63"/>
          <cell r="C63"/>
          <cell r="D63">
            <v>6.4877747252747264</v>
          </cell>
          <cell r="E63">
            <v>233.05488942348228</v>
          </cell>
          <cell r="F63">
            <v>8487.9498756951743</v>
          </cell>
          <cell r="G63">
            <v>6.3073693297199931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6.3073693297199931</v>
          </cell>
          <cell r="N63" t="str">
            <v>Noncancer</v>
          </cell>
          <cell r="O63">
            <v>6.3073693297199931</v>
          </cell>
          <cell r="P63">
            <v>6.3073693297199931</v>
          </cell>
          <cell r="Q63">
            <v>210</v>
          </cell>
          <cell r="R63">
            <v>200</v>
          </cell>
          <cell r="S63" t="str">
            <v>PQL</v>
          </cell>
        </row>
        <row r="64">
          <cell r="A64" t="str">
            <v>DINITROTOLUENE, 2,4-</v>
          </cell>
          <cell r="B64"/>
          <cell r="C64"/>
          <cell r="D64">
            <v>6.4877747252747264</v>
          </cell>
          <cell r="E64">
            <v>129.27088682699048</v>
          </cell>
          <cell r="F64">
            <v>13442.086988213827</v>
          </cell>
          <cell r="G64">
            <v>6.17489240109541</v>
          </cell>
          <cell r="H64">
            <v>8.1267971243369527E-2</v>
          </cell>
          <cell r="I64">
            <v>8.1267971243369527E-2</v>
          </cell>
          <cell r="J64">
            <v>1.2701348887028967</v>
          </cell>
          <cell r="K64">
            <v>67.263766373245545</v>
          </cell>
          <cell r="L64">
            <v>7.6294204708914057E-2</v>
          </cell>
          <cell r="M64">
            <v>7.6294204708914057E-2</v>
          </cell>
          <cell r="N64" t="str">
            <v>Cancer</v>
          </cell>
          <cell r="O64">
            <v>7.6294204708914057E-2</v>
          </cell>
          <cell r="P64">
            <v>7.6294204708914057E-2</v>
          </cell>
          <cell r="Q64">
            <v>28.5</v>
          </cell>
          <cell r="R64">
            <v>30</v>
          </cell>
          <cell r="S64" t="str">
            <v>PQL</v>
          </cell>
        </row>
        <row r="65">
          <cell r="A65" t="str">
            <v>DIOXANE, 1,4-</v>
          </cell>
          <cell r="B65">
            <v>0.3</v>
          </cell>
          <cell r="C65" t="str">
            <v>ORSGL</v>
          </cell>
          <cell r="D65">
            <v>97.31662087912089</v>
          </cell>
          <cell r="E65">
            <v>35904.549157288871</v>
          </cell>
          <cell r="F65">
            <v>461.93097320932537</v>
          </cell>
          <cell r="G65">
            <v>80.202661135521666</v>
          </cell>
          <cell r="H65">
            <v>0.55262220445491284</v>
          </cell>
          <cell r="I65">
            <v>0.55262220445491284</v>
          </cell>
          <cell r="J65">
            <v>159.92495930410553</v>
          </cell>
          <cell r="K65">
            <v>20.957487351518047</v>
          </cell>
          <cell r="L65">
            <v>0.53661798430828256</v>
          </cell>
          <cell r="M65">
            <v>0.3</v>
          </cell>
          <cell r="N65" t="str">
            <v>ORSGL</v>
          </cell>
          <cell r="O65">
            <v>0.53661798430828256</v>
          </cell>
          <cell r="P65">
            <v>0.3</v>
          </cell>
          <cell r="Q65">
            <v>0.3</v>
          </cell>
          <cell r="R65">
            <v>0.3</v>
          </cell>
          <cell r="S65" t="str">
            <v>ORSGL</v>
          </cell>
        </row>
        <row r="66">
          <cell r="A66" t="str">
            <v>ENDOSULFAN</v>
          </cell>
          <cell r="B66"/>
          <cell r="C66"/>
          <cell r="D66">
            <v>19.46332417582418</v>
          </cell>
          <cell r="E66">
            <v>97.31662087912089</v>
          </cell>
          <cell r="F66">
            <v>65.030257979006507</v>
          </cell>
          <cell r="G66">
            <v>12.981638428715392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12.981638428715392</v>
          </cell>
          <cell r="N66" t="str">
            <v>Noncancer</v>
          </cell>
          <cell r="O66">
            <v>12.981638428715392</v>
          </cell>
          <cell r="P66">
            <v>12.981638428715392</v>
          </cell>
          <cell r="Q66">
            <v>12.981638428715392</v>
          </cell>
          <cell r="R66">
            <v>10</v>
          </cell>
          <cell r="S66" t="str">
            <v>Noncancer</v>
          </cell>
        </row>
        <row r="67">
          <cell r="A67" t="str">
            <v>ENDRIN</v>
          </cell>
          <cell r="B67">
            <v>2</v>
          </cell>
          <cell r="C67" t="str">
            <v>MMCL</v>
          </cell>
          <cell r="D67">
            <v>0.97316620879120885</v>
          </cell>
          <cell r="E67">
            <v>3.8926648351648354</v>
          </cell>
          <cell r="F67">
            <v>26.702208246948935</v>
          </cell>
          <cell r="G67">
            <v>0.75647702698253017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2</v>
          </cell>
          <cell r="N67" t="str">
            <v>MMCL</v>
          </cell>
          <cell r="O67">
            <v>0.75647702698253017</v>
          </cell>
          <cell r="P67">
            <v>2</v>
          </cell>
          <cell r="Q67">
            <v>2</v>
          </cell>
          <cell r="R67">
            <v>2</v>
          </cell>
          <cell r="S67" t="str">
            <v>MMCL</v>
          </cell>
        </row>
        <row r="68">
          <cell r="A68" t="str">
            <v>ETHYLBENZENE</v>
          </cell>
          <cell r="B68">
            <v>700</v>
          </cell>
          <cell r="C68" t="str">
            <v>MMCL</v>
          </cell>
          <cell r="D68">
            <v>162.19436813186817</v>
          </cell>
          <cell r="E68">
            <v>371.70484966292003</v>
          </cell>
          <cell r="F68">
            <v>426.15928245777212</v>
          </cell>
          <cell r="G68">
            <v>89.267468463470124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700</v>
          </cell>
          <cell r="N68" t="str">
            <v>MMCL</v>
          </cell>
          <cell r="O68">
            <v>89.267468463470124</v>
          </cell>
          <cell r="P68">
            <v>700</v>
          </cell>
          <cell r="Q68">
            <v>700</v>
          </cell>
          <cell r="R68">
            <v>700</v>
          </cell>
          <cell r="S68" t="str">
            <v>MMCL</v>
          </cell>
        </row>
        <row r="69">
          <cell r="A69" t="str">
            <v>ETHYLENE DIBROMIDE</v>
          </cell>
          <cell r="B69">
            <v>0.02</v>
          </cell>
          <cell r="C69" t="str">
            <v>MMCL</v>
          </cell>
          <cell r="D69">
            <v>29.194986263736265</v>
          </cell>
          <cell r="E69">
            <v>692.5812542015309</v>
          </cell>
          <cell r="F69">
            <v>6.1135225812326226</v>
          </cell>
          <cell r="G69">
            <v>5.0183634963804513</v>
          </cell>
          <cell r="H69">
            <v>2.7631110222745642E-2</v>
          </cell>
          <cell r="I69">
            <v>2.7631110222745642E-2</v>
          </cell>
          <cell r="J69">
            <v>0.51414575354481218</v>
          </cell>
          <cell r="K69">
            <v>1.5409237358469394E-2</v>
          </cell>
          <cell r="L69">
            <v>9.7057034411211999E-3</v>
          </cell>
          <cell r="M69">
            <v>0.02</v>
          </cell>
          <cell r="N69" t="str">
            <v>MMCL</v>
          </cell>
          <cell r="O69">
            <v>9.7057034411211999E-3</v>
          </cell>
          <cell r="P69">
            <v>0.02</v>
          </cell>
          <cell r="Q69">
            <v>0.02</v>
          </cell>
          <cell r="R69">
            <v>0.02</v>
          </cell>
          <cell r="S69" t="str">
            <v>MMCL</v>
          </cell>
        </row>
        <row r="70">
          <cell r="A70" t="str">
            <v>FLUORANTHENE</v>
          </cell>
          <cell r="B70"/>
          <cell r="C70"/>
          <cell r="D70">
            <v>129.75549450549451</v>
          </cell>
          <cell r="E70">
            <v>596.87527472527472</v>
          </cell>
          <cell r="F70">
            <v>642.74514565011521</v>
          </cell>
          <cell r="G70">
            <v>91.424214471264818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91.424214471264818</v>
          </cell>
          <cell r="N70" t="str">
            <v>Noncancer</v>
          </cell>
          <cell r="O70">
            <v>91.424214471264818</v>
          </cell>
          <cell r="P70">
            <v>91.424214471264818</v>
          </cell>
          <cell r="Q70">
            <v>91.424214471264818</v>
          </cell>
          <cell r="R70">
            <v>90</v>
          </cell>
          <cell r="S70" t="str">
            <v>Noncancer</v>
          </cell>
        </row>
        <row r="71">
          <cell r="A71" t="str">
            <v>FLUORENE</v>
          </cell>
          <cell r="B71"/>
          <cell r="C71"/>
          <cell r="D71">
            <v>129.75549450549451</v>
          </cell>
          <cell r="E71">
            <v>596.87527472527472</v>
          </cell>
          <cell r="F71">
            <v>75.90739215642661</v>
          </cell>
          <cell r="G71">
            <v>44.333822403178026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44.333822403178026</v>
          </cell>
          <cell r="N71" t="str">
            <v>Noncancer</v>
          </cell>
          <cell r="O71">
            <v>44.333822403178026</v>
          </cell>
          <cell r="P71">
            <v>44.333822403178026</v>
          </cell>
          <cell r="Q71">
            <v>44.333822403178026</v>
          </cell>
          <cell r="R71">
            <v>40</v>
          </cell>
          <cell r="S71" t="str">
            <v>Noncancer</v>
          </cell>
        </row>
        <row r="72">
          <cell r="A72" t="str">
            <v>HEPTACHLOR</v>
          </cell>
          <cell r="B72">
            <v>0.4</v>
          </cell>
          <cell r="C72" t="str">
            <v>MMCL</v>
          </cell>
          <cell r="D72">
            <v>1.6219436813186816</v>
          </cell>
          <cell r="E72">
            <v>5.3524141483516487</v>
          </cell>
          <cell r="F72">
            <v>1.1930997558343461</v>
          </cell>
          <cell r="G72">
            <v>0.60918825860316939</v>
          </cell>
          <cell r="H72">
            <v>1.2280493432331398E-2</v>
          </cell>
          <cell r="I72">
            <v>1.2280493432331398E-2</v>
          </cell>
          <cell r="J72">
            <v>4.0525628326693604E-2</v>
          </cell>
          <cell r="K72">
            <v>6.2457815858061897E-3</v>
          </cell>
          <cell r="L72">
            <v>3.7563798305066103E-3</v>
          </cell>
          <cell r="M72">
            <v>0.4</v>
          </cell>
          <cell r="N72" t="str">
            <v>MMCL</v>
          </cell>
          <cell r="O72">
            <v>3.7563798305066103E-3</v>
          </cell>
          <cell r="P72">
            <v>0.4</v>
          </cell>
          <cell r="Q72">
            <v>0.4</v>
          </cell>
          <cell r="R72">
            <v>0.4</v>
          </cell>
          <cell r="S72" t="str">
            <v>MMCL</v>
          </cell>
        </row>
        <row r="73">
          <cell r="A73" t="str">
            <v>HEPTACHLOR EPOXIDE</v>
          </cell>
          <cell r="B73">
            <v>0.2</v>
          </cell>
          <cell r="C73" t="str">
            <v>MMCL</v>
          </cell>
          <cell r="D73">
            <v>4.2170535714285723E-2</v>
          </cell>
          <cell r="E73">
            <v>0.13916276785714288</v>
          </cell>
          <cell r="F73">
            <v>0.3640625592584778</v>
          </cell>
          <cell r="G73">
            <v>2.9721347584792789E-2</v>
          </cell>
          <cell r="H73">
            <v>6.0727714775265151E-3</v>
          </cell>
          <cell r="I73">
            <v>6.0727714775265151E-3</v>
          </cell>
          <cell r="J73">
            <v>2.0040145875837499E-2</v>
          </cell>
          <cell r="K73">
            <v>2.07156338624476E-2</v>
          </cell>
          <cell r="L73">
            <v>3.8045667602374751E-3</v>
          </cell>
          <cell r="M73">
            <v>0.2</v>
          </cell>
          <cell r="N73" t="str">
            <v>MMCL</v>
          </cell>
          <cell r="O73">
            <v>3.8045667602374751E-3</v>
          </cell>
          <cell r="P73">
            <v>0.2</v>
          </cell>
          <cell r="Q73">
            <v>0.2</v>
          </cell>
          <cell r="R73">
            <v>0.2</v>
          </cell>
          <cell r="S73" t="str">
            <v>MMCL</v>
          </cell>
        </row>
        <row r="74">
          <cell r="A74" t="str">
            <v>HEXACHLOROBENZENE</v>
          </cell>
          <cell r="B74">
            <v>1</v>
          </cell>
          <cell r="C74" t="str">
            <v>MMCL</v>
          </cell>
          <cell r="D74">
            <v>3.2438873626373634E-2</v>
          </cell>
          <cell r="E74">
            <v>0.12975549450549453</v>
          </cell>
          <cell r="F74">
            <v>2.7627705935713041E-2</v>
          </cell>
          <cell r="G74">
            <v>1.3381584963156256E-2</v>
          </cell>
          <cell r="H74">
            <v>3.4538887778432052E-2</v>
          </cell>
          <cell r="I74">
            <v>3.4538887778432052E-2</v>
          </cell>
          <cell r="J74">
            <v>0.13815555111372818</v>
          </cell>
          <cell r="K74">
            <v>1.0218340967636267E-2</v>
          </cell>
          <cell r="L74">
            <v>7.4596618098944261E-3</v>
          </cell>
          <cell r="M74">
            <v>1</v>
          </cell>
          <cell r="N74" t="str">
            <v>MMCL</v>
          </cell>
          <cell r="O74">
            <v>7.4596618098944261E-3</v>
          </cell>
          <cell r="P74">
            <v>1</v>
          </cell>
          <cell r="Q74">
            <v>1</v>
          </cell>
          <cell r="R74">
            <v>1</v>
          </cell>
          <cell r="S74" t="str">
            <v>MMCL</v>
          </cell>
        </row>
        <row r="75">
          <cell r="A75" t="str">
            <v>HEXACHLOROBUTADIENE</v>
          </cell>
          <cell r="B75"/>
          <cell r="C75"/>
          <cell r="D75">
            <v>3.2438873626373632</v>
          </cell>
          <cell r="E75">
            <v>16.219436813186814</v>
          </cell>
          <cell r="F75">
            <v>2.4197677633874317</v>
          </cell>
          <cell r="G75">
            <v>1.276830468302796</v>
          </cell>
          <cell r="H75">
            <v>0.70849000571142673</v>
          </cell>
          <cell r="I75">
            <v>0.70849000571142673</v>
          </cell>
          <cell r="J75">
            <v>3.5424500285571332</v>
          </cell>
          <cell r="K75">
            <v>0.18713042457037837</v>
          </cell>
          <cell r="L75">
            <v>0.14209370424026035</v>
          </cell>
          <cell r="M75">
            <v>0.14209370424026035</v>
          </cell>
          <cell r="N75" t="str">
            <v>Cancer</v>
          </cell>
          <cell r="O75">
            <v>0.14209370424026035</v>
          </cell>
          <cell r="P75">
            <v>0.14209370424026035</v>
          </cell>
          <cell r="Q75">
            <v>0.55000000000000004</v>
          </cell>
          <cell r="R75">
            <v>0.6</v>
          </cell>
          <cell r="S75" t="str">
            <v>PQL</v>
          </cell>
        </row>
        <row r="76">
          <cell r="A76" t="str">
            <v>HEXACHLOROCYCLOHEXANE, GAMMA (gamma-HCH)</v>
          </cell>
          <cell r="B76">
            <v>0.2</v>
          </cell>
          <cell r="C76" t="str">
            <v>MMCL</v>
          </cell>
          <cell r="D76">
            <v>0.97316620879120885</v>
          </cell>
          <cell r="E76">
            <v>3.4348436110478415</v>
          </cell>
          <cell r="F76">
            <v>28.730320140801432</v>
          </cell>
          <cell r="G76">
            <v>0.73881751541773444</v>
          </cell>
          <cell r="H76">
            <v>4.2509400342685605E-2</v>
          </cell>
          <cell r="I76">
            <v>4.2509400342685605E-2</v>
          </cell>
          <cell r="J76">
            <v>0.11768751348650545</v>
          </cell>
          <cell r="K76">
            <v>0.47854839131343013</v>
          </cell>
          <cell r="L76">
            <v>2.9316108349492345E-2</v>
          </cell>
          <cell r="M76">
            <v>0.2</v>
          </cell>
          <cell r="N76" t="str">
            <v>MMCL</v>
          </cell>
          <cell r="O76">
            <v>2.9316108349492345E-2</v>
          </cell>
          <cell r="P76">
            <v>0.2</v>
          </cell>
          <cell r="Q76">
            <v>0.2</v>
          </cell>
          <cell r="R76">
            <v>0.2</v>
          </cell>
          <cell r="S76" t="str">
            <v>MMCL</v>
          </cell>
        </row>
        <row r="77">
          <cell r="A77" t="str">
            <v>HEXACHLOROETHANE</v>
          </cell>
          <cell r="B77"/>
          <cell r="C77"/>
          <cell r="D77">
            <v>2.2707211538461545</v>
          </cell>
          <cell r="E77">
            <v>2.6898388572446104</v>
          </cell>
          <cell r="F77">
            <v>18.000377069574309</v>
          </cell>
          <cell r="G77">
            <v>1.1524553148693775</v>
          </cell>
          <cell r="H77">
            <v>1.3815555111372819</v>
          </cell>
          <cell r="I77">
            <v>1.3815555111372819</v>
          </cell>
          <cell r="J77">
            <v>1.2836784709418068</v>
          </cell>
          <cell r="K77">
            <v>1.0208307535031067</v>
          </cell>
          <cell r="L77">
            <v>0.40283152084077323</v>
          </cell>
          <cell r="M77">
            <v>0.40283152084077323</v>
          </cell>
          <cell r="N77" t="str">
            <v>Cancer</v>
          </cell>
          <cell r="O77">
            <v>0.40283152084077323</v>
          </cell>
          <cell r="P77">
            <v>0.40283152084077323</v>
          </cell>
          <cell r="Q77">
            <v>8</v>
          </cell>
          <cell r="R77">
            <v>8</v>
          </cell>
          <cell r="S77" t="str">
            <v>PQL</v>
          </cell>
        </row>
        <row r="78">
          <cell r="A78" t="str">
            <v>HMX</v>
          </cell>
          <cell r="B78"/>
          <cell r="C78"/>
          <cell r="D78">
            <v>162.19436813186817</v>
          </cell>
          <cell r="E78">
            <v>35750.282842950204</v>
          </cell>
          <cell r="F78">
            <v>27457441.100303039</v>
          </cell>
          <cell r="G78">
            <v>161.46088738650005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161.46088738650005</v>
          </cell>
          <cell r="N78" t="str">
            <v>Noncancer</v>
          </cell>
          <cell r="O78">
            <v>161.46088738650005</v>
          </cell>
          <cell r="P78">
            <v>161.46088738650005</v>
          </cell>
          <cell r="Q78">
            <v>161.46088738650005</v>
          </cell>
          <cell r="R78">
            <v>200</v>
          </cell>
          <cell r="S78" t="str">
            <v>Noncancer</v>
          </cell>
        </row>
        <row r="79">
          <cell r="A79" t="str">
            <v>INDENO(1,2,3-cd)PYRENE</v>
          </cell>
          <cell r="B79"/>
          <cell r="C79"/>
          <cell r="D79">
            <v>97.31662087912089</v>
          </cell>
          <cell r="E79">
            <v>89.531291208791231</v>
          </cell>
          <cell r="F79">
            <v>18372.535525822281</v>
          </cell>
          <cell r="G79">
            <v>46.512827772984394</v>
          </cell>
          <cell r="H79">
            <v>0.55262220445491284</v>
          </cell>
          <cell r="I79">
            <v>0.15271954167573876</v>
          </cell>
          <cell r="J79">
            <v>0.14050197834167966</v>
          </cell>
          <cell r="K79">
            <v>19.784353682037853</v>
          </cell>
          <cell r="L79">
            <v>7.2908440913223654E-2</v>
          </cell>
          <cell r="M79">
            <v>7.2908440913223654E-2</v>
          </cell>
          <cell r="N79" t="str">
            <v>Cancer</v>
          </cell>
          <cell r="O79">
            <v>7.2908440913223654E-2</v>
          </cell>
          <cell r="P79">
            <v>7.2908440913223654E-2</v>
          </cell>
          <cell r="Q79">
            <v>0.5</v>
          </cell>
          <cell r="R79">
            <v>0.5</v>
          </cell>
          <cell r="S79" t="str">
            <v>PQL</v>
          </cell>
        </row>
        <row r="80">
          <cell r="A80" t="str">
            <v>LEAD</v>
          </cell>
          <cell r="B80">
            <v>15</v>
          </cell>
          <cell r="C80" t="str">
            <v>AL</v>
          </cell>
          <cell r="D80">
            <v>2.4329155219780225</v>
          </cell>
          <cell r="E80">
            <v>3114.86710097371</v>
          </cell>
          <cell r="F80">
            <v>0</v>
          </cell>
          <cell r="G80">
            <v>2.431016738445555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15</v>
          </cell>
          <cell r="N80" t="str">
            <v>AL</v>
          </cell>
          <cell r="O80">
            <v>2.431016738445555</v>
          </cell>
          <cell r="P80">
            <v>15</v>
          </cell>
          <cell r="Q80">
            <v>15</v>
          </cell>
          <cell r="R80">
            <v>15</v>
          </cell>
          <cell r="S80" t="str">
            <v>AL</v>
          </cell>
        </row>
        <row r="81">
          <cell r="A81" t="str">
            <v>MERCURY</v>
          </cell>
          <cell r="B81">
            <v>2</v>
          </cell>
          <cell r="C81" t="str">
            <v>MMCL</v>
          </cell>
          <cell r="D81">
            <v>0.97316620879120885</v>
          </cell>
          <cell r="E81">
            <v>236.72989967400187</v>
          </cell>
          <cell r="F81">
            <v>0</v>
          </cell>
          <cell r="G81">
            <v>0.96918202597717651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2</v>
          </cell>
          <cell r="N81" t="str">
            <v>MMCL</v>
          </cell>
          <cell r="O81">
            <v>0.96918202597717651</v>
          </cell>
          <cell r="P81">
            <v>2</v>
          </cell>
          <cell r="Q81">
            <v>2</v>
          </cell>
          <cell r="R81">
            <v>2</v>
          </cell>
          <cell r="S81" t="str">
            <v>MMCL</v>
          </cell>
        </row>
        <row r="82">
          <cell r="A82" t="str">
            <v>METHOXYCHLOR</v>
          </cell>
          <cell r="B82">
            <v>40</v>
          </cell>
          <cell r="C82" t="str">
            <v>MMCL</v>
          </cell>
          <cell r="D82">
            <v>16.219436813186814</v>
          </cell>
          <cell r="E82">
            <v>81.097184065934073</v>
          </cell>
          <cell r="F82">
            <v>12686.308324207457</v>
          </cell>
          <cell r="G82">
            <v>13.501812295903713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40</v>
          </cell>
          <cell r="N82" t="str">
            <v>MMCL</v>
          </cell>
          <cell r="O82">
            <v>13.501812295903713</v>
          </cell>
          <cell r="P82">
            <v>40</v>
          </cell>
          <cell r="Q82">
            <v>40</v>
          </cell>
          <cell r="R82">
            <v>40</v>
          </cell>
          <cell r="S82" t="str">
            <v>MMCL</v>
          </cell>
        </row>
        <row r="83">
          <cell r="A83" t="str">
            <v>METHYL ETHYL KETONE</v>
          </cell>
          <cell r="B83">
            <v>4000</v>
          </cell>
          <cell r="C83" t="str">
            <v>ORSGL</v>
          </cell>
          <cell r="D83">
            <v>1946.3324175824177</v>
          </cell>
          <cell r="E83">
            <v>276553.7001299173</v>
          </cell>
          <cell r="F83">
            <v>7499.8275188454008</v>
          </cell>
          <cell r="G83">
            <v>1536.7139801556759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4000</v>
          </cell>
          <cell r="N83" t="str">
            <v>ORSGL</v>
          </cell>
          <cell r="O83">
            <v>1536.7139801556759</v>
          </cell>
          <cell r="P83">
            <v>4000</v>
          </cell>
          <cell r="Q83">
            <v>4000</v>
          </cell>
          <cell r="R83">
            <v>4000</v>
          </cell>
          <cell r="S83" t="str">
            <v>ORSGL</v>
          </cell>
        </row>
        <row r="84">
          <cell r="A84" t="str">
            <v>METHYL ISOBUTYL KETONE</v>
          </cell>
          <cell r="B84">
            <v>350</v>
          </cell>
          <cell r="C84" t="str">
            <v>ORSGL</v>
          </cell>
          <cell r="D84">
            <v>259.51098901098902</v>
          </cell>
          <cell r="E84">
            <v>9373.8545410312927</v>
          </cell>
          <cell r="F84">
            <v>2875.7582694323355</v>
          </cell>
          <cell r="G84">
            <v>232.13622157473887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350</v>
          </cell>
          <cell r="N84" t="str">
            <v>ORSGL</v>
          </cell>
          <cell r="O84">
            <v>232.13622157473887</v>
          </cell>
          <cell r="P84">
            <v>350</v>
          </cell>
          <cell r="Q84">
            <v>350</v>
          </cell>
          <cell r="R84">
            <v>350</v>
          </cell>
          <cell r="S84" t="str">
            <v>ORSGL</v>
          </cell>
        </row>
        <row r="85">
          <cell r="A85" t="str">
            <v>METHYL MERCURY</v>
          </cell>
          <cell r="B85"/>
          <cell r="C85"/>
          <cell r="D85">
            <v>0.32438873626373632</v>
          </cell>
          <cell r="E85">
            <v>78.909966558000633</v>
          </cell>
          <cell r="F85">
            <v>0</v>
          </cell>
          <cell r="G85">
            <v>0.32306067532572547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0.32306067532572547</v>
          </cell>
          <cell r="N85" t="str">
            <v>Noncancer</v>
          </cell>
          <cell r="O85">
            <v>0.32306067532572547</v>
          </cell>
          <cell r="P85">
            <v>0.32306067532572547</v>
          </cell>
          <cell r="Q85">
            <v>0.32306067532572547</v>
          </cell>
          <cell r="R85">
            <v>0.3</v>
          </cell>
          <cell r="S85" t="str">
            <v>Noncancer</v>
          </cell>
        </row>
        <row r="86">
          <cell r="A86" t="str">
            <v>METHYL TERT BUTYL ETHER</v>
          </cell>
          <cell r="B86">
            <v>70</v>
          </cell>
          <cell r="C86" t="str">
            <v>ORSGL</v>
          </cell>
          <cell r="D86">
            <v>324.38873626373635</v>
          </cell>
          <cell r="E86">
            <v>19029.537056965826</v>
          </cell>
          <cell r="F86">
            <v>1527.3119641409601</v>
          </cell>
          <cell r="G86">
            <v>263.85112441401054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70</v>
          </cell>
          <cell r="N86" t="str">
            <v>ORSGL</v>
          </cell>
          <cell r="O86">
            <v>263.85112441401054</v>
          </cell>
          <cell r="P86">
            <v>70</v>
          </cell>
          <cell r="Q86">
            <v>70</v>
          </cell>
          <cell r="R86">
            <v>70</v>
          </cell>
          <cell r="S86" t="str">
            <v>ORSGL</v>
          </cell>
        </row>
        <row r="87">
          <cell r="A87" t="str">
            <v>METHYLNAPHTHALENE, 2-</v>
          </cell>
          <cell r="B87"/>
          <cell r="C87"/>
          <cell r="D87">
            <v>12.975549450549453</v>
          </cell>
          <cell r="E87">
            <v>11.729406610173729</v>
          </cell>
          <cell r="F87">
            <v>31.961858830899427</v>
          </cell>
          <cell r="G87">
            <v>5.1649924877186386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5.1649924877186386</v>
          </cell>
          <cell r="N87" t="str">
            <v>Noncancer</v>
          </cell>
          <cell r="O87">
            <v>5.1649924877186386</v>
          </cell>
          <cell r="P87">
            <v>5.1649924877186386</v>
          </cell>
          <cell r="Q87">
            <v>10</v>
          </cell>
          <cell r="R87">
            <v>10</v>
          </cell>
          <cell r="S87" t="str">
            <v>PQL</v>
          </cell>
        </row>
        <row r="88">
          <cell r="A88" t="str">
            <v>NAPHTHALENE</v>
          </cell>
          <cell r="B88">
            <v>140</v>
          </cell>
          <cell r="C88" t="str">
            <v>ORSGL</v>
          </cell>
          <cell r="D88">
            <v>64.877747252747255</v>
          </cell>
          <cell r="E88">
            <v>125.50067049875945</v>
          </cell>
          <cell r="F88">
            <v>1.9246040882745323</v>
          </cell>
          <cell r="G88">
            <v>1.8417255244887865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140</v>
          </cell>
          <cell r="N88" t="str">
            <v>ORSGL</v>
          </cell>
          <cell r="O88">
            <v>1.8417255244887865</v>
          </cell>
          <cell r="P88">
            <v>140</v>
          </cell>
          <cell r="Q88">
            <v>140</v>
          </cell>
          <cell r="R88">
            <v>140</v>
          </cell>
          <cell r="S88" t="str">
            <v>ORSGL</v>
          </cell>
        </row>
        <row r="89">
          <cell r="A89" t="str">
            <v>NICKEL</v>
          </cell>
          <cell r="B89">
            <v>100</v>
          </cell>
          <cell r="C89" t="str">
            <v>ORSGL</v>
          </cell>
          <cell r="D89">
            <v>64.877747252747255</v>
          </cell>
          <cell r="E89">
            <v>8306.312269263226</v>
          </cell>
          <cell r="F89">
            <v>0</v>
          </cell>
          <cell r="G89">
            <v>64.374936770571253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100</v>
          </cell>
          <cell r="N89" t="str">
            <v>ORSGL</v>
          </cell>
          <cell r="O89">
            <v>64.374936770571253</v>
          </cell>
          <cell r="P89">
            <v>100</v>
          </cell>
          <cell r="Q89">
            <v>100</v>
          </cell>
          <cell r="R89">
            <v>100</v>
          </cell>
          <cell r="S89" t="str">
            <v>ORSGL</v>
          </cell>
        </row>
        <row r="90">
          <cell r="A90" t="str">
            <v>PENTACHLOROPHENOL</v>
          </cell>
          <cell r="B90">
            <v>1</v>
          </cell>
          <cell r="C90" t="str">
            <v>MMCL</v>
          </cell>
          <cell r="D90">
            <v>16.219436813186814</v>
          </cell>
          <cell r="E90">
            <v>72.987465659340671</v>
          </cell>
          <cell r="F90">
            <v>358.1256287116114</v>
          </cell>
          <cell r="G90">
            <v>12.796278516319187</v>
          </cell>
          <cell r="H90">
            <v>0.13815555111372821</v>
          </cell>
          <cell r="I90">
            <v>0.13815555111372821</v>
          </cell>
          <cell r="J90">
            <v>0.62169998001177684</v>
          </cell>
          <cell r="K90">
            <v>348.16952110985687</v>
          </cell>
          <cell r="L90">
            <v>0.11299967364387126</v>
          </cell>
          <cell r="M90">
            <v>1</v>
          </cell>
          <cell r="N90" t="str">
            <v>MMCL</v>
          </cell>
          <cell r="O90">
            <v>0.11299967364387126</v>
          </cell>
          <cell r="P90">
            <v>1</v>
          </cell>
          <cell r="Q90">
            <v>1</v>
          </cell>
          <cell r="R90">
            <v>1</v>
          </cell>
          <cell r="S90" t="str">
            <v>MMCL</v>
          </cell>
        </row>
        <row r="91">
          <cell r="A91" t="str">
            <v>PER- AND POLYFLUORALKYL SUBSTANCES (PFAS)</v>
          </cell>
          <cell r="B91">
            <v>0.02</v>
          </cell>
          <cell r="C91" t="str">
            <v>ORSGL</v>
          </cell>
          <cell r="D91">
            <v>1.6219436813186817E-2</v>
          </cell>
          <cell r="E91">
            <v>0</v>
          </cell>
          <cell r="F91"/>
          <cell r="G91">
            <v>1.6219436813186817E-2</v>
          </cell>
          <cell r="H91"/>
          <cell r="I91"/>
          <cell r="J91"/>
          <cell r="K91"/>
          <cell r="L91"/>
          <cell r="M91">
            <v>0.02</v>
          </cell>
          <cell r="N91" t="str">
            <v>ORSGL</v>
          </cell>
          <cell r="O91">
            <v>1.6219436813186817E-2</v>
          </cell>
          <cell r="P91">
            <v>0.02</v>
          </cell>
          <cell r="Q91">
            <v>0.02</v>
          </cell>
          <cell r="R91">
            <v>0.02</v>
          </cell>
          <cell r="S91" t="str">
            <v>ORSGL</v>
          </cell>
        </row>
        <row r="92">
          <cell r="A92" t="str">
            <v>PERFLUORODECANOIC ACID (PFDA)</v>
          </cell>
          <cell r="B92">
            <v>0.02</v>
          </cell>
          <cell r="C92" t="str">
            <v>ORSGL</v>
          </cell>
          <cell r="D92">
            <v>1.6219436813186817E-2</v>
          </cell>
          <cell r="E92">
            <v>0</v>
          </cell>
          <cell r="F92"/>
          <cell r="G92">
            <v>1.6219436813186817E-2</v>
          </cell>
          <cell r="H92"/>
          <cell r="I92"/>
          <cell r="J92"/>
          <cell r="K92"/>
          <cell r="L92"/>
          <cell r="M92">
            <v>0.02</v>
          </cell>
          <cell r="N92" t="str">
            <v>ORSGL</v>
          </cell>
          <cell r="O92">
            <v>1.6219436813186817E-2</v>
          </cell>
          <cell r="P92">
            <v>0.02</v>
          </cell>
          <cell r="Q92">
            <v>0.02</v>
          </cell>
          <cell r="R92">
            <v>0.02</v>
          </cell>
          <cell r="S92" t="str">
            <v>ORSGL</v>
          </cell>
        </row>
        <row r="93">
          <cell r="A93" t="str">
            <v>PERFLUOROHEPTANOIC ACID (PFHpA)</v>
          </cell>
          <cell r="B93">
            <v>0.02</v>
          </cell>
          <cell r="C93" t="str">
            <v>ORSGL</v>
          </cell>
          <cell r="D93">
            <v>1.6219436813186817E-2</v>
          </cell>
          <cell r="E93">
            <v>0</v>
          </cell>
          <cell r="F93">
            <v>0</v>
          </cell>
          <cell r="G93">
            <v>1.6219436813186817E-2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/>
          <cell r="M93">
            <v>0.02</v>
          </cell>
          <cell r="N93" t="str">
            <v>ORSGL</v>
          </cell>
          <cell r="O93">
            <v>1.6219436813186817E-2</v>
          </cell>
          <cell r="P93">
            <v>0.02</v>
          </cell>
          <cell r="Q93">
            <v>0.02</v>
          </cell>
          <cell r="R93">
            <v>0.02</v>
          </cell>
          <cell r="S93" t="str">
            <v>ORSGL</v>
          </cell>
        </row>
        <row r="94">
          <cell r="A94" t="str">
            <v>PERFLUOROHEXANESULFONIC ACID (PFHxS)</v>
          </cell>
          <cell r="B94">
            <v>0.02</v>
          </cell>
          <cell r="C94" t="str">
            <v>ORSGL</v>
          </cell>
          <cell r="D94">
            <v>1.6219436813186817E-2</v>
          </cell>
          <cell r="E94">
            <v>0</v>
          </cell>
          <cell r="F94">
            <v>0</v>
          </cell>
          <cell r="G94">
            <v>1.6219436813186817E-2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/>
          <cell r="M94">
            <v>0.02</v>
          </cell>
          <cell r="N94" t="str">
            <v>ORSGL</v>
          </cell>
          <cell r="O94">
            <v>1.6219436813186817E-2</v>
          </cell>
          <cell r="P94">
            <v>0.02</v>
          </cell>
          <cell r="Q94">
            <v>0.02</v>
          </cell>
          <cell r="R94">
            <v>0.02</v>
          </cell>
          <cell r="S94" t="str">
            <v>ORSGL</v>
          </cell>
        </row>
        <row r="95">
          <cell r="A95" t="str">
            <v>PERFLUOROOCTANOIC ACID (PFOA)</v>
          </cell>
          <cell r="B95">
            <v>0.02</v>
          </cell>
          <cell r="C95" t="str">
            <v>ORSGL</v>
          </cell>
          <cell r="D95">
            <v>1.6219436813186817E-2</v>
          </cell>
          <cell r="E95">
            <v>0</v>
          </cell>
          <cell r="F95">
            <v>0</v>
          </cell>
          <cell r="G95">
            <v>1.6219436813186817E-2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/>
          <cell r="M95">
            <v>0.02</v>
          </cell>
          <cell r="N95" t="str">
            <v>ORSGL</v>
          </cell>
          <cell r="O95">
            <v>1.6219436813186817E-2</v>
          </cell>
          <cell r="P95">
            <v>0.02</v>
          </cell>
          <cell r="Q95">
            <v>0.02</v>
          </cell>
          <cell r="R95">
            <v>0.02</v>
          </cell>
          <cell r="S95" t="str">
            <v>ORSGL</v>
          </cell>
        </row>
        <row r="96">
          <cell r="A96" t="str">
            <v>PERFLUOROOCTANESULFONIC ACID (PFOS)</v>
          </cell>
          <cell r="B96">
            <v>0.02</v>
          </cell>
          <cell r="C96" t="str">
            <v>ORSGL</v>
          </cell>
          <cell r="D96">
            <v>1.6219436813186817E-2</v>
          </cell>
          <cell r="E96">
            <v>0</v>
          </cell>
          <cell r="F96">
            <v>0</v>
          </cell>
          <cell r="G96">
            <v>1.6219436813186817E-2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/>
          <cell r="M96">
            <v>0.02</v>
          </cell>
          <cell r="N96" t="str">
            <v>ORSGL</v>
          </cell>
          <cell r="O96">
            <v>1.6219436813186817E-2</v>
          </cell>
          <cell r="P96">
            <v>0.02</v>
          </cell>
          <cell r="Q96">
            <v>0.02</v>
          </cell>
          <cell r="R96">
            <v>0.02</v>
          </cell>
          <cell r="S96" t="str">
            <v>ORSGL</v>
          </cell>
        </row>
        <row r="97">
          <cell r="A97" t="str">
            <v>PERFLUORONONANOIC ACID (PFNA)</v>
          </cell>
          <cell r="B97">
            <v>0.02</v>
          </cell>
          <cell r="C97" t="str">
            <v>ORSGL</v>
          </cell>
          <cell r="D97">
            <v>1.6219436813186817E-2</v>
          </cell>
          <cell r="E97">
            <v>0</v>
          </cell>
          <cell r="F97">
            <v>0</v>
          </cell>
          <cell r="G97">
            <v>1.6219436813186817E-2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/>
          <cell r="M97">
            <v>0.02</v>
          </cell>
          <cell r="N97" t="str">
            <v>ORSGL</v>
          </cell>
          <cell r="O97">
            <v>1.6219436813186817E-2</v>
          </cell>
          <cell r="P97">
            <v>0.02</v>
          </cell>
          <cell r="Q97">
            <v>0.02</v>
          </cell>
          <cell r="R97">
            <v>0.02</v>
          </cell>
          <cell r="S97" t="str">
            <v>ORSGL</v>
          </cell>
        </row>
        <row r="98">
          <cell r="A98" t="str">
            <v>PERCHLORATE</v>
          </cell>
          <cell r="B98">
            <v>2</v>
          </cell>
          <cell r="C98" t="str">
            <v>MMCL</v>
          </cell>
          <cell r="D98">
            <v>0.22707211538461541</v>
          </cell>
          <cell r="E98">
            <v>0</v>
          </cell>
          <cell r="F98">
            <v>0</v>
          </cell>
          <cell r="G98">
            <v>0.22707211538461541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2</v>
          </cell>
          <cell r="N98" t="str">
            <v>MMCL</v>
          </cell>
          <cell r="O98">
            <v>0.22707211538461541</v>
          </cell>
          <cell r="P98">
            <v>2</v>
          </cell>
          <cell r="Q98">
            <v>2</v>
          </cell>
          <cell r="R98">
            <v>2</v>
          </cell>
          <cell r="S98" t="str">
            <v>MMCL</v>
          </cell>
        </row>
        <row r="99">
          <cell r="A99" t="str">
            <v>PETROLEUM HYDROCARBONS</v>
          </cell>
          <cell r="B99">
            <v>200</v>
          </cell>
          <cell r="C99" t="str">
            <v>ORSGL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200</v>
          </cell>
          <cell r="N99" t="str">
            <v>ORSGL</v>
          </cell>
          <cell r="O99">
            <v>0</v>
          </cell>
          <cell r="P99">
            <v>200</v>
          </cell>
          <cell r="Q99">
            <v>200</v>
          </cell>
          <cell r="R99">
            <v>200</v>
          </cell>
          <cell r="S99" t="str">
            <v>ORSGL</v>
          </cell>
        </row>
        <row r="100">
          <cell r="A100" t="str">
            <v>PETROLEUM HYDROCARBONS Aliphatics C5 to C8</v>
          </cell>
          <cell r="B100">
            <v>300</v>
          </cell>
          <cell r="C100" t="str">
            <v>ORSGL</v>
          </cell>
          <cell r="D100">
            <v>129.75549450549451</v>
          </cell>
          <cell r="E100">
            <v>94.381791019786874</v>
          </cell>
          <cell r="F100">
            <v>79.405077403181707</v>
          </cell>
          <cell r="G100">
            <v>32.366942815211218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300</v>
          </cell>
          <cell r="N100" t="str">
            <v>ORSGL</v>
          </cell>
          <cell r="O100">
            <v>32.366942815211218</v>
          </cell>
          <cell r="P100">
            <v>300</v>
          </cell>
          <cell r="Q100">
            <v>300</v>
          </cell>
          <cell r="R100">
            <v>300</v>
          </cell>
          <cell r="S100" t="str">
            <v>ORSGL</v>
          </cell>
        </row>
        <row r="101">
          <cell r="A101" t="str">
            <v>PETROLEUM HYDROCARBONS Aliphatics C9 to C12</v>
          </cell>
          <cell r="B101">
            <v>700</v>
          </cell>
          <cell r="C101" t="str">
            <v>ORSGL</v>
          </cell>
          <cell r="D101">
            <v>324.38873626373635</v>
          </cell>
          <cell r="E101">
            <v>324.38873626373635</v>
          </cell>
          <cell r="F101">
            <v>94.743298287776042</v>
          </cell>
          <cell r="G101">
            <v>59.807616433384361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700</v>
          </cell>
          <cell r="N101" t="str">
            <v>ORSGL</v>
          </cell>
          <cell r="O101">
            <v>59.807616433384361</v>
          </cell>
          <cell r="P101">
            <v>700</v>
          </cell>
          <cell r="Q101">
            <v>700</v>
          </cell>
          <cell r="R101">
            <v>700</v>
          </cell>
          <cell r="S101" t="str">
            <v>ORSGL</v>
          </cell>
        </row>
        <row r="102">
          <cell r="A102" t="str">
            <v>PETROLEUM HYDROCARBONS Aliphatics C9 to C18</v>
          </cell>
          <cell r="B102">
            <v>700</v>
          </cell>
          <cell r="C102" t="str">
            <v>ORSGL</v>
          </cell>
          <cell r="D102">
            <v>324.38873626373635</v>
          </cell>
          <cell r="E102">
            <v>324.38873626373635</v>
          </cell>
          <cell r="F102">
            <v>99.754210038144237</v>
          </cell>
          <cell r="G102">
            <v>61.766210676392532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700</v>
          </cell>
          <cell r="N102" t="str">
            <v>ORSGL</v>
          </cell>
          <cell r="O102">
            <v>61.766210676392532</v>
          </cell>
          <cell r="P102">
            <v>700</v>
          </cell>
          <cell r="Q102">
            <v>700</v>
          </cell>
          <cell r="R102">
            <v>700</v>
          </cell>
          <cell r="S102" t="str">
            <v>ORSGL</v>
          </cell>
        </row>
        <row r="103">
          <cell r="A103" t="str">
            <v>PETROLEUM HYDROCARBONS Aliphatics C19 to C36</v>
          </cell>
          <cell r="B103">
            <v>14000</v>
          </cell>
          <cell r="C103" t="str">
            <v>ORSGL</v>
          </cell>
          <cell r="D103">
            <v>6487.7747252747267</v>
          </cell>
          <cell r="E103">
            <v>0</v>
          </cell>
          <cell r="F103">
            <v>0</v>
          </cell>
          <cell r="G103">
            <v>6487.7747252747267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14000</v>
          </cell>
          <cell r="N103" t="str">
            <v>ORSGL</v>
          </cell>
          <cell r="O103">
            <v>6487.7747252747267</v>
          </cell>
          <cell r="P103">
            <v>14000</v>
          </cell>
          <cell r="Q103">
            <v>14000</v>
          </cell>
          <cell r="R103">
            <v>14000</v>
          </cell>
          <cell r="S103" t="str">
            <v>ORSGL</v>
          </cell>
        </row>
        <row r="104">
          <cell r="A104" t="str">
            <v>PETROLEUM HYDROCARBONS Aromatics C9 to C10</v>
          </cell>
          <cell r="B104">
            <v>200</v>
          </cell>
          <cell r="C104" t="str">
            <v>ORSGL</v>
          </cell>
          <cell r="D104">
            <v>97.31662087912089</v>
          </cell>
          <cell r="E104">
            <v>74.601829457976649</v>
          </cell>
          <cell r="F104">
            <v>22.322812665568822</v>
          </cell>
          <cell r="G104">
            <v>14.60334619637354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200</v>
          </cell>
          <cell r="N104" t="str">
            <v>ORSGL</v>
          </cell>
          <cell r="O104">
            <v>14.60334619637354</v>
          </cell>
          <cell r="P104">
            <v>200</v>
          </cell>
          <cell r="Q104">
            <v>200</v>
          </cell>
          <cell r="R104">
            <v>200</v>
          </cell>
          <cell r="S104" t="str">
            <v>ORSGL</v>
          </cell>
        </row>
        <row r="105">
          <cell r="A105" t="str">
            <v>PETROLEUM HYDROCARBONS Aromatics C11 to C22</v>
          </cell>
          <cell r="B105">
            <v>200</v>
          </cell>
          <cell r="C105" t="str">
            <v>ORSGL</v>
          </cell>
          <cell r="D105">
            <v>97.31662087912089</v>
          </cell>
          <cell r="E105">
            <v>89.531291208791231</v>
          </cell>
          <cell r="F105">
            <v>30.184876913328146</v>
          </cell>
          <cell r="G105">
            <v>18.323680448621531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200</v>
          </cell>
          <cell r="N105" t="str">
            <v>ORSGL</v>
          </cell>
          <cell r="O105">
            <v>18.323680448621531</v>
          </cell>
          <cell r="P105">
            <v>200</v>
          </cell>
          <cell r="Q105">
            <v>200</v>
          </cell>
          <cell r="R105">
            <v>200</v>
          </cell>
          <cell r="S105" t="str">
            <v>ORSGL</v>
          </cell>
        </row>
        <row r="106">
          <cell r="A106" t="str">
            <v>PHENANTHRENE</v>
          </cell>
          <cell r="B106"/>
          <cell r="C106"/>
          <cell r="D106">
            <v>97.31662087912089</v>
          </cell>
          <cell r="E106">
            <v>447.6564560439561</v>
          </cell>
          <cell r="F106">
            <v>146.28746020153974</v>
          </cell>
          <cell r="G106">
            <v>51.691744781527895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51.691744781527895</v>
          </cell>
          <cell r="N106" t="str">
            <v>Noncancer</v>
          </cell>
          <cell r="O106">
            <v>51.691744781527895</v>
          </cell>
          <cell r="P106">
            <v>51.691744781527895</v>
          </cell>
          <cell r="Q106">
            <v>51.691744781527895</v>
          </cell>
          <cell r="R106">
            <v>50</v>
          </cell>
          <cell r="S106" t="str">
            <v>Noncancer</v>
          </cell>
        </row>
        <row r="107">
          <cell r="A107" t="str">
            <v>PHENOL</v>
          </cell>
          <cell r="B107"/>
          <cell r="C107"/>
          <cell r="D107">
            <v>973.16620879120887</v>
          </cell>
          <cell r="E107">
            <v>26924.613501743468</v>
          </cell>
          <cell r="F107">
            <v>58272.032640271769</v>
          </cell>
          <cell r="G107">
            <v>924.32092269190844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924.32092269190844</v>
          </cell>
          <cell r="N107" t="str">
            <v>Noncancer</v>
          </cell>
          <cell r="O107">
            <v>924.32092269190844</v>
          </cell>
          <cell r="P107">
            <v>924.32092269190844</v>
          </cell>
          <cell r="Q107">
            <v>924.32092269190844</v>
          </cell>
          <cell r="R107">
            <v>900</v>
          </cell>
          <cell r="S107" t="str">
            <v>Noncancer</v>
          </cell>
        </row>
        <row r="108">
          <cell r="A108" t="str">
            <v>POLYCHLORINATED BIPHENYLS (PCBs)</v>
          </cell>
          <cell r="B108">
            <v>0.5</v>
          </cell>
          <cell r="C108" t="str">
            <v>MMCL</v>
          </cell>
          <cell r="D108">
            <v>6.4877747252747267E-2</v>
          </cell>
          <cell r="E108">
            <v>5.7741195054945071E-2</v>
          </cell>
          <cell r="F108">
            <v>1.971755228660424E-2</v>
          </cell>
          <cell r="G108">
            <v>1.1983439243174132E-2</v>
          </cell>
          <cell r="H108">
            <v>2.7631110222745642E-2</v>
          </cell>
          <cell r="I108">
            <v>2.7631110222745642E-2</v>
          </cell>
          <cell r="J108">
            <v>2.4591688098243622E-2</v>
          </cell>
          <cell r="K108">
            <v>6.7092873710940928E-2</v>
          </cell>
          <cell r="L108">
            <v>1.089800083728871E-2</v>
          </cell>
          <cell r="M108">
            <v>0.5</v>
          </cell>
          <cell r="N108" t="str">
            <v>MMCL</v>
          </cell>
          <cell r="O108">
            <v>1.089800083728871E-2</v>
          </cell>
          <cell r="P108">
            <v>0.5</v>
          </cell>
          <cell r="Q108">
            <v>0.5</v>
          </cell>
          <cell r="R108">
            <v>0.5</v>
          </cell>
          <cell r="S108" t="str">
            <v>MMCL</v>
          </cell>
        </row>
        <row r="109">
          <cell r="A109" t="str">
            <v>PYRENE</v>
          </cell>
          <cell r="B109"/>
          <cell r="C109"/>
          <cell r="D109">
            <v>97.31662087912089</v>
          </cell>
          <cell r="E109">
            <v>447.6564560439561</v>
          </cell>
          <cell r="F109">
            <v>485.2957343522296</v>
          </cell>
          <cell r="G109">
            <v>68.63327519090889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68.63327519090889</v>
          </cell>
          <cell r="N109" t="str">
            <v>Noncancer</v>
          </cell>
          <cell r="O109">
            <v>68.63327519090889</v>
          </cell>
          <cell r="P109">
            <v>68.63327519090889</v>
          </cell>
          <cell r="Q109">
            <v>68.63327519090889</v>
          </cell>
          <cell r="R109">
            <v>70</v>
          </cell>
          <cell r="S109" t="str">
            <v>Noncancer</v>
          </cell>
        </row>
        <row r="110">
          <cell r="A110" t="str">
            <v>RDX</v>
          </cell>
          <cell r="B110"/>
          <cell r="C110"/>
          <cell r="D110">
            <v>9.7316620879120901</v>
          </cell>
          <cell r="E110">
            <v>1508.9591323517839</v>
          </cell>
          <cell r="F110">
            <v>106.76506155749051</v>
          </cell>
          <cell r="G110">
            <v>8.8663142079119304</v>
          </cell>
          <cell r="H110">
            <v>0.50238382223173894</v>
          </cell>
          <cell r="I110">
            <v>0.50238382223173894</v>
          </cell>
          <cell r="J110">
            <v>61.101456626455416</v>
          </cell>
          <cell r="K110">
            <v>392.63248304481368</v>
          </cell>
          <cell r="L110">
            <v>0.49765527497825512</v>
          </cell>
          <cell r="M110">
            <v>0.49765527497825512</v>
          </cell>
          <cell r="N110" t="str">
            <v>Cancer</v>
          </cell>
          <cell r="O110">
            <v>0.49765527497825512</v>
          </cell>
          <cell r="P110">
            <v>0.49765527497825512</v>
          </cell>
          <cell r="Q110">
            <v>0.84</v>
          </cell>
          <cell r="R110">
            <v>1</v>
          </cell>
          <cell r="S110" t="str">
            <v>PQL</v>
          </cell>
        </row>
        <row r="111">
          <cell r="A111" t="str">
            <v>SELENIUM</v>
          </cell>
          <cell r="B111">
            <v>50</v>
          </cell>
          <cell r="C111" t="str">
            <v>MMCL</v>
          </cell>
          <cell r="D111">
            <v>16.219436813186814</v>
          </cell>
          <cell r="E111">
            <v>2491.8936807789673</v>
          </cell>
          <cell r="F111">
            <v>0</v>
          </cell>
          <cell r="G111">
            <v>16.114549147358762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50</v>
          </cell>
          <cell r="N111" t="str">
            <v>MMCL</v>
          </cell>
          <cell r="O111">
            <v>16.114549147358762</v>
          </cell>
          <cell r="P111">
            <v>50</v>
          </cell>
          <cell r="Q111">
            <v>50</v>
          </cell>
          <cell r="R111">
            <v>50</v>
          </cell>
          <cell r="S111" t="str">
            <v>MMCL</v>
          </cell>
        </row>
        <row r="112">
          <cell r="A112" t="str">
            <v>SILVER</v>
          </cell>
          <cell r="B112">
            <v>100</v>
          </cell>
          <cell r="C112" t="str">
            <v>SMCL</v>
          </cell>
          <cell r="D112">
            <v>16.219436813186814</v>
          </cell>
          <cell r="E112">
            <v>276.87707564210757</v>
          </cell>
          <cell r="F112">
            <v>0</v>
          </cell>
          <cell r="G112">
            <v>15.321882187465755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100</v>
          </cell>
          <cell r="N112" t="str">
            <v>SMCL</v>
          </cell>
          <cell r="O112">
            <v>15.321882187465755</v>
          </cell>
          <cell r="P112">
            <v>100</v>
          </cell>
          <cell r="Q112">
            <v>100</v>
          </cell>
          <cell r="R112">
            <v>100</v>
          </cell>
          <cell r="S112" t="str">
            <v>SMCL</v>
          </cell>
        </row>
        <row r="113">
          <cell r="A113" t="str">
            <v>STYRENE</v>
          </cell>
          <cell r="B113">
            <v>100</v>
          </cell>
          <cell r="C113" t="str">
            <v>MMCL</v>
          </cell>
          <cell r="D113">
            <v>648.7774725274727</v>
          </cell>
          <cell r="E113">
            <v>1989.1073342860386</v>
          </cell>
          <cell r="F113">
            <v>441.23817321223061</v>
          </cell>
          <cell r="G113">
            <v>231.99442961578902</v>
          </cell>
          <cell r="H113">
            <v>1.8420740148497095</v>
          </cell>
          <cell r="I113">
            <v>1.8420740148497095</v>
          </cell>
          <cell r="J113">
            <v>4.4299109298607426</v>
          </cell>
          <cell r="K113">
            <v>5.2680708923467101</v>
          </cell>
          <cell r="L113">
            <v>1.0433759219267491</v>
          </cell>
          <cell r="M113">
            <v>100</v>
          </cell>
          <cell r="N113" t="str">
            <v>MMCL</v>
          </cell>
          <cell r="O113">
            <v>1.0433759219267491</v>
          </cell>
          <cell r="P113">
            <v>100</v>
          </cell>
          <cell r="Q113">
            <v>100</v>
          </cell>
          <cell r="R113">
            <v>100</v>
          </cell>
          <cell r="S113" t="str">
            <v>MMCL</v>
          </cell>
        </row>
        <row r="114">
          <cell r="A114" t="str">
            <v>TCDD, 2,3,7,8-  (equivalents)</v>
          </cell>
          <cell r="B114">
            <v>3.0000000000000001E-5</v>
          </cell>
          <cell r="C114" t="str">
            <v>MMCL</v>
          </cell>
          <cell r="D114">
            <v>2.2707211538461543E-6</v>
          </cell>
          <cell r="E114">
            <v>2.2707211538461543E-6</v>
          </cell>
          <cell r="F114">
            <v>6.8019463012516031E-7</v>
          </cell>
          <cell r="G114">
            <v>4.2536088392180888E-7</v>
          </cell>
          <cell r="H114">
            <v>3.6841480296994188E-7</v>
          </cell>
          <cell r="I114">
            <v>3.6841480296994188E-7</v>
          </cell>
          <cell r="J114">
            <v>3.6841480296994188E-7</v>
          </cell>
          <cell r="K114">
            <v>7.0136267814189655E-7</v>
          </cell>
          <cell r="L114">
            <v>1.4589042630425731E-7</v>
          </cell>
          <cell r="M114">
            <v>3.0000000000000001E-5</v>
          </cell>
          <cell r="N114" t="str">
            <v>MMCL</v>
          </cell>
          <cell r="O114">
            <v>1.4589042630425731E-7</v>
          </cell>
          <cell r="P114">
            <v>3.0000000000000001E-5</v>
          </cell>
          <cell r="Q114">
            <v>3.0000000000000001E-5</v>
          </cell>
          <cell r="R114">
            <v>3.0000000000000001E-5</v>
          </cell>
          <cell r="S114" t="str">
            <v>MMCL</v>
          </cell>
        </row>
        <row r="115">
          <cell r="A115" t="str">
            <v>TETRACHLOROETHANE, 1,1,1,2-</v>
          </cell>
          <cell r="B115"/>
          <cell r="C115"/>
          <cell r="D115">
            <v>97.31662087912089</v>
          </cell>
          <cell r="E115">
            <v>325.27262745949895</v>
          </cell>
          <cell r="F115">
            <v>59.00394298199781</v>
          </cell>
          <cell r="G115">
            <v>33.005368845884249</v>
          </cell>
          <cell r="H115">
            <v>2.1254700171342802</v>
          </cell>
          <cell r="I115">
            <v>2.1254700171342802</v>
          </cell>
          <cell r="J115">
            <v>5.5723827728000819</v>
          </cell>
          <cell r="K115">
            <v>0.49329875364482034</v>
          </cell>
          <cell r="L115">
            <v>0.37353717212054582</v>
          </cell>
          <cell r="M115">
            <v>0.37353717212054582</v>
          </cell>
          <cell r="N115" t="str">
            <v>Cancer</v>
          </cell>
          <cell r="O115">
            <v>0.37353717212054582</v>
          </cell>
          <cell r="P115">
            <v>0.37353717212054582</v>
          </cell>
          <cell r="Q115">
            <v>5</v>
          </cell>
          <cell r="R115">
            <v>5</v>
          </cell>
          <cell r="S115" t="str">
            <v>PQL</v>
          </cell>
        </row>
        <row r="116">
          <cell r="A116" t="str">
            <v>TETRACHLOROETHANE, 1,1,2,2-</v>
          </cell>
          <cell r="B116"/>
          <cell r="C116"/>
          <cell r="D116">
            <v>64.877747252747255</v>
          </cell>
          <cell r="E116">
            <v>0</v>
          </cell>
          <cell r="F116">
            <v>71.140445898099443</v>
          </cell>
          <cell r="G116">
            <v>33.93245977989163</v>
          </cell>
          <cell r="H116">
            <v>0.27631110222745642</v>
          </cell>
          <cell r="I116">
            <v>0.27631110222745642</v>
          </cell>
          <cell r="J116">
            <v>1.6458274188444724</v>
          </cell>
          <cell r="K116">
            <v>8.9755078120120929E-2</v>
          </cell>
          <cell r="L116">
            <v>6.506969573018459E-2</v>
          </cell>
          <cell r="M116">
            <v>6.506969573018459E-2</v>
          </cell>
          <cell r="N116" t="str">
            <v>Cancer</v>
          </cell>
          <cell r="O116">
            <v>6.506969573018459E-2</v>
          </cell>
          <cell r="P116">
            <v>6.506969573018459E-2</v>
          </cell>
          <cell r="Q116">
            <v>2</v>
          </cell>
          <cell r="R116">
            <v>2</v>
          </cell>
          <cell r="S116" t="str">
            <v>PQL</v>
          </cell>
        </row>
        <row r="117">
          <cell r="A117" t="str">
            <v>TETRACHLOROETHYLENE</v>
          </cell>
          <cell r="B117">
            <v>5</v>
          </cell>
          <cell r="C117" t="str">
            <v>MMCL</v>
          </cell>
          <cell r="D117">
            <v>19.46332417582418</v>
          </cell>
          <cell r="E117">
            <v>44.913766150967199</v>
          </cell>
          <cell r="F117">
            <v>19.982217531842576</v>
          </cell>
          <cell r="G117">
            <v>8.0848541510130261</v>
          </cell>
          <cell r="H117">
            <v>2.7631110222745638</v>
          </cell>
          <cell r="I117">
            <v>2.7631110222745638</v>
          </cell>
          <cell r="J117">
            <v>5.0013385437743176</v>
          </cell>
          <cell r="K117">
            <v>1.1332241597412407</v>
          </cell>
          <cell r="L117">
            <v>0.69237917362114842</v>
          </cell>
          <cell r="M117">
            <v>5</v>
          </cell>
          <cell r="N117" t="str">
            <v>MMCL</v>
          </cell>
          <cell r="O117">
            <v>0.69237917362114842</v>
          </cell>
          <cell r="P117">
            <v>5</v>
          </cell>
          <cell r="Q117">
            <v>5</v>
          </cell>
          <cell r="R117">
            <v>5</v>
          </cell>
          <cell r="S117" t="str">
            <v>MMCL</v>
          </cell>
        </row>
        <row r="118">
          <cell r="A118" t="str">
            <v>THALLIUM</v>
          </cell>
          <cell r="B118">
            <v>2</v>
          </cell>
          <cell r="C118" t="str">
            <v>MMCL</v>
          </cell>
          <cell r="D118">
            <v>0.25951098901098907</v>
          </cell>
          <cell r="E118">
            <v>66.450498154105802</v>
          </cell>
          <cell r="F118">
            <v>0</v>
          </cell>
          <cell r="G118">
            <v>0.25850145604460945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2</v>
          </cell>
          <cell r="N118" t="str">
            <v>MMCL</v>
          </cell>
          <cell r="O118">
            <v>0.25850145604460945</v>
          </cell>
          <cell r="P118">
            <v>2</v>
          </cell>
          <cell r="Q118">
            <v>2</v>
          </cell>
          <cell r="R118">
            <v>2</v>
          </cell>
          <cell r="S118" t="str">
            <v>MMCL</v>
          </cell>
        </row>
        <row r="119">
          <cell r="A119" t="str">
            <v>TOLUENE</v>
          </cell>
          <cell r="B119">
            <v>1000</v>
          </cell>
          <cell r="C119" t="str">
            <v>MMCL</v>
          </cell>
          <cell r="D119">
            <v>259.51098901098902</v>
          </cell>
          <cell r="E119">
            <v>1028.7698075944149</v>
          </cell>
          <cell r="F119">
            <v>2030.9303353048385</v>
          </cell>
          <cell r="G119">
            <v>188.04693583903412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1000</v>
          </cell>
          <cell r="N119" t="str">
            <v>MMCL</v>
          </cell>
          <cell r="O119">
            <v>188.04693583903412</v>
          </cell>
          <cell r="P119">
            <v>1000</v>
          </cell>
          <cell r="Q119">
            <v>1000</v>
          </cell>
          <cell r="R119">
            <v>1000</v>
          </cell>
          <cell r="S119" t="str">
            <v>MMCL</v>
          </cell>
        </row>
        <row r="120">
          <cell r="A120" t="str">
            <v>TRICHLOROBENZENE, 1,2,4-</v>
          </cell>
          <cell r="B120">
            <v>70</v>
          </cell>
          <cell r="C120" t="str">
            <v>MMCL</v>
          </cell>
          <cell r="D120">
            <v>32.438873626373628</v>
          </cell>
          <cell r="E120">
            <v>32.13869388446615</v>
          </cell>
          <cell r="F120">
            <v>1.1660722096973319</v>
          </cell>
          <cell r="G120">
            <v>1.0875213520937397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70</v>
          </cell>
          <cell r="N120" t="str">
            <v>MMCL</v>
          </cell>
          <cell r="O120">
            <v>1.0875213520937397</v>
          </cell>
          <cell r="P120">
            <v>70</v>
          </cell>
          <cell r="Q120">
            <v>70</v>
          </cell>
          <cell r="R120">
            <v>70</v>
          </cell>
          <cell r="S120" t="str">
            <v>MMCL</v>
          </cell>
        </row>
        <row r="121">
          <cell r="A121" t="str">
            <v>TRICHLOROETHANE, 1,1,1-</v>
          </cell>
          <cell r="B121">
            <v>200</v>
          </cell>
          <cell r="C121" t="str">
            <v>MMCL</v>
          </cell>
          <cell r="D121">
            <v>6487.7747252747267</v>
          </cell>
          <cell r="E121">
            <v>48245.656313347441</v>
          </cell>
          <cell r="F121">
            <v>2292.2375306491995</v>
          </cell>
          <cell r="G121">
            <v>1636.3444602170348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200</v>
          </cell>
          <cell r="N121" t="str">
            <v>MMCL</v>
          </cell>
          <cell r="O121">
            <v>1636.3444602170348</v>
          </cell>
          <cell r="P121">
            <v>200</v>
          </cell>
          <cell r="Q121">
            <v>200</v>
          </cell>
          <cell r="R121">
            <v>200</v>
          </cell>
          <cell r="S121" t="str">
            <v>MMCL</v>
          </cell>
        </row>
        <row r="122">
          <cell r="A122" t="str">
            <v>TRICHLOROETHANE, 1,1,2-</v>
          </cell>
          <cell r="B122">
            <v>5</v>
          </cell>
          <cell r="C122" t="str">
            <v>MMCL</v>
          </cell>
          <cell r="D122">
            <v>12.975549450549453</v>
          </cell>
          <cell r="E122">
            <v>240.15310958162348</v>
          </cell>
          <cell r="F122">
            <v>41.375802876203252</v>
          </cell>
          <cell r="G122">
            <v>9.4875982650467581</v>
          </cell>
          <cell r="H122">
            <v>0.96951263939458387</v>
          </cell>
          <cell r="I122">
            <v>0.96951263939458387</v>
          </cell>
          <cell r="J122">
            <v>14.074772805157989</v>
          </cell>
          <cell r="K122">
            <v>0.23781986056977764</v>
          </cell>
          <cell r="L122">
            <v>0.18841764846641201</v>
          </cell>
          <cell r="M122">
            <v>5</v>
          </cell>
          <cell r="N122" t="str">
            <v>MMCL</v>
          </cell>
          <cell r="O122">
            <v>0.18841764846641201</v>
          </cell>
          <cell r="P122">
            <v>5</v>
          </cell>
          <cell r="Q122">
            <v>5</v>
          </cell>
          <cell r="R122">
            <v>5</v>
          </cell>
          <cell r="S122" t="str">
            <v>MMCL</v>
          </cell>
        </row>
        <row r="123">
          <cell r="A123" t="str">
            <v>TRICHLOROETHYLENE</v>
          </cell>
          <cell r="B123">
            <v>5</v>
          </cell>
          <cell r="C123" t="str">
            <v>MMCL</v>
          </cell>
          <cell r="D123">
            <v>1.6219436813186816</v>
          </cell>
          <cell r="E123">
            <v>13.243361298461933</v>
          </cell>
          <cell r="F123">
            <v>0.91905961349366694</v>
          </cell>
          <cell r="G123">
            <v>0.56175910787779137</v>
          </cell>
          <cell r="H123"/>
          <cell r="I123">
            <v>0.78216992713927302</v>
          </cell>
          <cell r="J123">
            <v>5.7492323518961985</v>
          </cell>
          <cell r="K123">
            <v>0.60063959823133839</v>
          </cell>
          <cell r="L123">
            <v>0.32078808902732225</v>
          </cell>
          <cell r="M123">
            <v>5</v>
          </cell>
          <cell r="N123" t="str">
            <v>MMCL</v>
          </cell>
          <cell r="O123">
            <v>0.32078808902732225</v>
          </cell>
          <cell r="P123">
            <v>5</v>
          </cell>
          <cell r="Q123">
            <v>5</v>
          </cell>
          <cell r="R123">
            <v>5</v>
          </cell>
          <cell r="S123" t="str">
            <v>MMCL</v>
          </cell>
        </row>
        <row r="124">
          <cell r="A124" t="str">
            <v>TRICHLOROPHENOL, 2,4,5-</v>
          </cell>
          <cell r="B124"/>
          <cell r="C124"/>
          <cell r="D124">
            <v>324.38873626373635</v>
          </cell>
          <cell r="E124">
            <v>562.11894574845417</v>
          </cell>
          <cell r="F124">
            <v>23485.118117808841</v>
          </cell>
          <cell r="G124">
            <v>203.90335602597224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200</v>
          </cell>
          <cell r="N124" t="str">
            <v>Odor</v>
          </cell>
          <cell r="O124">
            <v>203.90335602597224</v>
          </cell>
          <cell r="P124">
            <v>200</v>
          </cell>
          <cell r="Q124">
            <v>200</v>
          </cell>
          <cell r="R124">
            <v>200</v>
          </cell>
          <cell r="S124" t="str">
            <v>Odor</v>
          </cell>
        </row>
        <row r="125">
          <cell r="A125" t="str">
            <v>TRICHLOROPHENOL 2,4,6-</v>
          </cell>
          <cell r="B125"/>
          <cell r="C125"/>
          <cell r="D125">
            <v>3.2438873626373632</v>
          </cell>
          <cell r="E125">
            <v>5.8833979261033473</v>
          </cell>
          <cell r="F125">
            <v>168.02237735698739</v>
          </cell>
          <cell r="G125">
            <v>2.0652900006946235</v>
          </cell>
          <cell r="H125">
            <v>5.0238382223173899</v>
          </cell>
          <cell r="I125">
            <v>5.0238382223173899</v>
          </cell>
          <cell r="J125">
            <v>7.1469964061460391</v>
          </cell>
          <cell r="K125">
            <v>92.214417770656198</v>
          </cell>
          <cell r="L125">
            <v>2.8586603626320635</v>
          </cell>
          <cell r="M125">
            <v>2.0652900006946235</v>
          </cell>
          <cell r="N125" t="str">
            <v>Noncancer</v>
          </cell>
          <cell r="O125">
            <v>2.0652900006946235</v>
          </cell>
          <cell r="P125">
            <v>2.0652900006946235</v>
          </cell>
          <cell r="Q125">
            <v>10</v>
          </cell>
          <cell r="R125">
            <v>10</v>
          </cell>
          <cell r="S125" t="str">
            <v>PQL</v>
          </cell>
        </row>
        <row r="126">
          <cell r="A126" t="str">
            <v>VANADIUM</v>
          </cell>
          <cell r="B126"/>
          <cell r="C126"/>
          <cell r="D126">
            <v>29.194986263736265</v>
          </cell>
          <cell r="E126">
            <v>373.78405211684515</v>
          </cell>
          <cell r="F126">
            <v>0</v>
          </cell>
          <cell r="G126">
            <v>27.079870732256001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27.079870732256001</v>
          </cell>
          <cell r="N126" t="str">
            <v>Noncancer</v>
          </cell>
          <cell r="O126">
            <v>27.079870732256001</v>
          </cell>
          <cell r="P126">
            <v>27.079870732256001</v>
          </cell>
          <cell r="Q126">
            <v>27.079870732256001</v>
          </cell>
          <cell r="R126">
            <v>30</v>
          </cell>
          <cell r="S126" t="str">
            <v>Noncancer</v>
          </cell>
        </row>
        <row r="127">
          <cell r="A127" t="str">
            <v>VINYL CHLORIDE</v>
          </cell>
          <cell r="B127">
            <v>2</v>
          </cell>
          <cell r="C127" t="str">
            <v>MMCL</v>
          </cell>
          <cell r="D127">
            <v>9.7316620879120901</v>
          </cell>
          <cell r="E127">
            <v>164.93705847096865</v>
          </cell>
          <cell r="F127">
            <v>34.868966528635319</v>
          </cell>
          <cell r="G127">
            <v>7.2727756545205633</v>
          </cell>
          <cell r="H127">
            <v>7.6753083952071227E-2</v>
          </cell>
          <cell r="I127">
            <v>1.154641175901608E-2</v>
          </cell>
          <cell r="J127">
            <v>8.2302142691839067E-2</v>
          </cell>
          <cell r="K127">
            <v>0.25405926619734076</v>
          </cell>
          <cell r="L127">
            <v>9.7377208947078912E-3</v>
          </cell>
          <cell r="M127">
            <v>2</v>
          </cell>
          <cell r="N127" t="str">
            <v>MMCL</v>
          </cell>
          <cell r="O127">
            <v>9.7377208947078912E-3</v>
          </cell>
          <cell r="P127">
            <v>2</v>
          </cell>
          <cell r="Q127">
            <v>2</v>
          </cell>
          <cell r="R127">
            <v>2</v>
          </cell>
          <cell r="S127" t="str">
            <v>MMCL</v>
          </cell>
        </row>
        <row r="128">
          <cell r="A128" t="str">
            <v>XYLENES (Mixed Isomers)</v>
          </cell>
          <cell r="B128">
            <v>10000</v>
          </cell>
          <cell r="C128" t="str">
            <v>MMCL</v>
          </cell>
          <cell r="D128">
            <v>648.7774725274727</v>
          </cell>
          <cell r="E128">
            <v>1464.394937180215</v>
          </cell>
          <cell r="F128">
            <v>42.800339488748165</v>
          </cell>
          <cell r="G128">
            <v>39.079998838952832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10000</v>
          </cell>
          <cell r="N128" t="str">
            <v>MMCL</v>
          </cell>
          <cell r="O128">
            <v>39.079998838952832</v>
          </cell>
          <cell r="P128">
            <v>10000</v>
          </cell>
          <cell r="Q128">
            <v>10000</v>
          </cell>
          <cell r="R128">
            <v>10000</v>
          </cell>
          <cell r="S128" t="str">
            <v>MMCL</v>
          </cell>
        </row>
        <row r="129">
          <cell r="A129" t="str">
            <v>ZINC</v>
          </cell>
          <cell r="B129">
            <v>5000</v>
          </cell>
          <cell r="C129" t="str">
            <v>SMCL</v>
          </cell>
          <cell r="D129">
            <v>973.16620879120887</v>
          </cell>
          <cell r="E129">
            <v>191045.18219305421</v>
          </cell>
          <cell r="F129">
            <v>0</v>
          </cell>
          <cell r="G129">
            <v>968.23411517715965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5000</v>
          </cell>
          <cell r="N129" t="str">
            <v>SMCL</v>
          </cell>
          <cell r="O129">
            <v>968.23411517715965</v>
          </cell>
          <cell r="P129">
            <v>5000</v>
          </cell>
          <cell r="Q129">
            <v>5000</v>
          </cell>
          <cell r="R129">
            <v>5000</v>
          </cell>
          <cell r="S129" t="str">
            <v>SMCL</v>
          </cell>
        </row>
      </sheetData>
      <sheetData sheetId="2"/>
      <sheetData sheetId="3"/>
      <sheetData sheetId="4"/>
      <sheetData sheetId="5"/>
      <sheetData sheetId="6">
        <row r="1">
          <cell r="A1"/>
          <cell r="B1"/>
          <cell r="C1"/>
          <cell r="D1"/>
          <cell r="E1"/>
          <cell r="F1"/>
          <cell r="G1"/>
          <cell r="H1"/>
          <cell r="I1"/>
          <cell r="J1"/>
          <cell r="K1"/>
          <cell r="L1"/>
          <cell r="M1"/>
          <cell r="N1"/>
          <cell r="O1" t="str">
            <v>Henry's law</v>
          </cell>
          <cell r="P1"/>
          <cell r="Q1" t="str">
            <v>DEP</v>
          </cell>
          <cell r="R1"/>
          <cell r="S1"/>
          <cell r="T1"/>
          <cell r="U1"/>
          <cell r="V1"/>
          <cell r="W1"/>
        </row>
        <row r="2">
          <cell r="A2" t="str">
            <v>Vapor Infiltration</v>
          </cell>
          <cell r="B2" t="str">
            <v>Indoor Air Levels Risk-Based</v>
          </cell>
          <cell r="C2"/>
          <cell r="D2"/>
          <cell r="E2"/>
          <cell r="F2"/>
          <cell r="G2"/>
          <cell r="H2"/>
          <cell r="I2"/>
          <cell r="J2"/>
          <cell r="K2"/>
          <cell r="L2" t="str">
            <v>Target</v>
          </cell>
          <cell r="M2"/>
          <cell r="N2" t="str">
            <v>Alpha</v>
          </cell>
          <cell r="O2" t="str">
            <v>constant at</v>
          </cell>
          <cell r="P2" t="str">
            <v>Units</v>
          </cell>
          <cell r="Q2" t="str">
            <v>Dilution,</v>
          </cell>
          <cell r="R2" t="str">
            <v>Target</v>
          </cell>
          <cell r="S2" t="str">
            <v>Lowest</v>
          </cell>
          <cell r="T2"/>
          <cell r="U2" t="str">
            <v>Highest,</v>
          </cell>
          <cell r="V2"/>
          <cell r="W2"/>
        </row>
        <row r="3">
          <cell r="A3" t="str">
            <v>GW-2</v>
          </cell>
          <cell r="B3" t="str">
            <v>Non-cancer</v>
          </cell>
          <cell r="C3" t="str">
            <v>Nonmutagenic Cancer</v>
          </cell>
          <cell r="D3" t="str">
            <v>Mutagenic Cancer</v>
          </cell>
          <cell r="E3" t="str">
            <v>TOTAL Cancer (Mutagenic &amp;/or Nonmutagenic)</v>
          </cell>
          <cell r="F3" t="str">
            <v>Lowest of</v>
          </cell>
          <cell r="G3"/>
          <cell r="H3" t="str">
            <v>50%</v>
          </cell>
          <cell r="I3" t="str">
            <v>Lowest</v>
          </cell>
          <cell r="J3"/>
          <cell r="K3" t="str">
            <v>Background</v>
          </cell>
          <cell r="L3" t="str">
            <v>Indoor</v>
          </cell>
          <cell r="M3"/>
          <cell r="N3" t="str">
            <v>Attenuation</v>
          </cell>
          <cell r="O3" t="str">
            <v>ave. groundwater</v>
          </cell>
          <cell r="P3" t="str">
            <v>Conversion</v>
          </cell>
          <cell r="Q3" t="str">
            <v>Degradation</v>
          </cell>
          <cell r="R3" t="str">
            <v>Groundwater</v>
          </cell>
          <cell r="S3" t="str">
            <v>Column R, Ceiling Value, Solubility</v>
          </cell>
          <cell r="T3"/>
          <cell r="U3" t="str">
            <v>Column S,</v>
          </cell>
          <cell r="V3" t="str">
            <v>GW-2</v>
          </cell>
          <cell r="W3"/>
        </row>
        <row r="4">
          <cell r="A4"/>
          <cell r="B4" t="str">
            <v>HI =</v>
          </cell>
          <cell r="C4" t="str">
            <v>ELCR=</v>
          </cell>
          <cell r="D4" t="str">
            <v>ELCR=</v>
          </cell>
          <cell r="E4" t="str">
            <v>ELCR =</v>
          </cell>
          <cell r="F4" t="str">
            <v>Columns</v>
          </cell>
          <cell r="G4"/>
          <cell r="H4" t="str">
            <v>Odor</v>
          </cell>
          <cell r="I4" t="str">
            <v>Risk-Based</v>
          </cell>
          <cell r="J4"/>
          <cell r="K4" t="str">
            <v>Indoor</v>
          </cell>
          <cell r="L4" t="str">
            <v>Air Level</v>
          </cell>
          <cell r="M4"/>
          <cell r="N4" t="str">
            <v>Factor</v>
          </cell>
          <cell r="O4" t="str">
            <v>temperature,</v>
          </cell>
          <cell r="P4" t="str">
            <v>Factor</v>
          </cell>
          <cell r="Q4" t="str">
            <v>Factor</v>
          </cell>
          <cell r="R4" t="str">
            <v>Value</v>
          </cell>
          <cell r="S4"/>
          <cell r="T4"/>
          <cell r="U4" t="str">
            <v>Background,</v>
          </cell>
          <cell r="V4" t="str">
            <v>CALCULATED LEVELS</v>
          </cell>
          <cell r="W4"/>
        </row>
        <row r="5">
          <cell r="A5"/>
          <cell r="B5">
            <v>0.2</v>
          </cell>
          <cell r="C5">
            <v>9.9999999999999995E-7</v>
          </cell>
          <cell r="D5">
            <v>9.9999999999999995E-7</v>
          </cell>
          <cell r="E5">
            <v>9.9999999999999995E-7</v>
          </cell>
          <cell r="F5" t="str">
            <v>B and E</v>
          </cell>
          <cell r="G5"/>
          <cell r="H5" t="str">
            <v>Threshold</v>
          </cell>
          <cell r="I5" t="str">
            <v>Level</v>
          </cell>
          <cell r="J5"/>
          <cell r="K5" t="str">
            <v>Air Level</v>
          </cell>
          <cell r="L5"/>
          <cell r="M5"/>
          <cell r="N5" t="str">
            <v>α</v>
          </cell>
          <cell r="O5" t="str">
            <v>H'TS</v>
          </cell>
          <cell r="P5"/>
          <cell r="Q5" t="str">
            <v>(d)</v>
          </cell>
          <cell r="R5"/>
          <cell r="S5"/>
          <cell r="T5"/>
          <cell r="U5" t="str">
            <v>PQL</v>
          </cell>
          <cell r="V5" t="str">
            <v xml:space="preserve"> (rounded)</v>
          </cell>
          <cell r="W5"/>
        </row>
        <row r="6">
          <cell r="A6" t="str">
            <v>OIL OR HAZARDOUS MATERIAL (OHM)</v>
          </cell>
          <cell r="B6" t="str">
            <v>µg/m3</v>
          </cell>
          <cell r="C6" t="str">
            <v>µg/m3</v>
          </cell>
          <cell r="D6" t="str">
            <v>µg/m3</v>
          </cell>
          <cell r="E6" t="str">
            <v>µg/m3</v>
          </cell>
          <cell r="F6" t="str">
            <v>µg/m3</v>
          </cell>
          <cell r="G6" t="str">
            <v>basis</v>
          </cell>
          <cell r="H6" t="str">
            <v>µg/m3</v>
          </cell>
          <cell r="I6" t="str">
            <v>µg/m3</v>
          </cell>
          <cell r="J6" t="str">
            <v>basis</v>
          </cell>
          <cell r="K6" t="str">
            <v>µg/m3</v>
          </cell>
          <cell r="L6" t="str">
            <v>µg/m3</v>
          </cell>
          <cell r="M6" t="str">
            <v>basis</v>
          </cell>
          <cell r="N6" t="str">
            <v>dimensionless</v>
          </cell>
          <cell r="O6" t="str">
            <v>dimensionless</v>
          </cell>
          <cell r="P6" t="str">
            <v>L/m3</v>
          </cell>
          <cell r="Q6" t="str">
            <v>dimensionless</v>
          </cell>
          <cell r="R6" t="str">
            <v>µg/L</v>
          </cell>
          <cell r="S6" t="str">
            <v>µg/L</v>
          </cell>
          <cell r="T6" t="str">
            <v>basis</v>
          </cell>
          <cell r="U6" t="str">
            <v>µg/L</v>
          </cell>
          <cell r="V6" t="str">
            <v>µg/L</v>
          </cell>
          <cell r="W6" t="str">
            <v>Basis</v>
          </cell>
        </row>
        <row r="7">
          <cell r="A7" t="str">
            <v>ACENAPHTHENE</v>
          </cell>
          <cell r="B7">
            <v>10.000000000000002</v>
          </cell>
          <cell r="C7">
            <v>0</v>
          </cell>
          <cell r="D7">
            <v>0</v>
          </cell>
          <cell r="E7">
            <v>0</v>
          </cell>
          <cell r="F7">
            <v>10.000000000000002</v>
          </cell>
          <cell r="G7" t="str">
            <v>Noncancer</v>
          </cell>
          <cell r="H7">
            <v>0</v>
          </cell>
          <cell r="I7">
            <v>10.000000000000002</v>
          </cell>
          <cell r="J7" t="str">
            <v>Noncancer</v>
          </cell>
          <cell r="K7">
            <v>0</v>
          </cell>
          <cell r="L7">
            <v>10.000000000000002</v>
          </cell>
          <cell r="M7" t="str">
            <v>Noncancer</v>
          </cell>
          <cell r="N7">
            <v>6.4942366439506858E-4</v>
          </cell>
          <cell r="O7">
            <v>1.8733113867546694E-3</v>
          </cell>
          <cell r="P7">
            <v>1000</v>
          </cell>
          <cell r="Q7">
            <v>1</v>
          </cell>
          <cell r="R7">
            <v>8219.812615653851</v>
          </cell>
          <cell r="S7">
            <v>3900</v>
          </cell>
          <cell r="T7" t="str">
            <v>Greater than Solubility</v>
          </cell>
          <cell r="U7">
            <v>0</v>
          </cell>
          <cell r="V7"/>
          <cell r="W7" t="str">
            <v>NA, &gt; Solubility</v>
          </cell>
        </row>
        <row r="8">
          <cell r="A8" t="str">
            <v>ACENAPHTHYLENE</v>
          </cell>
          <cell r="B8">
            <v>10.000000000000002</v>
          </cell>
          <cell r="C8">
            <v>0</v>
          </cell>
          <cell r="D8">
            <v>0</v>
          </cell>
          <cell r="E8">
            <v>0</v>
          </cell>
          <cell r="F8">
            <v>10.000000000000002</v>
          </cell>
          <cell r="G8" t="str">
            <v>Noncancer</v>
          </cell>
          <cell r="H8">
            <v>0</v>
          </cell>
          <cell r="I8">
            <v>10.000000000000002</v>
          </cell>
          <cell r="J8" t="str">
            <v>Noncancer</v>
          </cell>
          <cell r="K8">
            <v>0</v>
          </cell>
          <cell r="L8">
            <v>10.000000000000002</v>
          </cell>
          <cell r="M8" t="str">
            <v>Noncancer</v>
          </cell>
          <cell r="N8">
            <v>6.8736180106105684E-4</v>
          </cell>
          <cell r="O8">
            <v>1.1569860897677968E-3</v>
          </cell>
          <cell r="P8">
            <v>1000</v>
          </cell>
          <cell r="Q8">
            <v>1</v>
          </cell>
          <cell r="R8">
            <v>12574.3767711316</v>
          </cell>
          <cell r="S8">
            <v>12574.3767711316</v>
          </cell>
          <cell r="T8" t="str">
            <v>Noncancer</v>
          </cell>
          <cell r="U8">
            <v>12574.3767711316</v>
          </cell>
          <cell r="V8">
            <v>10000</v>
          </cell>
          <cell r="W8" t="str">
            <v>Noncancer</v>
          </cell>
        </row>
        <row r="9">
          <cell r="A9" t="str">
            <v>ACETONE</v>
          </cell>
          <cell r="B9">
            <v>160.00000000000003</v>
          </cell>
          <cell r="C9">
            <v>0</v>
          </cell>
          <cell r="D9">
            <v>0</v>
          </cell>
          <cell r="E9">
            <v>0</v>
          </cell>
          <cell r="F9">
            <v>160.00000000000003</v>
          </cell>
          <cell r="G9" t="str">
            <v>Noncancer</v>
          </cell>
          <cell r="H9">
            <v>15431</v>
          </cell>
          <cell r="I9">
            <v>160.00000000000003</v>
          </cell>
          <cell r="J9" t="str">
            <v>Noncancer</v>
          </cell>
          <cell r="K9">
            <v>91</v>
          </cell>
          <cell r="L9">
            <v>160.00000000000003</v>
          </cell>
          <cell r="M9" t="str">
            <v>Noncancer</v>
          </cell>
          <cell r="N9">
            <v>9.2200199054822101E-4</v>
          </cell>
          <cell r="O9">
            <v>8.6921033693670437E-4</v>
          </cell>
          <cell r="P9">
            <v>1000</v>
          </cell>
          <cell r="Q9">
            <v>1</v>
          </cell>
          <cell r="R9">
            <v>199647.208194776</v>
          </cell>
          <cell r="S9">
            <v>50000</v>
          </cell>
          <cell r="T9" t="str">
            <v>Ceiling Value</v>
          </cell>
          <cell r="U9">
            <v>50000</v>
          </cell>
          <cell r="V9">
            <v>50000</v>
          </cell>
          <cell r="W9" t="str">
            <v>Ceiling Value</v>
          </cell>
        </row>
        <row r="10">
          <cell r="A10" t="str">
            <v>ALDRIN</v>
          </cell>
          <cell r="B10">
            <v>2.2000000000000002E-2</v>
          </cell>
          <cell r="C10">
            <v>4.7619047619047624E-4</v>
          </cell>
          <cell r="D10">
            <v>0</v>
          </cell>
          <cell r="E10">
            <v>4.7619047619047624E-4</v>
          </cell>
          <cell r="F10">
            <v>4.7619047619047624E-4</v>
          </cell>
          <cell r="G10" t="str">
            <v>Cancer</v>
          </cell>
          <cell r="H10">
            <v>131.5</v>
          </cell>
          <cell r="I10">
            <v>4.7619047619047624E-4</v>
          </cell>
          <cell r="J10" t="str">
            <v>Cancer</v>
          </cell>
          <cell r="K10">
            <v>0</v>
          </cell>
          <cell r="L10">
            <v>4.7619047619047624E-4</v>
          </cell>
          <cell r="M10" t="str">
            <v>Cancer</v>
          </cell>
          <cell r="N10">
            <v>6.1056856333372616E-4</v>
          </cell>
          <cell r="O10">
            <v>3.6334303808158267E-4</v>
          </cell>
          <cell r="P10">
            <v>1000</v>
          </cell>
          <cell r="Q10">
            <v>1</v>
          </cell>
          <cell r="R10">
            <v>2.1464927318345226</v>
          </cell>
          <cell r="S10">
            <v>2.1464927318345226</v>
          </cell>
          <cell r="T10" t="str">
            <v>Cancer</v>
          </cell>
          <cell r="U10">
            <v>2.1464927318345226</v>
          </cell>
          <cell r="V10">
            <v>2</v>
          </cell>
          <cell r="W10" t="str">
            <v>Cancer</v>
          </cell>
        </row>
        <row r="11">
          <cell r="A11" t="str">
            <v>ANTHRACENE</v>
          </cell>
          <cell r="B11">
            <v>10.000000000000002</v>
          </cell>
          <cell r="C11">
            <v>0</v>
          </cell>
          <cell r="D11">
            <v>0</v>
          </cell>
          <cell r="E11">
            <v>0</v>
          </cell>
          <cell r="F11">
            <v>10.000000000000002</v>
          </cell>
          <cell r="G11" t="str">
            <v>Noncancer</v>
          </cell>
          <cell r="H11">
            <v>0</v>
          </cell>
          <cell r="I11">
            <v>10.000000000000002</v>
          </cell>
          <cell r="J11" t="str">
            <v>Noncancer</v>
          </cell>
          <cell r="K11">
            <v>0</v>
          </cell>
          <cell r="L11">
            <v>10.000000000000002</v>
          </cell>
          <cell r="M11" t="str">
            <v>Noncancer</v>
          </cell>
          <cell r="N11">
            <v>7.5384352440639984E-4</v>
          </cell>
          <cell r="O11">
            <v>4.6373329106930671E-4</v>
          </cell>
          <cell r="P11">
            <v>1000</v>
          </cell>
          <cell r="Q11">
            <v>1</v>
          </cell>
          <cell r="R11">
            <v>28605.564120356401</v>
          </cell>
          <cell r="S11">
            <v>43.4</v>
          </cell>
          <cell r="T11" t="str">
            <v>Greater than Solubility</v>
          </cell>
          <cell r="U11">
            <v>0</v>
          </cell>
          <cell r="V11"/>
          <cell r="W11" t="str">
            <v>NA, &gt; Solubility</v>
          </cell>
        </row>
        <row r="12">
          <cell r="A12" t="str">
            <v>ANTIMONY</v>
          </cell>
          <cell r="B12">
            <v>0.04</v>
          </cell>
          <cell r="C12">
            <v>0</v>
          </cell>
          <cell r="D12">
            <v>0</v>
          </cell>
          <cell r="E12">
            <v>0</v>
          </cell>
          <cell r="F12">
            <v>0.04</v>
          </cell>
          <cell r="G12" t="str">
            <v>Noncancer</v>
          </cell>
          <cell r="H12">
            <v>0</v>
          </cell>
          <cell r="I12">
            <v>0.04</v>
          </cell>
          <cell r="J12" t="str">
            <v>Noncancer</v>
          </cell>
          <cell r="K12">
            <v>0</v>
          </cell>
          <cell r="L12">
            <v>0.04</v>
          </cell>
          <cell r="M12" t="str">
            <v>Noncancer</v>
          </cell>
          <cell r="N12">
            <v>0</v>
          </cell>
          <cell r="O12">
            <v>0</v>
          </cell>
          <cell r="P12">
            <v>1000</v>
          </cell>
          <cell r="Q12">
            <v>1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 t="str">
            <v>NA</v>
          </cell>
        </row>
        <row r="13">
          <cell r="A13" t="str">
            <v>ARSENIC</v>
          </cell>
          <cell r="B13">
            <v>4.000000000000001E-3</v>
          </cell>
          <cell r="C13">
            <v>7.7777777777777784E-4</v>
          </cell>
          <cell r="D13">
            <v>0</v>
          </cell>
          <cell r="E13">
            <v>7.7777777777777784E-4</v>
          </cell>
          <cell r="F13">
            <v>7.7777777777777784E-4</v>
          </cell>
          <cell r="G13" t="str">
            <v>Cancer</v>
          </cell>
          <cell r="H13">
            <v>0</v>
          </cell>
          <cell r="I13">
            <v>7.7777777777777784E-4</v>
          </cell>
          <cell r="J13" t="str">
            <v>Cancer</v>
          </cell>
          <cell r="K13">
            <v>0</v>
          </cell>
          <cell r="L13">
            <v>7.7777777777777784E-4</v>
          </cell>
          <cell r="M13" t="str">
            <v>Cancer</v>
          </cell>
          <cell r="N13">
            <v>0</v>
          </cell>
          <cell r="O13">
            <v>0</v>
          </cell>
          <cell r="P13">
            <v>1000</v>
          </cell>
          <cell r="Q13">
            <v>1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 t="str">
            <v>NA</v>
          </cell>
        </row>
        <row r="14">
          <cell r="A14" t="str">
            <v>BARIUM</v>
          </cell>
          <cell r="B14">
            <v>0.1</v>
          </cell>
          <cell r="C14">
            <v>0</v>
          </cell>
          <cell r="D14">
            <v>0</v>
          </cell>
          <cell r="E14">
            <v>0</v>
          </cell>
          <cell r="F14">
            <v>0.1</v>
          </cell>
          <cell r="G14" t="str">
            <v>Noncancer</v>
          </cell>
          <cell r="H14">
            <v>0</v>
          </cell>
          <cell r="I14">
            <v>0.1</v>
          </cell>
          <cell r="J14" t="str">
            <v>Noncancer</v>
          </cell>
          <cell r="K14">
            <v>0</v>
          </cell>
          <cell r="L14">
            <v>0.1</v>
          </cell>
          <cell r="M14" t="str">
            <v>Noncancer</v>
          </cell>
          <cell r="N14">
            <v>0</v>
          </cell>
          <cell r="O14">
            <v>0</v>
          </cell>
          <cell r="P14">
            <v>1000</v>
          </cell>
          <cell r="Q14">
            <v>1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 t="str">
            <v>NA</v>
          </cell>
        </row>
        <row r="15">
          <cell r="A15" t="str">
            <v>BENZENE</v>
          </cell>
          <cell r="B15">
            <v>0.60000000000000009</v>
          </cell>
          <cell r="C15">
            <v>0.29914529914529914</v>
          </cell>
          <cell r="D15">
            <v>0</v>
          </cell>
          <cell r="E15">
            <v>0.29914529914529914</v>
          </cell>
          <cell r="F15">
            <v>0.29914529914529914</v>
          </cell>
          <cell r="G15" t="str">
            <v>Cancer</v>
          </cell>
          <cell r="H15">
            <v>2445</v>
          </cell>
          <cell r="I15">
            <v>0.29914529914529914</v>
          </cell>
          <cell r="J15" t="str">
            <v>Cancer</v>
          </cell>
          <cell r="K15">
            <v>11</v>
          </cell>
          <cell r="L15">
            <v>11</v>
          </cell>
          <cell r="M15" t="str">
            <v>Background Indoor Air</v>
          </cell>
          <cell r="N15">
            <v>7.8146559607602053E-4</v>
          </cell>
          <cell r="O15">
            <v>0.11554680335432464</v>
          </cell>
          <cell r="P15">
            <v>1000</v>
          </cell>
          <cell r="Q15">
            <v>10</v>
          </cell>
          <cell r="R15">
            <v>1218.2176490066629</v>
          </cell>
          <cell r="S15">
            <v>1218.2176490066629</v>
          </cell>
          <cell r="T15" t="str">
            <v>Background Indoor Air</v>
          </cell>
          <cell r="U15">
            <v>1218.2176490066629</v>
          </cell>
          <cell r="V15">
            <v>1000</v>
          </cell>
          <cell r="W15" t="str">
            <v>Background Indoor Air</v>
          </cell>
        </row>
        <row r="16">
          <cell r="A16" t="str">
            <v>BENZO(a)ANTHRACENE</v>
          </cell>
          <cell r="B16">
            <v>10.000000000000002</v>
          </cell>
          <cell r="C16">
            <v>3.888888888888889E-2</v>
          </cell>
          <cell r="D16">
            <v>1.5350877192982457E-2</v>
          </cell>
          <cell r="E16">
            <v>1.5350877192982457E-2</v>
          </cell>
          <cell r="F16">
            <v>1.5350877192982457E-2</v>
          </cell>
          <cell r="G16" t="str">
            <v>Cancer</v>
          </cell>
          <cell r="H16">
            <v>0</v>
          </cell>
          <cell r="I16">
            <v>1.5350877192982457E-2</v>
          </cell>
          <cell r="J16" t="str">
            <v>Cancer</v>
          </cell>
          <cell r="K16">
            <v>0</v>
          </cell>
          <cell r="L16">
            <v>1.5350877192982457E-2</v>
          </cell>
          <cell r="M16" t="str">
            <v>Cancer</v>
          </cell>
          <cell r="N16">
            <v>1.0204442971658836E-3</v>
          </cell>
          <cell r="O16">
            <v>7.5461530426650046E-5</v>
          </cell>
          <cell r="P16">
            <v>1000</v>
          </cell>
          <cell r="Q16">
            <v>1</v>
          </cell>
          <cell r="R16">
            <v>199.35093896812171</v>
          </cell>
          <cell r="S16">
            <v>9.4</v>
          </cell>
          <cell r="T16" t="str">
            <v>Greater than Solubility</v>
          </cell>
          <cell r="U16">
            <v>0</v>
          </cell>
          <cell r="V16"/>
          <cell r="W16" t="str">
            <v>NA, &gt; Solubility</v>
          </cell>
        </row>
        <row r="17">
          <cell r="A17" t="str">
            <v>BENZO(a)PYRENE</v>
          </cell>
          <cell r="B17">
            <v>3.9999999999999996E-4</v>
          </cell>
          <cell r="C17">
            <v>3.8888888888888892E-3</v>
          </cell>
          <cell r="D17">
            <v>1.5350877192982456E-3</v>
          </cell>
          <cell r="E17">
            <v>1.5350877192982456E-3</v>
          </cell>
          <cell r="F17">
            <v>3.9999999999999996E-4</v>
          </cell>
          <cell r="G17" t="str">
            <v>Noncancer</v>
          </cell>
          <cell r="H17">
            <v>0</v>
          </cell>
          <cell r="I17">
            <v>3.9999999999999996E-4</v>
          </cell>
          <cell r="J17" t="str">
            <v>Noncancer</v>
          </cell>
          <cell r="K17">
            <v>0</v>
          </cell>
          <cell r="L17">
            <v>3.9999999999999996E-4</v>
          </cell>
          <cell r="M17" t="str">
            <v>Noncancer</v>
          </cell>
          <cell r="N17">
            <v>1.1053051524887098E-3</v>
          </cell>
          <cell r="O17">
            <v>2.614912116834571E-6</v>
          </cell>
          <cell r="P17">
            <v>1000</v>
          </cell>
          <cell r="Q17">
            <v>1</v>
          </cell>
          <cell r="R17">
            <v>138.39509537875492</v>
          </cell>
          <cell r="S17">
            <v>1.62</v>
          </cell>
          <cell r="T17" t="str">
            <v>Greater than Solubility</v>
          </cell>
          <cell r="U17">
            <v>0</v>
          </cell>
          <cell r="V17"/>
          <cell r="W17" t="str">
            <v>NA, &gt; Solubility</v>
          </cell>
        </row>
        <row r="18">
          <cell r="A18" t="str">
            <v>BENZO(b)FLUORANTHENE</v>
          </cell>
          <cell r="B18">
            <v>10.000000000000002</v>
          </cell>
          <cell r="C18">
            <v>3.888888888888889E-2</v>
          </cell>
          <cell r="D18">
            <v>1.5350877192982457E-2</v>
          </cell>
          <cell r="E18">
            <v>1.5350877192982457E-2</v>
          </cell>
          <cell r="F18">
            <v>1.5350877192982457E-2</v>
          </cell>
          <cell r="G18" t="str">
            <v>Cancer</v>
          </cell>
          <cell r="H18">
            <v>0</v>
          </cell>
          <cell r="I18">
            <v>1.5350877192982457E-2</v>
          </cell>
          <cell r="J18" t="str">
            <v>Cancer</v>
          </cell>
          <cell r="K18">
            <v>0</v>
          </cell>
          <cell r="L18">
            <v>1.5350877192982457E-2</v>
          </cell>
          <cell r="M18" t="str">
            <v>Cancer</v>
          </cell>
          <cell r="N18">
            <v>1.0509893943233179E-3</v>
          </cell>
          <cell r="O18">
            <v>3.7592937872216924E-6</v>
          </cell>
          <cell r="P18">
            <v>1000</v>
          </cell>
          <cell r="Q18">
            <v>1</v>
          </cell>
          <cell r="R18">
            <v>3885.3361318420484</v>
          </cell>
          <cell r="S18">
            <v>1.5</v>
          </cell>
          <cell r="T18" t="str">
            <v>Greater than Solubility</v>
          </cell>
          <cell r="U18">
            <v>0</v>
          </cell>
          <cell r="V18"/>
          <cell r="W18" t="str">
            <v>NA, &gt; Solubility</v>
          </cell>
        </row>
        <row r="19">
          <cell r="A19" t="str">
            <v>BENZO(g,h,i)PERYLENE</v>
          </cell>
          <cell r="B19">
            <v>10.000000000000002</v>
          </cell>
          <cell r="C19">
            <v>0</v>
          </cell>
          <cell r="D19">
            <v>0</v>
          </cell>
          <cell r="E19">
            <v>0</v>
          </cell>
          <cell r="F19">
            <v>10.000000000000002</v>
          </cell>
          <cell r="G19" t="str">
            <v>Noncancer</v>
          </cell>
          <cell r="H19">
            <v>0</v>
          </cell>
          <cell r="I19">
            <v>10.000000000000002</v>
          </cell>
          <cell r="J19" t="str">
            <v>Noncancer</v>
          </cell>
          <cell r="K19">
            <v>0</v>
          </cell>
          <cell r="L19">
            <v>10.000000000000002</v>
          </cell>
          <cell r="M19" t="str">
            <v>Noncancer</v>
          </cell>
          <cell r="N19">
            <v>1.1489140586834496E-3</v>
          </cell>
          <cell r="O19">
            <v>1.0557488490892554E-6</v>
          </cell>
          <cell r="P19">
            <v>1000</v>
          </cell>
          <cell r="Q19">
            <v>1</v>
          </cell>
          <cell r="R19">
            <v>8244263.0357855456</v>
          </cell>
          <cell r="S19">
            <v>0.26</v>
          </cell>
          <cell r="T19" t="str">
            <v>Greater than Solubility</v>
          </cell>
          <cell r="U19">
            <v>0</v>
          </cell>
          <cell r="V19"/>
          <cell r="W19" t="str">
            <v>NA, &gt; Solubility</v>
          </cell>
        </row>
        <row r="20">
          <cell r="A20" t="str">
            <v>BENZO(k)FLUORANTHENE</v>
          </cell>
          <cell r="B20">
            <v>10.000000000000002</v>
          </cell>
          <cell r="C20">
            <v>0.3888888888888889</v>
          </cell>
          <cell r="D20">
            <v>0.15350877192982457</v>
          </cell>
          <cell r="E20">
            <v>0.15350877192982457</v>
          </cell>
          <cell r="F20">
            <v>0.15350877192982457</v>
          </cell>
          <cell r="G20" t="str">
            <v>Cancer</v>
          </cell>
          <cell r="H20">
            <v>0</v>
          </cell>
          <cell r="I20">
            <v>0.15350877192982457</v>
          </cell>
          <cell r="J20" t="str">
            <v>Cancer</v>
          </cell>
          <cell r="K20">
            <v>0</v>
          </cell>
          <cell r="L20">
            <v>0.15350877192982457</v>
          </cell>
          <cell r="M20" t="str">
            <v>Cancer</v>
          </cell>
          <cell r="N20">
            <v>1.0566862330013945E-3</v>
          </cell>
          <cell r="O20">
            <v>2.8691559577397725E-6</v>
          </cell>
          <cell r="P20">
            <v>1000</v>
          </cell>
          <cell r="Q20">
            <v>1</v>
          </cell>
          <cell r="R20">
            <v>50632.92215990663</v>
          </cell>
          <cell r="S20">
            <v>0.8</v>
          </cell>
          <cell r="T20" t="str">
            <v>Greater than Solubility</v>
          </cell>
          <cell r="U20">
            <v>0</v>
          </cell>
          <cell r="V20"/>
          <cell r="W20" t="str">
            <v>NA, &gt; Solubility</v>
          </cell>
        </row>
        <row r="21">
          <cell r="A21" t="str">
            <v>BERYLLIUM</v>
          </cell>
          <cell r="B21">
            <v>4.000000000000001E-3</v>
          </cell>
          <cell r="C21">
            <v>9.722222222222223E-4</v>
          </cell>
          <cell r="D21">
            <v>0</v>
          </cell>
          <cell r="E21">
            <v>9.722222222222223E-4</v>
          </cell>
          <cell r="F21">
            <v>9.722222222222223E-4</v>
          </cell>
          <cell r="G21" t="str">
            <v>Cancer</v>
          </cell>
          <cell r="H21">
            <v>0</v>
          </cell>
          <cell r="I21">
            <v>9.722222222222223E-4</v>
          </cell>
          <cell r="J21" t="str">
            <v>Cancer</v>
          </cell>
          <cell r="K21">
            <v>0</v>
          </cell>
          <cell r="L21">
            <v>9.722222222222223E-4</v>
          </cell>
          <cell r="M21" t="str">
            <v>Cancer</v>
          </cell>
          <cell r="N21">
            <v>0</v>
          </cell>
          <cell r="O21">
            <v>0</v>
          </cell>
          <cell r="P21">
            <v>1000</v>
          </cell>
          <cell r="Q21">
            <v>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 t="str">
            <v>NA</v>
          </cell>
        </row>
        <row r="22">
          <cell r="A22" t="str">
            <v>BIPHENYL, 1,1-</v>
          </cell>
          <cell r="B22">
            <v>0.4</v>
          </cell>
          <cell r="C22">
            <v>0</v>
          </cell>
          <cell r="D22">
            <v>0</v>
          </cell>
          <cell r="E22">
            <v>0</v>
          </cell>
          <cell r="F22">
            <v>0.4</v>
          </cell>
          <cell r="G22" t="str">
            <v>Noncancer</v>
          </cell>
          <cell r="H22">
            <v>30</v>
          </cell>
          <cell r="I22">
            <v>0.4</v>
          </cell>
          <cell r="J22" t="str">
            <v>Noncancer</v>
          </cell>
          <cell r="K22">
            <v>0</v>
          </cell>
          <cell r="L22">
            <v>0.4</v>
          </cell>
          <cell r="M22" t="str">
            <v>Noncancer</v>
          </cell>
          <cell r="N22">
            <v>6.907654383094614E-4</v>
          </cell>
          <cell r="O22">
            <v>3.5448505356782557E-3</v>
          </cell>
          <cell r="P22">
            <v>1000</v>
          </cell>
          <cell r="Q22">
            <v>1</v>
          </cell>
          <cell r="R22">
            <v>163.35463550344244</v>
          </cell>
          <cell r="S22">
            <v>163.35463550344244</v>
          </cell>
          <cell r="T22" t="str">
            <v>Noncancer</v>
          </cell>
          <cell r="U22">
            <v>163.35463550344244</v>
          </cell>
          <cell r="V22">
            <v>200</v>
          </cell>
          <cell r="W22" t="str">
            <v>Noncancer</v>
          </cell>
        </row>
        <row r="23">
          <cell r="A23" t="str">
            <v>BIS(2-CHLOROETHYL)ETHER</v>
          </cell>
          <cell r="B23">
            <v>0</v>
          </cell>
          <cell r="C23">
            <v>7.0707070707070711E-3</v>
          </cell>
          <cell r="D23">
            <v>0</v>
          </cell>
          <cell r="E23">
            <v>7.0707070707070711E-3</v>
          </cell>
          <cell r="F23">
            <v>7.0707070707070711E-3</v>
          </cell>
          <cell r="G23" t="str">
            <v>Cancer</v>
          </cell>
          <cell r="H23">
            <v>143.5</v>
          </cell>
          <cell r="I23">
            <v>7.0707070707070711E-3</v>
          </cell>
          <cell r="J23" t="str">
            <v>Cancer</v>
          </cell>
          <cell r="K23">
            <v>0</v>
          </cell>
          <cell r="L23">
            <v>7.0707070707070711E-3</v>
          </cell>
          <cell r="M23" t="str">
            <v>Cancer</v>
          </cell>
          <cell r="N23">
            <v>9.0526719668757006E-4</v>
          </cell>
          <cell r="O23">
            <v>2.6563357834451083E-4</v>
          </cell>
          <cell r="P23">
            <v>1000</v>
          </cell>
          <cell r="Q23">
            <v>1</v>
          </cell>
          <cell r="R23">
            <v>29.403774889061179</v>
          </cell>
          <cell r="S23">
            <v>29.403774889061179</v>
          </cell>
          <cell r="T23" t="str">
            <v>Cancer</v>
          </cell>
          <cell r="U23">
            <v>29.403774889061179</v>
          </cell>
          <cell r="V23">
            <v>30</v>
          </cell>
          <cell r="W23" t="str">
            <v>Cancer</v>
          </cell>
        </row>
        <row r="24">
          <cell r="A24" t="str">
            <v>BIS(2-CHLOROISOPROPYL)ETHER</v>
          </cell>
          <cell r="B24">
            <v>28.000000000000004</v>
          </cell>
          <cell r="C24">
            <v>0.23333333333333334</v>
          </cell>
          <cell r="D24">
            <v>0</v>
          </cell>
          <cell r="E24">
            <v>0.23333333333333334</v>
          </cell>
          <cell r="F24">
            <v>0.23333333333333334</v>
          </cell>
          <cell r="G24" t="str">
            <v>Cancer</v>
          </cell>
          <cell r="H24">
            <v>1120</v>
          </cell>
          <cell r="I24">
            <v>0.23333333333333334</v>
          </cell>
          <cell r="J24" t="str">
            <v>Cancer</v>
          </cell>
          <cell r="K24">
            <v>0</v>
          </cell>
          <cell r="L24">
            <v>0.23333333333333334</v>
          </cell>
          <cell r="M24" t="str">
            <v>Cancer</v>
          </cell>
          <cell r="N24">
            <v>7.1578233960829156E-4</v>
          </cell>
          <cell r="O24">
            <v>2.1743296372509651E-3</v>
          </cell>
          <cell r="P24">
            <v>1000</v>
          </cell>
          <cell r="Q24">
            <v>1</v>
          </cell>
          <cell r="R24">
            <v>149.92374456979474</v>
          </cell>
          <cell r="S24">
            <v>149.92374456979474</v>
          </cell>
          <cell r="T24" t="str">
            <v>Cancer</v>
          </cell>
          <cell r="U24">
            <v>149.92374456979474</v>
          </cell>
          <cell r="V24">
            <v>100</v>
          </cell>
          <cell r="W24" t="str">
            <v>Cancer</v>
          </cell>
        </row>
        <row r="25">
          <cell r="A25" t="str">
            <v>BIS(2-ETHYLHEXYL)PHTHALATE</v>
          </cell>
          <cell r="B25">
            <v>1.4000000000000001</v>
          </cell>
          <cell r="C25">
            <v>1.7948717948717949</v>
          </cell>
          <cell r="D25">
            <v>0</v>
          </cell>
          <cell r="E25">
            <v>1.7948717948717949</v>
          </cell>
          <cell r="F25">
            <v>1.4000000000000001</v>
          </cell>
          <cell r="G25" t="str">
            <v>Noncancer</v>
          </cell>
          <cell r="H25">
            <v>0</v>
          </cell>
          <cell r="I25">
            <v>1.4000000000000001</v>
          </cell>
          <cell r="J25" t="str">
            <v>Noncancer</v>
          </cell>
          <cell r="K25">
            <v>0</v>
          </cell>
          <cell r="L25">
            <v>1.4000000000000001</v>
          </cell>
          <cell r="M25" t="str">
            <v>Noncancer</v>
          </cell>
          <cell r="N25">
            <v>1.0954809379585798E-3</v>
          </cell>
          <cell r="O25">
            <v>1.0600738545184056E-6</v>
          </cell>
          <cell r="P25">
            <v>1000</v>
          </cell>
          <cell r="Q25">
            <v>1</v>
          </cell>
          <cell r="R25">
            <v>1205555.1632796635</v>
          </cell>
          <cell r="S25">
            <v>270</v>
          </cell>
          <cell r="T25" t="str">
            <v>Greater than Solubility</v>
          </cell>
          <cell r="U25">
            <v>0</v>
          </cell>
          <cell r="V25"/>
          <cell r="W25" t="str">
            <v>NA, &gt; Solubility</v>
          </cell>
        </row>
        <row r="26">
          <cell r="A26" t="str">
            <v>BROMODICHLOROMETHANE</v>
          </cell>
          <cell r="B26">
            <v>2</v>
          </cell>
          <cell r="C26">
            <v>0.13172043010752688</v>
          </cell>
          <cell r="D26">
            <v>0</v>
          </cell>
          <cell r="E26">
            <v>0.13172043010752688</v>
          </cell>
          <cell r="F26">
            <v>0.13172043010752688</v>
          </cell>
          <cell r="G26" t="str">
            <v>Cancer</v>
          </cell>
          <cell r="H26">
            <v>0</v>
          </cell>
          <cell r="I26">
            <v>0.13172043010752688</v>
          </cell>
          <cell r="J26" t="str">
            <v>Cancer</v>
          </cell>
          <cell r="K26">
            <v>0</v>
          </cell>
          <cell r="L26">
            <v>0.13172043010752688</v>
          </cell>
          <cell r="M26" t="str">
            <v>Cancer</v>
          </cell>
          <cell r="N26">
            <v>4.8102460373814545E-4</v>
          </cell>
          <cell r="O26">
            <v>4.5521885913022857E-2</v>
          </cell>
          <cell r="P26">
            <v>1000</v>
          </cell>
          <cell r="Q26">
            <v>1</v>
          </cell>
          <cell r="R26">
            <v>6.0154151273283043</v>
          </cell>
          <cell r="S26">
            <v>6.0154151273283043</v>
          </cell>
          <cell r="T26" t="str">
            <v>Cancer</v>
          </cell>
          <cell r="U26">
            <v>6.0154151273283043</v>
          </cell>
          <cell r="V26">
            <v>6</v>
          </cell>
          <cell r="W26" t="str">
            <v>Cancer</v>
          </cell>
        </row>
        <row r="27">
          <cell r="A27" t="str">
            <v>BROMOFORM</v>
          </cell>
          <cell r="B27">
            <v>14.000000000000002</v>
          </cell>
          <cell r="C27">
            <v>2.1212121212121211</v>
          </cell>
          <cell r="D27">
            <v>0</v>
          </cell>
          <cell r="E27">
            <v>2.1212121212121211</v>
          </cell>
          <cell r="F27">
            <v>2.1212121212121211</v>
          </cell>
          <cell r="G27" t="str">
            <v>Cancer</v>
          </cell>
          <cell r="H27">
            <v>6725</v>
          </cell>
          <cell r="I27">
            <v>2.1212121212121211</v>
          </cell>
          <cell r="J27" t="str">
            <v>Cancer</v>
          </cell>
          <cell r="K27">
            <v>0</v>
          </cell>
          <cell r="L27">
            <v>2.1212121212121211</v>
          </cell>
          <cell r="M27" t="str">
            <v>Cancer</v>
          </cell>
          <cell r="N27">
            <v>3.4834900580917434E-4</v>
          </cell>
          <cell r="O27">
            <v>8.711531583040371E-3</v>
          </cell>
          <cell r="P27">
            <v>1000</v>
          </cell>
          <cell r="Q27">
            <v>1</v>
          </cell>
          <cell r="R27">
            <v>698.9965130643568</v>
          </cell>
          <cell r="S27">
            <v>698.9965130643568</v>
          </cell>
          <cell r="T27" t="str">
            <v>Cancer</v>
          </cell>
          <cell r="U27">
            <v>698.9965130643568</v>
          </cell>
          <cell r="V27">
            <v>700</v>
          </cell>
          <cell r="W27" t="str">
            <v>Cancer</v>
          </cell>
        </row>
        <row r="28">
          <cell r="A28" t="str">
            <v>BROMOMETHANE</v>
          </cell>
          <cell r="B28">
            <v>1</v>
          </cell>
          <cell r="C28">
            <v>0</v>
          </cell>
          <cell r="D28">
            <v>0</v>
          </cell>
          <cell r="E28">
            <v>0</v>
          </cell>
          <cell r="F28">
            <v>1</v>
          </cell>
          <cell r="G28" t="str">
            <v>Noncancer</v>
          </cell>
          <cell r="H28">
            <v>40000</v>
          </cell>
          <cell r="I28">
            <v>1</v>
          </cell>
          <cell r="J28" t="str">
            <v>Noncancer</v>
          </cell>
          <cell r="K28">
            <v>0.6</v>
          </cell>
          <cell r="L28">
            <v>1</v>
          </cell>
          <cell r="M28" t="str">
            <v>Noncancer</v>
          </cell>
          <cell r="N28">
            <v>7.3098996653657195E-4</v>
          </cell>
          <cell r="O28">
            <v>0.19059669665618936</v>
          </cell>
          <cell r="P28">
            <v>1000</v>
          </cell>
          <cell r="Q28">
            <v>1</v>
          </cell>
          <cell r="R28">
            <v>7.1775002238197905</v>
          </cell>
          <cell r="S28">
            <v>7.1775002238197905</v>
          </cell>
          <cell r="T28" t="str">
            <v>Noncancer</v>
          </cell>
          <cell r="U28">
            <v>7.1775002238197905</v>
          </cell>
          <cell r="V28">
            <v>7</v>
          </cell>
          <cell r="W28" t="str">
            <v>Noncancer</v>
          </cell>
        </row>
        <row r="29">
          <cell r="A29" t="str">
            <v>CADMIUM</v>
          </cell>
          <cell r="B29">
            <v>2.0000000000000005E-3</v>
          </cell>
          <cell r="C29">
            <v>5.5555555555555556E-4</v>
          </cell>
          <cell r="D29">
            <v>0</v>
          </cell>
          <cell r="E29">
            <v>5.5555555555555556E-4</v>
          </cell>
          <cell r="F29">
            <v>5.5555555555555556E-4</v>
          </cell>
          <cell r="G29" t="str">
            <v>Cancer</v>
          </cell>
          <cell r="H29">
            <v>0</v>
          </cell>
          <cell r="I29">
            <v>5.5555555555555556E-4</v>
          </cell>
          <cell r="J29" t="str">
            <v>Cancer</v>
          </cell>
          <cell r="K29">
            <v>0</v>
          </cell>
          <cell r="L29">
            <v>5.5555555555555556E-4</v>
          </cell>
          <cell r="M29" t="str">
            <v>Cancer</v>
          </cell>
          <cell r="N29">
            <v>0</v>
          </cell>
          <cell r="O29">
            <v>0</v>
          </cell>
          <cell r="P29">
            <v>1000</v>
          </cell>
          <cell r="Q29">
            <v>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 t="str">
            <v>NA</v>
          </cell>
        </row>
        <row r="30">
          <cell r="A30" t="str">
            <v>CARBON TETRACHLORIDE</v>
          </cell>
          <cell r="B30">
            <v>20.000000000000004</v>
          </cell>
          <cell r="C30">
            <v>0.3888888888888889</v>
          </cell>
          <cell r="D30">
            <v>0</v>
          </cell>
          <cell r="E30">
            <v>0.3888888888888889</v>
          </cell>
          <cell r="F30">
            <v>0.3888888888888889</v>
          </cell>
          <cell r="G30" t="str">
            <v>Cancer</v>
          </cell>
          <cell r="H30">
            <v>31500</v>
          </cell>
          <cell r="I30">
            <v>0.3888888888888889</v>
          </cell>
          <cell r="J30" t="str">
            <v>Cancer</v>
          </cell>
          <cell r="K30">
            <v>0.86</v>
          </cell>
          <cell r="L30">
            <v>0.86</v>
          </cell>
          <cell r="M30" t="str">
            <v>Background Indoor Air</v>
          </cell>
          <cell r="N30">
            <v>7.4908704427640986E-4</v>
          </cell>
          <cell r="O30">
            <v>0.58830130175942252</v>
          </cell>
          <cell r="P30">
            <v>1000</v>
          </cell>
          <cell r="Q30">
            <v>1</v>
          </cell>
          <cell r="R30">
            <v>1.9514901161136635</v>
          </cell>
          <cell r="S30">
            <v>1.9514901161136635</v>
          </cell>
          <cell r="T30" t="str">
            <v>Background Indoor Air</v>
          </cell>
          <cell r="U30">
            <v>1.9514901161136635</v>
          </cell>
          <cell r="V30">
            <v>2</v>
          </cell>
          <cell r="W30" t="str">
            <v>Background Indoor Air</v>
          </cell>
        </row>
        <row r="31">
          <cell r="A31" t="str">
            <v>CHLORDANE</v>
          </cell>
          <cell r="B31">
            <v>0.14000000000000001</v>
          </cell>
          <cell r="C31">
            <v>2.3333333333333331E-2</v>
          </cell>
          <cell r="D31">
            <v>0</v>
          </cell>
          <cell r="E31">
            <v>2.3333333333333331E-2</v>
          </cell>
          <cell r="F31">
            <v>2.3333333333333331E-2</v>
          </cell>
          <cell r="G31" t="str">
            <v>Cancer</v>
          </cell>
          <cell r="H31">
            <v>4.2</v>
          </cell>
          <cell r="I31">
            <v>2.3333333333333331E-2</v>
          </cell>
          <cell r="J31" t="str">
            <v>Cancer</v>
          </cell>
          <cell r="K31">
            <v>0</v>
          </cell>
          <cell r="L31">
            <v>2.3333333333333331E-2</v>
          </cell>
          <cell r="M31" t="str">
            <v>Cancer</v>
          </cell>
          <cell r="N31">
            <v>4.960783799783352E-4</v>
          </cell>
          <cell r="O31">
            <v>5.9238933862757338E-4</v>
          </cell>
          <cell r="P31">
            <v>1000</v>
          </cell>
          <cell r="Q31">
            <v>1</v>
          </cell>
          <cell r="R31">
            <v>79.399771279530768</v>
          </cell>
          <cell r="S31">
            <v>13</v>
          </cell>
          <cell r="T31" t="str">
            <v>Greater than Solubility</v>
          </cell>
          <cell r="U31">
            <v>0</v>
          </cell>
          <cell r="V31"/>
          <cell r="W31" t="str">
            <v>NA, &gt; Solubility</v>
          </cell>
        </row>
        <row r="32">
          <cell r="A32" t="str">
            <v>CHLOROANILINE, p-</v>
          </cell>
          <cell r="B32">
            <v>0.4</v>
          </cell>
          <cell r="C32">
            <v>0</v>
          </cell>
          <cell r="D32">
            <v>0</v>
          </cell>
          <cell r="E32">
            <v>0</v>
          </cell>
          <cell r="F32">
            <v>0.4</v>
          </cell>
          <cell r="G32" t="str">
            <v>Noncancer</v>
          </cell>
          <cell r="H32">
            <v>0</v>
          </cell>
          <cell r="I32">
            <v>0.4</v>
          </cell>
          <cell r="J32" t="str">
            <v>Noncancer</v>
          </cell>
          <cell r="K32">
            <v>0</v>
          </cell>
          <cell r="L32">
            <v>0.4</v>
          </cell>
          <cell r="M32" t="str">
            <v>Noncancer</v>
          </cell>
          <cell r="N32">
            <v>1.0915547053442299E-3</v>
          </cell>
          <cell r="O32">
            <v>1.3240001417739026E-5</v>
          </cell>
          <cell r="P32">
            <v>1000</v>
          </cell>
          <cell r="Q32">
            <v>1</v>
          </cell>
          <cell r="R32">
            <v>27677.474138106325</v>
          </cell>
          <cell r="S32">
            <v>27677.474138106325</v>
          </cell>
          <cell r="T32" t="str">
            <v>Noncancer</v>
          </cell>
          <cell r="U32">
            <v>27677.474138106325</v>
          </cell>
          <cell r="V32">
            <v>30000</v>
          </cell>
          <cell r="W32" t="str">
            <v>Noncancer</v>
          </cell>
        </row>
        <row r="33">
          <cell r="A33" t="str">
            <v>CHLOROBENZENE</v>
          </cell>
          <cell r="B33">
            <v>10.000000000000002</v>
          </cell>
          <cell r="C33">
            <v>0</v>
          </cell>
          <cell r="D33">
            <v>0</v>
          </cell>
          <cell r="E33">
            <v>0</v>
          </cell>
          <cell r="F33">
            <v>10.000000000000002</v>
          </cell>
          <cell r="G33" t="str">
            <v>Noncancer</v>
          </cell>
          <cell r="H33">
            <v>500</v>
          </cell>
          <cell r="I33">
            <v>10.000000000000002</v>
          </cell>
          <cell r="J33" t="str">
            <v>Noncancer</v>
          </cell>
          <cell r="K33">
            <v>10</v>
          </cell>
          <cell r="L33">
            <v>10.000000000000002</v>
          </cell>
          <cell r="M33" t="str">
            <v>Background Indoor Air</v>
          </cell>
          <cell r="N33">
            <v>7.3280791427857215E-4</v>
          </cell>
          <cell r="O33">
            <v>5.5710309263413339E-2</v>
          </cell>
          <cell r="P33">
            <v>1000</v>
          </cell>
          <cell r="Q33">
            <v>1</v>
          </cell>
          <cell r="R33">
            <v>244.94821534817021</v>
          </cell>
          <cell r="S33">
            <v>244.94821534817021</v>
          </cell>
          <cell r="T33" t="str">
            <v>Background Indoor Air</v>
          </cell>
          <cell r="U33">
            <v>244.94821534817021</v>
          </cell>
          <cell r="V33">
            <v>200</v>
          </cell>
          <cell r="W33" t="str">
            <v>Background Indoor Air</v>
          </cell>
        </row>
        <row r="34">
          <cell r="A34" t="str">
            <v>CHLOROFORM</v>
          </cell>
          <cell r="B34">
            <v>132</v>
          </cell>
          <cell r="C34">
            <v>0.10144927536231885</v>
          </cell>
          <cell r="D34">
            <v>0</v>
          </cell>
          <cell r="E34">
            <v>0.10144927536231885</v>
          </cell>
          <cell r="F34">
            <v>0.10144927536231885</v>
          </cell>
          <cell r="G34" t="str">
            <v>Cancer</v>
          </cell>
          <cell r="H34">
            <v>210800</v>
          </cell>
          <cell r="I34">
            <v>0.10144927536231885</v>
          </cell>
          <cell r="J34" t="str">
            <v>Cancer</v>
          </cell>
          <cell r="K34">
            <v>3</v>
          </cell>
          <cell r="L34">
            <v>3</v>
          </cell>
          <cell r="M34" t="str">
            <v>Background Indoor Air</v>
          </cell>
          <cell r="N34">
            <v>8.2345971616553336E-4</v>
          </cell>
          <cell r="O34">
            <v>8.038498649868879E-2</v>
          </cell>
          <cell r="P34">
            <v>1000</v>
          </cell>
          <cell r="Q34">
            <v>1</v>
          </cell>
          <cell r="R34">
            <v>45.321466407902086</v>
          </cell>
          <cell r="S34">
            <v>45.321466407902086</v>
          </cell>
          <cell r="T34" t="str">
            <v>Background Indoor Air</v>
          </cell>
          <cell r="U34">
            <v>45.321466407902086</v>
          </cell>
          <cell r="V34">
            <v>50</v>
          </cell>
          <cell r="W34" t="str">
            <v>Background Indoor Air</v>
          </cell>
        </row>
        <row r="35">
          <cell r="A35" t="str">
            <v>CHLOROPHENOL, 2-</v>
          </cell>
          <cell r="B35">
            <v>3.6</v>
          </cell>
          <cell r="C35">
            <v>0</v>
          </cell>
          <cell r="D35">
            <v>0</v>
          </cell>
          <cell r="E35">
            <v>0</v>
          </cell>
          <cell r="F35">
            <v>3.6</v>
          </cell>
          <cell r="G35" t="str">
            <v>Noncancer</v>
          </cell>
          <cell r="H35">
            <v>9.5</v>
          </cell>
          <cell r="I35">
            <v>3.6</v>
          </cell>
          <cell r="J35" t="str">
            <v>Noncancer</v>
          </cell>
          <cell r="K35">
            <v>0</v>
          </cell>
          <cell r="L35">
            <v>3.6</v>
          </cell>
          <cell r="M35" t="str">
            <v>Noncancer</v>
          </cell>
          <cell r="N35">
            <v>9.5154129270147447E-4</v>
          </cell>
          <cell r="O35">
            <v>1.688026137579253E-4</v>
          </cell>
          <cell r="P35">
            <v>1000</v>
          </cell>
          <cell r="Q35">
            <v>1</v>
          </cell>
          <cell r="R35">
            <v>22412.778249136758</v>
          </cell>
          <cell r="S35">
            <v>22412.778249136758</v>
          </cell>
          <cell r="T35" t="str">
            <v>Noncancer</v>
          </cell>
          <cell r="U35">
            <v>22412.778249136758</v>
          </cell>
          <cell r="V35">
            <v>20000</v>
          </cell>
          <cell r="W35" t="str">
            <v>Noncancer</v>
          </cell>
        </row>
        <row r="36">
          <cell r="A36" t="str">
            <v>CHROMIUM (TOTAL)</v>
          </cell>
          <cell r="B36">
            <v>0.02</v>
          </cell>
          <cell r="C36">
            <v>1.9444444444444446E-4</v>
          </cell>
          <cell r="D36">
            <v>0</v>
          </cell>
          <cell r="E36">
            <v>1.9444444444444446E-4</v>
          </cell>
          <cell r="F36">
            <v>1.9444444444444446E-4</v>
          </cell>
          <cell r="G36" t="str">
            <v>Cancer</v>
          </cell>
          <cell r="H36">
            <v>0</v>
          </cell>
          <cell r="I36"/>
          <cell r="J36">
            <v>0</v>
          </cell>
          <cell r="K36">
            <v>0</v>
          </cell>
          <cell r="L36"/>
          <cell r="M36">
            <v>0</v>
          </cell>
          <cell r="N36">
            <v>0</v>
          </cell>
          <cell r="O36">
            <v>0</v>
          </cell>
          <cell r="P36"/>
          <cell r="Q36"/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 t="str">
            <v>NA</v>
          </cell>
        </row>
        <row r="37">
          <cell r="A37" t="str">
            <v>CHROMIUM(III)</v>
          </cell>
          <cell r="B37">
            <v>0.02</v>
          </cell>
          <cell r="C37">
            <v>0</v>
          </cell>
          <cell r="D37">
            <v>0</v>
          </cell>
          <cell r="E37">
            <v>0</v>
          </cell>
          <cell r="F37">
            <v>0.02</v>
          </cell>
          <cell r="G37" t="str">
            <v>Noncancer</v>
          </cell>
          <cell r="H37">
            <v>0</v>
          </cell>
          <cell r="I37">
            <v>0.02</v>
          </cell>
          <cell r="J37" t="str">
            <v>Noncancer</v>
          </cell>
          <cell r="K37">
            <v>0</v>
          </cell>
          <cell r="L37">
            <v>0.02</v>
          </cell>
          <cell r="M37" t="str">
            <v>Noncancer</v>
          </cell>
          <cell r="N37">
            <v>0</v>
          </cell>
          <cell r="O37">
            <v>0</v>
          </cell>
          <cell r="P37">
            <v>1000</v>
          </cell>
          <cell r="Q37">
            <v>1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 t="str">
            <v>NA</v>
          </cell>
        </row>
        <row r="38">
          <cell r="A38" t="str">
            <v>CHROMIUM(VI)</v>
          </cell>
          <cell r="B38">
            <v>0.02</v>
          </cell>
          <cell r="C38">
            <v>1.9444444444444446E-4</v>
          </cell>
          <cell r="D38">
            <v>0</v>
          </cell>
          <cell r="E38">
            <v>1.9444444444444446E-4</v>
          </cell>
          <cell r="F38">
            <v>1.9444444444444446E-4</v>
          </cell>
          <cell r="G38" t="str">
            <v>Cancer</v>
          </cell>
          <cell r="H38">
            <v>0</v>
          </cell>
          <cell r="I38">
            <v>1.9444444444444446E-4</v>
          </cell>
          <cell r="J38" t="str">
            <v>Cancer</v>
          </cell>
          <cell r="K38">
            <v>0</v>
          </cell>
          <cell r="L38">
            <v>1.9444444444444446E-4</v>
          </cell>
          <cell r="M38" t="str">
            <v>Cancer</v>
          </cell>
          <cell r="N38">
            <v>0</v>
          </cell>
          <cell r="O38">
            <v>0</v>
          </cell>
          <cell r="P38">
            <v>1000</v>
          </cell>
          <cell r="Q38">
            <v>1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 t="str">
            <v>NA</v>
          </cell>
        </row>
        <row r="39">
          <cell r="A39" t="str">
            <v>CHRYSENE</v>
          </cell>
          <cell r="B39">
            <v>10.000000000000002</v>
          </cell>
          <cell r="C39">
            <v>3.8888888888888893</v>
          </cell>
          <cell r="D39">
            <v>1.5350877192982457</v>
          </cell>
          <cell r="E39">
            <v>1.5350877192982457</v>
          </cell>
          <cell r="F39">
            <v>1.5350877192982457</v>
          </cell>
          <cell r="G39" t="str">
            <v>Cancer</v>
          </cell>
          <cell r="H39">
            <v>0</v>
          </cell>
          <cell r="I39">
            <v>1.5350877192982457</v>
          </cell>
          <cell r="J39" t="str">
            <v>Cancer</v>
          </cell>
          <cell r="K39">
            <v>0</v>
          </cell>
          <cell r="L39">
            <v>1.5350877192982457</v>
          </cell>
          <cell r="M39" t="str">
            <v>Cancer</v>
          </cell>
          <cell r="N39">
            <v>1.0116401242322747E-3</v>
          </cell>
          <cell r="O39">
            <v>2.5286117134168198E-5</v>
          </cell>
          <cell r="P39">
            <v>1000</v>
          </cell>
          <cell r="Q39">
            <v>1</v>
          </cell>
          <cell r="R39">
            <v>60010.190538228257</v>
          </cell>
          <cell r="S39">
            <v>2</v>
          </cell>
          <cell r="T39" t="str">
            <v>Greater than Solubility</v>
          </cell>
          <cell r="U39">
            <v>0</v>
          </cell>
          <cell r="V39"/>
          <cell r="W39" t="str">
            <v>NA, &gt; Solubility</v>
          </cell>
        </row>
        <row r="40">
          <cell r="A40" t="str">
            <v>CYANIDE</v>
          </cell>
          <cell r="B40">
            <v>0.16</v>
          </cell>
          <cell r="C40">
            <v>0</v>
          </cell>
          <cell r="D40">
            <v>0</v>
          </cell>
          <cell r="E40">
            <v>0</v>
          </cell>
          <cell r="F40">
            <v>0.16</v>
          </cell>
          <cell r="G40" t="str">
            <v>Noncancer</v>
          </cell>
          <cell r="H40">
            <v>326</v>
          </cell>
          <cell r="I40">
            <v>0.16</v>
          </cell>
          <cell r="J40" t="str">
            <v>Noncancer</v>
          </cell>
          <cell r="K40">
            <v>0</v>
          </cell>
          <cell r="L40">
            <v>0.16</v>
          </cell>
          <cell r="M40" t="str">
            <v>Noncancer</v>
          </cell>
          <cell r="N40">
            <v>0</v>
          </cell>
          <cell r="O40">
            <v>0</v>
          </cell>
          <cell r="P40">
            <v>1000</v>
          </cell>
          <cell r="Q40">
            <v>1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 t="str">
            <v>NA</v>
          </cell>
        </row>
        <row r="41">
          <cell r="A41" t="str">
            <v>DIBENZO(a,h)ANTHRACENE</v>
          </cell>
          <cell r="B41">
            <v>10.000000000000002</v>
          </cell>
          <cell r="C41">
            <v>3.8888888888888892E-3</v>
          </cell>
          <cell r="D41">
            <v>1.5350877192982456E-3</v>
          </cell>
          <cell r="E41">
            <v>1.5350877192982456E-3</v>
          </cell>
          <cell r="F41">
            <v>1.5350877192982456E-3</v>
          </cell>
          <cell r="G41" t="str">
            <v>Cancer</v>
          </cell>
          <cell r="H41">
            <v>0</v>
          </cell>
          <cell r="I41">
            <v>1.5350877192982456E-3</v>
          </cell>
          <cell r="J41" t="str">
            <v>Cancer</v>
          </cell>
          <cell r="K41">
            <v>0</v>
          </cell>
          <cell r="L41">
            <v>1.5350877192982456E-3</v>
          </cell>
          <cell r="M41" t="str">
            <v>Cancer</v>
          </cell>
          <cell r="N41">
            <v>1.0941805946240637E-3</v>
          </cell>
          <cell r="O41">
            <v>5.8568008193185791E-7</v>
          </cell>
          <cell r="P41">
            <v>1000</v>
          </cell>
          <cell r="Q41">
            <v>1</v>
          </cell>
          <cell r="R41">
            <v>2395.4313799952333</v>
          </cell>
          <cell r="S41">
            <v>2.4900000000000002</v>
          </cell>
          <cell r="T41" t="str">
            <v>Greater than Solubility</v>
          </cell>
          <cell r="U41">
            <v>0</v>
          </cell>
          <cell r="V41"/>
          <cell r="W41" t="str">
            <v>NA, &gt; Solubility</v>
          </cell>
        </row>
        <row r="42">
          <cell r="A42" t="str">
            <v>DIBROMOCHLOROMETHANE</v>
          </cell>
          <cell r="B42">
            <v>14.000000000000002</v>
          </cell>
          <cell r="C42">
            <v>9.7222222222222224E-2</v>
          </cell>
          <cell r="D42">
            <v>0</v>
          </cell>
          <cell r="E42">
            <v>9.7222222222222224E-2</v>
          </cell>
          <cell r="F42">
            <v>9.7222222222222224E-2</v>
          </cell>
          <cell r="G42" t="str">
            <v>Cancer</v>
          </cell>
          <cell r="H42">
            <v>0</v>
          </cell>
          <cell r="I42">
            <v>9.7222222222222224E-2</v>
          </cell>
          <cell r="J42" t="str">
            <v>Cancer</v>
          </cell>
          <cell r="K42">
            <v>0</v>
          </cell>
          <cell r="L42">
            <v>9.7222222222222224E-2</v>
          </cell>
          <cell r="M42" t="str">
            <v>Cancer</v>
          </cell>
          <cell r="N42">
            <v>3.893095341318103E-4</v>
          </cell>
          <cell r="O42">
            <v>1.4815810518689737E-2</v>
          </cell>
          <cell r="P42">
            <v>1000</v>
          </cell>
          <cell r="Q42">
            <v>1</v>
          </cell>
          <cell r="R42">
            <v>16.855633855911289</v>
          </cell>
          <cell r="S42">
            <v>16.855633855911289</v>
          </cell>
          <cell r="T42" t="str">
            <v>Cancer</v>
          </cell>
          <cell r="U42">
            <v>16.855633855911289</v>
          </cell>
          <cell r="V42">
            <v>20</v>
          </cell>
          <cell r="W42" t="str">
            <v>Cancer</v>
          </cell>
        </row>
        <row r="43">
          <cell r="A43" t="str">
            <v>DICHLOROBENZENE, 1,2-  (o-DCB)</v>
          </cell>
          <cell r="B43">
            <v>160.00000000000003</v>
          </cell>
          <cell r="C43">
            <v>0</v>
          </cell>
          <cell r="D43">
            <v>0</v>
          </cell>
          <cell r="E43">
            <v>0</v>
          </cell>
          <cell r="F43">
            <v>160.00000000000003</v>
          </cell>
          <cell r="G43" t="str">
            <v>Noncancer</v>
          </cell>
          <cell r="H43">
            <v>152500</v>
          </cell>
          <cell r="I43">
            <v>160.00000000000003</v>
          </cell>
          <cell r="J43" t="str">
            <v>Noncancer</v>
          </cell>
          <cell r="K43">
            <v>0.72</v>
          </cell>
          <cell r="L43">
            <v>160.00000000000003</v>
          </cell>
          <cell r="M43" t="str">
            <v>Noncancer</v>
          </cell>
          <cell r="N43">
            <v>7.1887329263312625E-4</v>
          </cell>
          <cell r="O43">
            <v>2.9062710588765327E-2</v>
          </cell>
          <cell r="P43">
            <v>1000</v>
          </cell>
          <cell r="Q43">
            <v>1</v>
          </cell>
          <cell r="R43">
            <v>7658.2848583715968</v>
          </cell>
          <cell r="S43">
            <v>7658.2848583715968</v>
          </cell>
          <cell r="T43" t="str">
            <v>Noncancer</v>
          </cell>
          <cell r="U43">
            <v>7658.2848583715968</v>
          </cell>
          <cell r="V43">
            <v>8000</v>
          </cell>
          <cell r="W43" t="str">
            <v>Noncancer</v>
          </cell>
        </row>
        <row r="44">
          <cell r="A44" t="str">
            <v>DICHLOROBENZENE, 1,3-  (m-DCB)</v>
          </cell>
          <cell r="B44">
            <v>160.00000000000003</v>
          </cell>
          <cell r="C44">
            <v>0</v>
          </cell>
          <cell r="D44">
            <v>0</v>
          </cell>
          <cell r="E44">
            <v>0</v>
          </cell>
          <cell r="F44">
            <v>160.00000000000003</v>
          </cell>
          <cell r="G44" t="str">
            <v>Noncancer</v>
          </cell>
          <cell r="H44">
            <v>0</v>
          </cell>
          <cell r="I44">
            <v>160.00000000000003</v>
          </cell>
          <cell r="J44" t="str">
            <v>Noncancer</v>
          </cell>
          <cell r="K44">
            <v>0.6</v>
          </cell>
          <cell r="L44">
            <v>160.00000000000003</v>
          </cell>
          <cell r="M44" t="str">
            <v>Noncancer</v>
          </cell>
          <cell r="N44">
            <v>7.1425245683922277E-4</v>
          </cell>
          <cell r="O44">
            <v>3.6778426722618329E-2</v>
          </cell>
          <cell r="P44">
            <v>1000</v>
          </cell>
          <cell r="Q44">
            <v>1</v>
          </cell>
          <cell r="R44">
            <v>6090.8105643105728</v>
          </cell>
          <cell r="S44">
            <v>6090.8105643105728</v>
          </cell>
          <cell r="T44" t="str">
            <v>Noncancer</v>
          </cell>
          <cell r="U44">
            <v>6090.8105643105728</v>
          </cell>
          <cell r="V44">
            <v>6000</v>
          </cell>
          <cell r="W44" t="str">
            <v>Noncancer</v>
          </cell>
        </row>
        <row r="45">
          <cell r="A45" t="str">
            <v>DICHLOROBENZENE, 1,4-  (p-DCB)</v>
          </cell>
          <cell r="B45">
            <v>160.00000000000003</v>
          </cell>
          <cell r="C45">
            <v>0.34027777777777773</v>
          </cell>
          <cell r="D45">
            <v>0</v>
          </cell>
          <cell r="E45">
            <v>0.34027777777777773</v>
          </cell>
          <cell r="F45">
            <v>0.34027777777777773</v>
          </cell>
          <cell r="G45" t="str">
            <v>Cancer</v>
          </cell>
          <cell r="H45">
            <v>550</v>
          </cell>
          <cell r="I45">
            <v>0.34027777777777773</v>
          </cell>
          <cell r="J45" t="str">
            <v>Cancer</v>
          </cell>
          <cell r="K45">
            <v>1.5</v>
          </cell>
          <cell r="L45">
            <v>1.5</v>
          </cell>
          <cell r="M45" t="str">
            <v>Background Indoor Air</v>
          </cell>
          <cell r="N45">
            <v>7.1809022277821483E-4</v>
          </cell>
          <cell r="O45">
            <v>3.7955932336940716E-2</v>
          </cell>
          <cell r="P45">
            <v>1000</v>
          </cell>
          <cell r="Q45">
            <v>1</v>
          </cell>
          <cell r="R45">
            <v>55.034190360687703</v>
          </cell>
          <cell r="S45">
            <v>55.034190360687703</v>
          </cell>
          <cell r="T45" t="str">
            <v>Background Indoor Air</v>
          </cell>
          <cell r="U45">
            <v>55.034190360687703</v>
          </cell>
          <cell r="V45">
            <v>60</v>
          </cell>
          <cell r="W45" t="str">
            <v>Background Indoor Air</v>
          </cell>
        </row>
        <row r="46">
          <cell r="A46" t="str">
            <v>DICHLOROBENZIDINE, 3,3'-</v>
          </cell>
          <cell r="B46">
            <v>0</v>
          </cell>
          <cell r="C46">
            <v>1.8148148148148149E-2</v>
          </cell>
          <cell r="D46">
            <v>0</v>
          </cell>
          <cell r="E46">
            <v>1.8148148148148149E-2</v>
          </cell>
          <cell r="F46">
            <v>1.8148148148148149E-2</v>
          </cell>
          <cell r="G46" t="str">
            <v>Cancer</v>
          </cell>
          <cell r="H46">
            <v>0</v>
          </cell>
          <cell r="I46">
            <v>1.8148148148148149E-2</v>
          </cell>
          <cell r="J46" t="str">
            <v>Cancer</v>
          </cell>
          <cell r="K46">
            <v>0</v>
          </cell>
          <cell r="L46">
            <v>1.8148148148148149E-2</v>
          </cell>
          <cell r="M46" t="str">
            <v>Cancer</v>
          </cell>
          <cell r="N46">
            <v>6.733045551759396E-3</v>
          </cell>
          <cell r="O46">
            <v>2.2944407315239418E-10</v>
          </cell>
          <cell r="P46">
            <v>1000</v>
          </cell>
          <cell r="Q46">
            <v>1</v>
          </cell>
          <cell r="R46">
            <v>11747458.499258203</v>
          </cell>
          <cell r="S46">
            <v>3100</v>
          </cell>
          <cell r="T46" t="str">
            <v>Greater than Solubility</v>
          </cell>
          <cell r="U46">
            <v>0</v>
          </cell>
          <cell r="V46"/>
          <cell r="W46" t="str">
            <v>NA, &gt; Solubility</v>
          </cell>
        </row>
        <row r="47">
          <cell r="A47" t="str">
            <v>DICHLORODIPHENYL DICHLOROETHANE, P,P'- (DDD)</v>
          </cell>
          <cell r="B47">
            <v>0.36000000000000004</v>
          </cell>
          <cell r="C47">
            <v>3.4027777777777782E-2</v>
          </cell>
          <cell r="D47">
            <v>0</v>
          </cell>
          <cell r="E47">
            <v>3.4027777777777782E-2</v>
          </cell>
          <cell r="F47">
            <v>3.4027777777777782E-2</v>
          </cell>
          <cell r="G47" t="str">
            <v>Cancer</v>
          </cell>
          <cell r="H47">
            <v>0</v>
          </cell>
          <cell r="I47">
            <v>3.4027777777777782E-2</v>
          </cell>
          <cell r="J47" t="str">
            <v>Cancer</v>
          </cell>
          <cell r="K47">
            <v>0</v>
          </cell>
          <cell r="L47">
            <v>3.4027777777777782E-2</v>
          </cell>
          <cell r="M47" t="str">
            <v>Cancer</v>
          </cell>
          <cell r="N47">
            <v>9.2223369389128542E-4</v>
          </cell>
          <cell r="O47">
            <v>4.4653432496889723E-5</v>
          </cell>
          <cell r="P47">
            <v>1000</v>
          </cell>
          <cell r="Q47">
            <v>1</v>
          </cell>
          <cell r="R47">
            <v>826.30000268676918</v>
          </cell>
          <cell r="S47">
            <v>90</v>
          </cell>
          <cell r="T47" t="str">
            <v>Greater than Solubility</v>
          </cell>
          <cell r="U47">
            <v>0</v>
          </cell>
          <cell r="V47"/>
          <cell r="W47" t="str">
            <v>NA, &gt; Solubility</v>
          </cell>
        </row>
        <row r="48">
          <cell r="A48" t="str">
            <v>DICHLORODIPHENYLDICHLOROETHYLENE,P,P'- (DDE)</v>
          </cell>
          <cell r="B48">
            <v>0.36000000000000004</v>
          </cell>
          <cell r="C48">
            <v>2.4019607843137249E-2</v>
          </cell>
          <cell r="D48">
            <v>0</v>
          </cell>
          <cell r="E48">
            <v>2.4019607843137249E-2</v>
          </cell>
          <cell r="F48">
            <v>2.4019607843137249E-2</v>
          </cell>
          <cell r="G48" t="str">
            <v>Cancer</v>
          </cell>
          <cell r="H48">
            <v>0</v>
          </cell>
          <cell r="I48">
            <v>2.4019607843137249E-2</v>
          </cell>
          <cell r="J48" t="str">
            <v>Cancer</v>
          </cell>
          <cell r="K48">
            <v>0</v>
          </cell>
          <cell r="L48">
            <v>2.4019607843137249E-2</v>
          </cell>
          <cell r="M48" t="str">
            <v>Cancer</v>
          </cell>
          <cell r="N48">
            <v>6.7410359194544709E-4</v>
          </cell>
          <cell r="O48">
            <v>3.226150761555916E-4</v>
          </cell>
          <cell r="P48">
            <v>1000</v>
          </cell>
          <cell r="Q48">
            <v>1</v>
          </cell>
          <cell r="R48">
            <v>110.44717518068984</v>
          </cell>
          <cell r="S48">
            <v>40</v>
          </cell>
          <cell r="T48" t="str">
            <v>Greater than Solubility</v>
          </cell>
          <cell r="U48">
            <v>0</v>
          </cell>
          <cell r="V48"/>
          <cell r="W48" t="str">
            <v>NA, &gt; Solubility</v>
          </cell>
        </row>
        <row r="49">
          <cell r="A49" t="str">
            <v>DICHLORODIPHENYLTRICHLOROETHANE, P,P'- (DDT)</v>
          </cell>
          <cell r="B49">
            <v>0.36000000000000004</v>
          </cell>
          <cell r="C49">
            <v>2.4054982817869417E-2</v>
          </cell>
          <cell r="D49">
            <v>0</v>
          </cell>
          <cell r="E49">
            <v>2.4054982817869417E-2</v>
          </cell>
          <cell r="F49">
            <v>2.4054982817869417E-2</v>
          </cell>
          <cell r="G49" t="str">
            <v>Cancer</v>
          </cell>
          <cell r="H49">
            <v>0</v>
          </cell>
          <cell r="I49">
            <v>2.4054982817869417E-2</v>
          </cell>
          <cell r="J49" t="str">
            <v>Cancer</v>
          </cell>
          <cell r="K49">
            <v>0</v>
          </cell>
          <cell r="L49">
            <v>2.4054982817869417E-2</v>
          </cell>
          <cell r="M49" t="str">
            <v>Cancer</v>
          </cell>
          <cell r="N49">
            <v>8.3441914396735473E-4</v>
          </cell>
          <cell r="O49">
            <v>8.9018831432941057E-5</v>
          </cell>
          <cell r="P49">
            <v>1000</v>
          </cell>
          <cell r="Q49">
            <v>1</v>
          </cell>
          <cell r="R49">
            <v>323.84627247562258</v>
          </cell>
          <cell r="S49">
            <v>5.5</v>
          </cell>
          <cell r="T49" t="str">
            <v>Greater than Solubility</v>
          </cell>
          <cell r="U49">
            <v>0</v>
          </cell>
          <cell r="V49"/>
          <cell r="W49" t="str">
            <v>NA, &gt; Solubility</v>
          </cell>
        </row>
        <row r="50">
          <cell r="A50" t="str">
            <v>DICHLOROETHANE, 1,1-</v>
          </cell>
          <cell r="B50">
            <v>160.00000000000003</v>
          </cell>
          <cell r="C50">
            <v>0</v>
          </cell>
          <cell r="D50">
            <v>0</v>
          </cell>
          <cell r="E50">
            <v>0</v>
          </cell>
          <cell r="F50">
            <v>160.00000000000003</v>
          </cell>
          <cell r="G50" t="str">
            <v>Noncancer</v>
          </cell>
          <cell r="H50">
            <v>62500</v>
          </cell>
          <cell r="I50">
            <v>160.00000000000003</v>
          </cell>
          <cell r="J50" t="str">
            <v>Noncancer</v>
          </cell>
          <cell r="K50">
            <v>0</v>
          </cell>
          <cell r="L50">
            <v>160.00000000000003</v>
          </cell>
          <cell r="M50" t="str">
            <v>Noncancer</v>
          </cell>
          <cell r="N50">
            <v>7.364018194556788E-4</v>
          </cell>
          <cell r="O50">
            <v>0.12424792826318638</v>
          </cell>
          <cell r="P50">
            <v>1000</v>
          </cell>
          <cell r="Q50">
            <v>1</v>
          </cell>
          <cell r="R50">
            <v>1748.702672853801</v>
          </cell>
          <cell r="S50">
            <v>1748.702672853801</v>
          </cell>
          <cell r="T50" t="str">
            <v>Noncancer</v>
          </cell>
          <cell r="U50">
            <v>1748.702672853801</v>
          </cell>
          <cell r="V50">
            <v>2000</v>
          </cell>
          <cell r="W50" t="str">
            <v>Noncancer</v>
          </cell>
        </row>
        <row r="51">
          <cell r="A51" t="str">
            <v>DICHLOROETHANE, 1,2-</v>
          </cell>
          <cell r="B51">
            <v>1.4000000000000001</v>
          </cell>
          <cell r="C51">
            <v>8.9743589743589758E-2</v>
          </cell>
          <cell r="D51">
            <v>0</v>
          </cell>
          <cell r="E51">
            <v>8.9743589743589758E-2</v>
          </cell>
          <cell r="F51">
            <v>8.9743589743589758E-2</v>
          </cell>
          <cell r="G51" t="str">
            <v>Cancer</v>
          </cell>
          <cell r="H51">
            <v>1212</v>
          </cell>
          <cell r="I51">
            <v>8.9743589743589758E-2</v>
          </cell>
          <cell r="J51" t="str">
            <v>Cancer</v>
          </cell>
          <cell r="K51">
            <v>0</v>
          </cell>
          <cell r="L51">
            <v>8.9743589743589758E-2</v>
          </cell>
          <cell r="M51" t="str">
            <v>Cancer</v>
          </cell>
          <cell r="N51">
            <v>8.2556196420692984E-4</v>
          </cell>
          <cell r="O51">
            <v>2.3702771721406512E-2</v>
          </cell>
          <cell r="P51">
            <v>1000</v>
          </cell>
          <cell r="Q51">
            <v>1</v>
          </cell>
          <cell r="R51">
            <v>4.5862172950595212</v>
          </cell>
          <cell r="S51">
            <v>4.5862172950595212</v>
          </cell>
          <cell r="T51" t="str">
            <v>Cancer</v>
          </cell>
          <cell r="U51">
            <v>4.5862172950595212</v>
          </cell>
          <cell r="V51">
            <v>5</v>
          </cell>
          <cell r="W51" t="str">
            <v>Cancer</v>
          </cell>
        </row>
        <row r="52">
          <cell r="A52" t="str">
            <v>DICHLOROETHYLENE, 1,1-</v>
          </cell>
          <cell r="B52">
            <v>40.000000000000007</v>
          </cell>
          <cell r="C52">
            <v>0</v>
          </cell>
          <cell r="D52">
            <v>0</v>
          </cell>
          <cell r="E52">
            <v>0</v>
          </cell>
          <cell r="F52">
            <v>40.000000000000007</v>
          </cell>
          <cell r="G52" t="str">
            <v>Noncancer</v>
          </cell>
          <cell r="H52">
            <v>62500</v>
          </cell>
          <cell r="I52">
            <v>40.000000000000007</v>
          </cell>
          <cell r="J52" t="str">
            <v>Noncancer</v>
          </cell>
          <cell r="K52">
            <v>0</v>
          </cell>
          <cell r="L52">
            <v>40.000000000000007</v>
          </cell>
          <cell r="M52" t="str">
            <v>Noncancer</v>
          </cell>
          <cell r="N52">
            <v>7.8662013615010077E-4</v>
          </cell>
          <cell r="O52">
            <v>0.63426894194224459</v>
          </cell>
          <cell r="P52">
            <v>1000</v>
          </cell>
          <cell r="Q52">
            <v>1</v>
          </cell>
          <cell r="R52">
            <v>80.17177259797154</v>
          </cell>
          <cell r="S52">
            <v>80.17177259797154</v>
          </cell>
          <cell r="T52" t="str">
            <v>Noncancer</v>
          </cell>
          <cell r="U52">
            <v>80.17177259797154</v>
          </cell>
          <cell r="V52">
            <v>80</v>
          </cell>
          <cell r="W52" t="str">
            <v>Noncancer</v>
          </cell>
        </row>
        <row r="53">
          <cell r="A53" t="str">
            <v>DICHLOROETHYLENE, CIS-1,2-</v>
          </cell>
          <cell r="B53">
            <v>1.4000000000000001</v>
          </cell>
          <cell r="C53">
            <v>0</v>
          </cell>
          <cell r="D53">
            <v>0</v>
          </cell>
          <cell r="E53">
            <v>0</v>
          </cell>
          <cell r="F53">
            <v>1.4000000000000001</v>
          </cell>
          <cell r="G53" t="str">
            <v>Noncancer</v>
          </cell>
          <cell r="H53">
            <v>0</v>
          </cell>
          <cell r="I53">
            <v>1.4000000000000001</v>
          </cell>
          <cell r="J53" t="str">
            <v>Noncancer</v>
          </cell>
          <cell r="K53">
            <v>0</v>
          </cell>
          <cell r="L53">
            <v>1.4000000000000001</v>
          </cell>
          <cell r="M53" t="str">
            <v>Noncancer</v>
          </cell>
          <cell r="N53">
            <v>7.3470569486148421E-4</v>
          </cell>
          <cell r="O53">
            <v>8.7938242067465033E-2</v>
          </cell>
          <cell r="P53">
            <v>1000</v>
          </cell>
          <cell r="Q53">
            <v>1</v>
          </cell>
          <cell r="R53">
            <v>21.668899229864838</v>
          </cell>
          <cell r="S53">
            <v>21.668899229864838</v>
          </cell>
          <cell r="T53" t="str">
            <v>Noncancer</v>
          </cell>
          <cell r="U53">
            <v>21.668899229864838</v>
          </cell>
          <cell r="V53">
            <v>20</v>
          </cell>
          <cell r="W53" t="str">
            <v>Noncancer</v>
          </cell>
        </row>
        <row r="54">
          <cell r="A54" t="str">
            <v>DICHLOROETHYLENE, TRANS-1,2-</v>
          </cell>
          <cell r="B54">
            <v>14.000000000000002</v>
          </cell>
          <cell r="C54">
            <v>0</v>
          </cell>
          <cell r="D54">
            <v>0</v>
          </cell>
          <cell r="E54">
            <v>0</v>
          </cell>
          <cell r="F54">
            <v>14.000000000000002</v>
          </cell>
          <cell r="G54" t="str">
            <v>Noncancer</v>
          </cell>
          <cell r="H54">
            <v>33660</v>
          </cell>
          <cell r="I54">
            <v>14.000000000000002</v>
          </cell>
          <cell r="J54" t="str">
            <v>Noncancer</v>
          </cell>
          <cell r="K54">
            <v>0</v>
          </cell>
          <cell r="L54">
            <v>14.000000000000002</v>
          </cell>
          <cell r="M54" t="str">
            <v>Noncancer</v>
          </cell>
          <cell r="N54">
            <v>7.2289993527140854E-4</v>
          </cell>
          <cell r="O54">
            <v>0.21327500431610596</v>
          </cell>
          <cell r="P54">
            <v>1000</v>
          </cell>
          <cell r="Q54">
            <v>1</v>
          </cell>
          <cell r="R54">
            <v>90.805026688588498</v>
          </cell>
          <cell r="S54">
            <v>90.805026688588498</v>
          </cell>
          <cell r="T54" t="str">
            <v>Noncancer</v>
          </cell>
          <cell r="U54">
            <v>90.805026688588498</v>
          </cell>
          <cell r="V54">
            <v>90</v>
          </cell>
          <cell r="W54" t="str">
            <v>Noncancer</v>
          </cell>
        </row>
        <row r="55">
          <cell r="A55" t="str">
            <v>DICHLOROMETHANE</v>
          </cell>
          <cell r="B55">
            <v>120</v>
          </cell>
          <cell r="C55">
            <v>233.33333333333334</v>
          </cell>
          <cell r="D55">
            <v>92.10526315789474</v>
          </cell>
          <cell r="E55">
            <v>92.10526315789474</v>
          </cell>
          <cell r="F55">
            <v>92.10526315789474</v>
          </cell>
          <cell r="G55" t="str">
            <v>Cancer</v>
          </cell>
          <cell r="H55">
            <v>270000</v>
          </cell>
          <cell r="I55">
            <v>92.10526315789474</v>
          </cell>
          <cell r="J55" t="str">
            <v>Cancer</v>
          </cell>
          <cell r="K55">
            <v>11</v>
          </cell>
          <cell r="L55">
            <v>92.10526315789474</v>
          </cell>
          <cell r="M55" t="str">
            <v>Cancer</v>
          </cell>
          <cell r="N55">
            <v>8.1659766487342873E-4</v>
          </cell>
          <cell r="O55">
            <v>7.4577442912279163E-2</v>
          </cell>
          <cell r="P55">
            <v>1000</v>
          </cell>
          <cell r="Q55">
            <v>1</v>
          </cell>
          <cell r="R55">
            <v>1512.4075117068969</v>
          </cell>
          <cell r="S55">
            <v>1512.4075117068969</v>
          </cell>
          <cell r="T55" t="str">
            <v>Cancer</v>
          </cell>
          <cell r="U55">
            <v>1512.4075117068969</v>
          </cell>
          <cell r="V55">
            <v>2000</v>
          </cell>
          <cell r="W55" t="str">
            <v>Cancer</v>
          </cell>
        </row>
        <row r="56">
          <cell r="A56" t="str">
            <v>DICHLOROPHENOL, 2,4-</v>
          </cell>
          <cell r="B56">
            <v>2.2000000000000002</v>
          </cell>
          <cell r="C56">
            <v>0</v>
          </cell>
          <cell r="D56">
            <v>0</v>
          </cell>
          <cell r="E56">
            <v>0</v>
          </cell>
          <cell r="F56">
            <v>2.2000000000000002</v>
          </cell>
          <cell r="G56" t="str">
            <v>Noncancer</v>
          </cell>
          <cell r="H56">
            <v>700.35</v>
          </cell>
          <cell r="I56">
            <v>2.2000000000000002</v>
          </cell>
          <cell r="J56" t="str">
            <v>Noncancer</v>
          </cell>
          <cell r="K56">
            <v>0</v>
          </cell>
          <cell r="L56">
            <v>2.2000000000000002</v>
          </cell>
          <cell r="M56" t="str">
            <v>Noncancer</v>
          </cell>
          <cell r="N56">
            <v>1.0024331420827913E-3</v>
          </cell>
          <cell r="O56">
            <v>6.7502669264070939E-5</v>
          </cell>
          <cell r="P56">
            <v>1000</v>
          </cell>
          <cell r="Q56">
            <v>1</v>
          </cell>
          <cell r="R56">
            <v>32512.196986106035</v>
          </cell>
          <cell r="S56">
            <v>32512.196986106035</v>
          </cell>
          <cell r="T56" t="str">
            <v>Noncancer</v>
          </cell>
          <cell r="U56">
            <v>32512.196986106035</v>
          </cell>
          <cell r="V56">
            <v>30000</v>
          </cell>
          <cell r="W56" t="str">
            <v>Noncancer</v>
          </cell>
        </row>
        <row r="57">
          <cell r="A57" t="str">
            <v>DICHLOROPROPANE, 1,2-</v>
          </cell>
          <cell r="B57">
            <v>0.8</v>
          </cell>
          <cell r="C57">
            <v>0.12280701754385966</v>
          </cell>
          <cell r="D57">
            <v>0</v>
          </cell>
          <cell r="E57">
            <v>0.12280701754385966</v>
          </cell>
          <cell r="F57">
            <v>0.12280701754385966</v>
          </cell>
          <cell r="G57" t="str">
            <v>Cancer</v>
          </cell>
          <cell r="H57">
            <v>595.25</v>
          </cell>
          <cell r="I57">
            <v>0.12280701754385966</v>
          </cell>
          <cell r="J57" t="str">
            <v>Cancer</v>
          </cell>
          <cell r="K57">
            <v>0</v>
          </cell>
          <cell r="L57">
            <v>0.12280701754385966</v>
          </cell>
          <cell r="M57" t="str">
            <v>Cancer</v>
          </cell>
          <cell r="N57">
            <v>7.512655774963914E-4</v>
          </cell>
          <cell r="O57">
            <v>5.6093886241256372E-2</v>
          </cell>
          <cell r="P57">
            <v>1000</v>
          </cell>
          <cell r="Q57">
            <v>1</v>
          </cell>
          <cell r="R57">
            <v>2.9141651801331334</v>
          </cell>
          <cell r="S57">
            <v>2.9141651801331334</v>
          </cell>
          <cell r="T57" t="str">
            <v>Cancer</v>
          </cell>
          <cell r="U57">
            <v>2.9141651801331334</v>
          </cell>
          <cell r="V57">
            <v>3</v>
          </cell>
          <cell r="W57" t="str">
            <v>Cancer</v>
          </cell>
        </row>
        <row r="58">
          <cell r="A58" t="str">
            <v>DICHLOROPROPENE, 1,3-</v>
          </cell>
          <cell r="B58">
            <v>4</v>
          </cell>
          <cell r="C58">
            <v>0.58333333333333337</v>
          </cell>
          <cell r="D58">
            <v>0</v>
          </cell>
          <cell r="E58">
            <v>0.58333333333333337</v>
          </cell>
          <cell r="F58">
            <v>0.58333333333333337</v>
          </cell>
          <cell r="G58" t="str">
            <v>Cancer</v>
          </cell>
          <cell r="H58">
            <v>2305</v>
          </cell>
          <cell r="I58">
            <v>0.58333333333333337</v>
          </cell>
          <cell r="J58" t="str">
            <v>Cancer</v>
          </cell>
          <cell r="K58">
            <v>0</v>
          </cell>
          <cell r="L58">
            <v>0.58333333333333337</v>
          </cell>
          <cell r="M58" t="str">
            <v>Cancer</v>
          </cell>
          <cell r="N58">
            <v>6.901775657686208E-4</v>
          </cell>
          <cell r="O58">
            <v>7.428740456895791E-2</v>
          </cell>
          <cell r="P58">
            <v>1000</v>
          </cell>
          <cell r="Q58">
            <v>1</v>
          </cell>
          <cell r="R58">
            <v>11.377340876199545</v>
          </cell>
          <cell r="S58">
            <v>11.377340876199545</v>
          </cell>
          <cell r="T58" t="str">
            <v>Cancer</v>
          </cell>
          <cell r="U58">
            <v>11.377340876199545</v>
          </cell>
          <cell r="V58">
            <v>10</v>
          </cell>
          <cell r="W58" t="str">
            <v>Cancer</v>
          </cell>
        </row>
        <row r="59">
          <cell r="A59" t="str">
            <v>DIELDRIN</v>
          </cell>
          <cell r="B59">
            <v>3.6000000000000004E-2</v>
          </cell>
          <cell r="C59">
            <v>5.0724637681159423E-4</v>
          </cell>
          <cell r="D59">
            <v>0</v>
          </cell>
          <cell r="E59">
            <v>5.0724637681159423E-4</v>
          </cell>
          <cell r="F59">
            <v>5.0724637681159423E-4</v>
          </cell>
          <cell r="G59" t="str">
            <v>Cancer</v>
          </cell>
          <cell r="H59">
            <v>0</v>
          </cell>
          <cell r="I59">
            <v>5.0724637681159423E-4</v>
          </cell>
          <cell r="J59" t="str">
            <v>Cancer</v>
          </cell>
          <cell r="K59">
            <v>0</v>
          </cell>
          <cell r="L59">
            <v>5.0724637681159423E-4</v>
          </cell>
          <cell r="M59" t="str">
            <v>Cancer</v>
          </cell>
          <cell r="N59">
            <v>8.293611911206083E-4</v>
          </cell>
          <cell r="O59">
            <v>8.0514376368771566E-5</v>
          </cell>
          <cell r="P59">
            <v>1000</v>
          </cell>
          <cell r="Q59">
            <v>1</v>
          </cell>
          <cell r="R59">
            <v>7.5962948048749857</v>
          </cell>
          <cell r="S59">
            <v>7.5962948048749857</v>
          </cell>
          <cell r="T59" t="str">
            <v>Cancer</v>
          </cell>
          <cell r="U59">
            <v>7.5962948048749857</v>
          </cell>
          <cell r="V59">
            <v>8</v>
          </cell>
          <cell r="W59" t="str">
            <v>Cancer</v>
          </cell>
        </row>
        <row r="60">
          <cell r="A60" t="str">
            <v>DIETHYL PHTHALATE</v>
          </cell>
          <cell r="B60">
            <v>559.99999999999989</v>
          </cell>
          <cell r="C60">
            <v>0</v>
          </cell>
          <cell r="D60">
            <v>0</v>
          </cell>
          <cell r="E60">
            <v>0</v>
          </cell>
          <cell r="F60">
            <v>559.99999999999989</v>
          </cell>
          <cell r="G60" t="str">
            <v>Noncancer</v>
          </cell>
          <cell r="H60">
            <v>0</v>
          </cell>
          <cell r="I60">
            <v>559.99999999999989</v>
          </cell>
          <cell r="J60" t="str">
            <v>Noncancer</v>
          </cell>
          <cell r="K60">
            <v>0</v>
          </cell>
          <cell r="L60">
            <v>559.99999999999989</v>
          </cell>
          <cell r="M60" t="str">
            <v>Noncancer</v>
          </cell>
          <cell r="N60">
            <v>1.0605918247475019E-3</v>
          </cell>
          <cell r="O60">
            <v>4.3981475217248698E-6</v>
          </cell>
          <cell r="P60">
            <v>1000</v>
          </cell>
          <cell r="Q60">
            <v>1</v>
          </cell>
          <cell r="R60">
            <v>120052154.80020571</v>
          </cell>
          <cell r="S60">
            <v>50000</v>
          </cell>
          <cell r="T60" t="str">
            <v>Ceiling Value</v>
          </cell>
          <cell r="U60">
            <v>50000</v>
          </cell>
          <cell r="V60">
            <v>50000</v>
          </cell>
          <cell r="W60" t="str">
            <v>Ceiling Value</v>
          </cell>
        </row>
        <row r="61">
          <cell r="A61" t="str">
            <v>DIMETHYL PHTHALATE</v>
          </cell>
          <cell r="B61">
            <v>80.000000000000014</v>
          </cell>
          <cell r="C61">
            <v>0</v>
          </cell>
          <cell r="D61">
            <v>0</v>
          </cell>
          <cell r="E61">
            <v>0</v>
          </cell>
          <cell r="F61">
            <v>80.000000000000014</v>
          </cell>
          <cell r="G61" t="str">
            <v>Noncancer</v>
          </cell>
          <cell r="H61">
            <v>0</v>
          </cell>
          <cell r="I61">
            <v>80.000000000000014</v>
          </cell>
          <cell r="J61" t="str">
            <v>Noncancer</v>
          </cell>
          <cell r="K61">
            <v>0</v>
          </cell>
          <cell r="L61">
            <v>80.000000000000014</v>
          </cell>
          <cell r="M61" t="str">
            <v>Noncancer</v>
          </cell>
          <cell r="N61">
            <v>1.1078731378641568E-3</v>
          </cell>
          <cell r="O61">
            <v>4.5918350339419542E-6</v>
          </cell>
          <cell r="P61">
            <v>1000</v>
          </cell>
          <cell r="Q61">
            <v>1</v>
          </cell>
          <cell r="R61">
            <v>15725833.653444549</v>
          </cell>
          <cell r="S61">
            <v>50000</v>
          </cell>
          <cell r="T61" t="str">
            <v>Ceiling Value</v>
          </cell>
          <cell r="U61">
            <v>50000</v>
          </cell>
          <cell r="V61">
            <v>50000</v>
          </cell>
          <cell r="W61" t="str">
            <v>Ceiling Value</v>
          </cell>
        </row>
        <row r="62">
          <cell r="A62" t="str">
            <v>DIMETHYLPHENOL, 2,4-</v>
          </cell>
          <cell r="B62">
            <v>14.000000000000002</v>
          </cell>
          <cell r="C62">
            <v>0</v>
          </cell>
          <cell r="D62">
            <v>0</v>
          </cell>
          <cell r="E62">
            <v>0</v>
          </cell>
          <cell r="F62">
            <v>14.000000000000002</v>
          </cell>
          <cell r="G62" t="str">
            <v>Noncancer</v>
          </cell>
          <cell r="H62">
            <v>0.5</v>
          </cell>
          <cell r="I62">
            <v>0.5</v>
          </cell>
          <cell r="J62" t="str">
            <v>50% Odor Threshold</v>
          </cell>
          <cell r="K62">
            <v>0</v>
          </cell>
          <cell r="L62">
            <v>0.5</v>
          </cell>
          <cell r="M62" t="str">
            <v>50% Odor Threshold</v>
          </cell>
          <cell r="N62">
            <v>1.1025141846809912E-3</v>
          </cell>
          <cell r="O62">
            <v>1.0263364539663846E-5</v>
          </cell>
          <cell r="P62">
            <v>1000</v>
          </cell>
          <cell r="Q62">
            <v>1</v>
          </cell>
          <cell r="R62">
            <v>44187.157404902144</v>
          </cell>
          <cell r="S62">
            <v>44187.157404902144</v>
          </cell>
          <cell r="T62" t="str">
            <v>50% Odor Threshold</v>
          </cell>
          <cell r="U62">
            <v>44187.157404902144</v>
          </cell>
          <cell r="V62">
            <v>40000</v>
          </cell>
          <cell r="W62" t="str">
            <v>50% Odor Threshold</v>
          </cell>
        </row>
        <row r="63">
          <cell r="A63" t="str">
            <v>DINITROPHENOL, 2,4-</v>
          </cell>
          <cell r="B63">
            <v>1.4000000000000001</v>
          </cell>
          <cell r="C63">
            <v>0</v>
          </cell>
          <cell r="D63">
            <v>0</v>
          </cell>
          <cell r="E63">
            <v>0</v>
          </cell>
          <cell r="F63">
            <v>1.4000000000000001</v>
          </cell>
          <cell r="G63" t="str">
            <v>Noncancer</v>
          </cell>
          <cell r="H63">
            <v>0</v>
          </cell>
          <cell r="I63">
            <v>1.4000000000000001</v>
          </cell>
          <cell r="J63" t="str">
            <v>Noncancer</v>
          </cell>
          <cell r="K63">
            <v>0</v>
          </cell>
          <cell r="L63">
            <v>1.4000000000000001</v>
          </cell>
          <cell r="M63" t="str">
            <v>Noncancer</v>
          </cell>
          <cell r="N63">
            <v>1.1214523150545081E-3</v>
          </cell>
          <cell r="O63">
            <v>5.3414363239517675E-7</v>
          </cell>
          <cell r="P63">
            <v>1000</v>
          </cell>
          <cell r="Q63">
            <v>1</v>
          </cell>
          <cell r="R63">
            <v>2337163.893844706</v>
          </cell>
          <cell r="S63">
            <v>50000</v>
          </cell>
          <cell r="T63" t="str">
            <v>Ceiling Value</v>
          </cell>
          <cell r="U63">
            <v>50000</v>
          </cell>
          <cell r="V63">
            <v>50000</v>
          </cell>
          <cell r="W63" t="str">
            <v>Ceiling Value</v>
          </cell>
        </row>
        <row r="64">
          <cell r="A64" t="str">
            <v>DINITROTOLUENE, 2,4-</v>
          </cell>
          <cell r="B64">
            <v>1.4000000000000001</v>
          </cell>
          <cell r="C64">
            <v>1.2009803921568625E-2</v>
          </cell>
          <cell r="D64">
            <v>0</v>
          </cell>
          <cell r="E64">
            <v>1.2009803921568625E-2</v>
          </cell>
          <cell r="F64">
            <v>1.2009803921568625E-2</v>
          </cell>
          <cell r="G64" t="str">
            <v>Cancer</v>
          </cell>
          <cell r="H64">
            <v>0</v>
          </cell>
          <cell r="I64">
            <v>1.2009803921568625E-2</v>
          </cell>
          <cell r="J64" t="str">
            <v>Cancer</v>
          </cell>
          <cell r="K64">
            <v>0</v>
          </cell>
          <cell r="L64">
            <v>1.2009803921568625E-2</v>
          </cell>
          <cell r="M64" t="str">
            <v>Cancer</v>
          </cell>
          <cell r="N64">
            <v>1.1532183344443534E-3</v>
          </cell>
          <cell r="O64">
            <v>4.1817586230104226E-7</v>
          </cell>
          <cell r="P64">
            <v>1000</v>
          </cell>
          <cell r="Q64">
            <v>1</v>
          </cell>
          <cell r="R64">
            <v>24903.788388442903</v>
          </cell>
          <cell r="S64">
            <v>24903.788388442903</v>
          </cell>
          <cell r="T64" t="str">
            <v>Cancer</v>
          </cell>
          <cell r="U64">
            <v>24903.788388442903</v>
          </cell>
          <cell r="V64">
            <v>20000</v>
          </cell>
          <cell r="W64" t="str">
            <v>Cancer</v>
          </cell>
        </row>
        <row r="65">
          <cell r="A65" t="str">
            <v>DIOXANE, 1,4-</v>
          </cell>
          <cell r="B65">
            <v>6</v>
          </cell>
          <cell r="C65">
            <v>0.46666666666666667</v>
          </cell>
          <cell r="D65">
            <v>0</v>
          </cell>
          <cell r="E65">
            <v>0.46666666666666667</v>
          </cell>
          <cell r="F65">
            <v>0.46666666666666667</v>
          </cell>
          <cell r="G65" t="str">
            <v>Cancer</v>
          </cell>
          <cell r="H65">
            <v>0</v>
          </cell>
          <cell r="I65">
            <v>0.46666666666666667</v>
          </cell>
          <cell r="J65" t="str">
            <v>Cancer</v>
          </cell>
          <cell r="K65">
            <v>0.33</v>
          </cell>
          <cell r="L65">
            <v>0.46666666666666667</v>
          </cell>
          <cell r="M65" t="str">
            <v>Cancer</v>
          </cell>
          <cell r="N65">
            <v>1.0784051650153535E-3</v>
          </cell>
          <cell r="O65">
            <v>9.4410414183430919E-5</v>
          </cell>
          <cell r="P65">
            <v>1000</v>
          </cell>
          <cell r="Q65">
            <v>1</v>
          </cell>
          <cell r="R65">
            <v>4583.5810875417692</v>
          </cell>
          <cell r="S65">
            <v>4583.5810875417692</v>
          </cell>
          <cell r="T65" t="str">
            <v>Cancer</v>
          </cell>
          <cell r="U65">
            <v>4583.5810875417692</v>
          </cell>
          <cell r="V65">
            <v>5000</v>
          </cell>
          <cell r="W65" t="str">
            <v>Cancer</v>
          </cell>
        </row>
        <row r="66">
          <cell r="A66" t="str">
            <v>ENDOSULFAN</v>
          </cell>
          <cell r="B66">
            <v>4.2</v>
          </cell>
          <cell r="C66">
            <v>0</v>
          </cell>
          <cell r="D66">
            <v>0</v>
          </cell>
          <cell r="E66">
            <v>0</v>
          </cell>
          <cell r="F66">
            <v>4.2</v>
          </cell>
          <cell r="G66" t="str">
            <v>Noncancer</v>
          </cell>
          <cell r="H66">
            <v>0</v>
          </cell>
          <cell r="I66">
            <v>4.2</v>
          </cell>
          <cell r="J66" t="str">
            <v>Noncancer</v>
          </cell>
          <cell r="K66">
            <v>0</v>
          </cell>
          <cell r="L66">
            <v>4.2</v>
          </cell>
          <cell r="M66" t="str">
            <v>Noncancer</v>
          </cell>
          <cell r="N66">
            <v>5.426447855095579E-4</v>
          </cell>
          <cell r="O66">
            <v>4.5795032996849252E-4</v>
          </cell>
          <cell r="P66">
            <v>1000</v>
          </cell>
          <cell r="Q66">
            <v>1</v>
          </cell>
          <cell r="R66">
            <v>16901.112012695598</v>
          </cell>
          <cell r="S66">
            <v>325</v>
          </cell>
          <cell r="T66" t="str">
            <v>Greater than Solubility</v>
          </cell>
          <cell r="U66">
            <v>0</v>
          </cell>
          <cell r="V66"/>
          <cell r="W66" t="str">
            <v>NA, &gt; Solubility</v>
          </cell>
        </row>
        <row r="67">
          <cell r="A67" t="str">
            <v>ENDRIN</v>
          </cell>
          <cell r="B67">
            <v>0.22000000000000003</v>
          </cell>
          <cell r="C67">
            <v>0</v>
          </cell>
          <cell r="D67">
            <v>0</v>
          </cell>
          <cell r="E67">
            <v>0</v>
          </cell>
          <cell r="F67">
            <v>0.22000000000000003</v>
          </cell>
          <cell r="G67" t="str">
            <v>Noncancer</v>
          </cell>
          <cell r="H67">
            <v>0</v>
          </cell>
          <cell r="I67">
            <v>0.22000000000000003</v>
          </cell>
          <cell r="J67" t="str">
            <v>Noncancer</v>
          </cell>
          <cell r="K67">
            <v>0</v>
          </cell>
          <cell r="L67">
            <v>0.22000000000000003</v>
          </cell>
          <cell r="M67" t="str">
            <v>Noncancer</v>
          </cell>
          <cell r="N67">
            <v>8.6583334982876967E-4</v>
          </cell>
          <cell r="O67">
            <v>5.5639461924499086E-5</v>
          </cell>
          <cell r="P67">
            <v>1000</v>
          </cell>
          <cell r="Q67">
            <v>1</v>
          </cell>
          <cell r="R67">
            <v>4566.7312008031085</v>
          </cell>
          <cell r="S67">
            <v>250</v>
          </cell>
          <cell r="T67" t="str">
            <v>Greater than Solubility</v>
          </cell>
          <cell r="U67">
            <v>0</v>
          </cell>
          <cell r="V67"/>
          <cell r="W67" t="str">
            <v>NA, &gt; Solubility</v>
          </cell>
        </row>
        <row r="68">
          <cell r="A68" t="str">
            <v>ETHYLBENZENE</v>
          </cell>
          <cell r="B68">
            <v>200</v>
          </cell>
          <cell r="C68">
            <v>0</v>
          </cell>
          <cell r="D68">
            <v>0</v>
          </cell>
          <cell r="E68">
            <v>0</v>
          </cell>
          <cell r="F68">
            <v>200</v>
          </cell>
          <cell r="G68" t="str">
            <v>Noncancer</v>
          </cell>
          <cell r="H68">
            <v>1000</v>
          </cell>
          <cell r="I68">
            <v>200</v>
          </cell>
          <cell r="J68" t="str">
            <v>Noncancer</v>
          </cell>
          <cell r="K68">
            <v>7.4</v>
          </cell>
          <cell r="L68">
            <v>200</v>
          </cell>
          <cell r="M68" t="str">
            <v>Noncancer</v>
          </cell>
          <cell r="N68">
            <v>7.3899218013847093E-4</v>
          </cell>
          <cell r="O68">
            <v>0.13678420674534716</v>
          </cell>
          <cell r="P68">
            <v>1000</v>
          </cell>
          <cell r="Q68">
            <v>10</v>
          </cell>
          <cell r="R68">
            <v>19785.826510287861</v>
          </cell>
          <cell r="S68">
            <v>19785.826510287861</v>
          </cell>
          <cell r="T68" t="str">
            <v>Noncancer</v>
          </cell>
          <cell r="U68">
            <v>19785.826510287861</v>
          </cell>
          <cell r="V68">
            <v>20000</v>
          </cell>
          <cell r="W68" t="str">
            <v>Noncancer</v>
          </cell>
        </row>
        <row r="69">
          <cell r="A69" t="str">
            <v>ETHYLENE DIBROMIDE</v>
          </cell>
          <cell r="B69">
            <v>1.8</v>
          </cell>
          <cell r="C69">
            <v>7.7777777777777784E-3</v>
          </cell>
          <cell r="D69">
            <v>0</v>
          </cell>
          <cell r="E69">
            <v>7.7777777777777784E-3</v>
          </cell>
          <cell r="F69">
            <v>7.7777777777777784E-3</v>
          </cell>
          <cell r="G69" t="str">
            <v>Cancer</v>
          </cell>
          <cell r="H69">
            <v>100000</v>
          </cell>
          <cell r="I69">
            <v>7.7777777777777784E-3</v>
          </cell>
          <cell r="J69" t="str">
            <v>Cancer</v>
          </cell>
          <cell r="K69">
            <v>0</v>
          </cell>
          <cell r="L69">
            <v>7.7777777777777784E-3</v>
          </cell>
          <cell r="M69" t="str">
            <v>Cancer</v>
          </cell>
          <cell r="N69">
            <v>4.4709683863520806E-4</v>
          </cell>
          <cell r="O69">
            <v>1.0908333167038166E-2</v>
          </cell>
          <cell r="P69">
            <v>1000</v>
          </cell>
          <cell r="Q69">
            <v>1</v>
          </cell>
          <cell r="R69">
            <v>1.594760747502928</v>
          </cell>
          <cell r="S69">
            <v>1.594760747502928</v>
          </cell>
          <cell r="T69" t="str">
            <v>Cancer</v>
          </cell>
          <cell r="U69">
            <v>1.594760747502928</v>
          </cell>
          <cell r="V69">
            <v>2</v>
          </cell>
          <cell r="W69" t="str">
            <v>Cancer</v>
          </cell>
        </row>
        <row r="70">
          <cell r="A70" t="str">
            <v>FLUORANTHENE</v>
          </cell>
          <cell r="B70">
            <v>10.000000000000002</v>
          </cell>
          <cell r="C70">
            <v>0</v>
          </cell>
          <cell r="D70">
            <v>0</v>
          </cell>
          <cell r="E70">
            <v>0</v>
          </cell>
          <cell r="F70">
            <v>10.000000000000002</v>
          </cell>
          <cell r="G70" t="str">
            <v>Noncancer</v>
          </cell>
          <cell r="H70">
            <v>0</v>
          </cell>
          <cell r="I70">
            <v>10.000000000000002</v>
          </cell>
          <cell r="J70" t="str">
            <v>Noncancer</v>
          </cell>
          <cell r="K70">
            <v>0</v>
          </cell>
          <cell r="L70">
            <v>10.000000000000002</v>
          </cell>
          <cell r="M70" t="str">
            <v>Noncancer</v>
          </cell>
          <cell r="N70">
            <v>9.7251536849307131E-4</v>
          </cell>
          <cell r="O70">
            <v>6.3185334960530544E-5</v>
          </cell>
          <cell r="P70">
            <v>1000</v>
          </cell>
          <cell r="Q70">
            <v>1</v>
          </cell>
          <cell r="R70">
            <v>162737.3481376936</v>
          </cell>
          <cell r="S70">
            <v>260</v>
          </cell>
          <cell r="T70" t="str">
            <v>Greater than Solubility</v>
          </cell>
          <cell r="U70">
            <v>0</v>
          </cell>
          <cell r="V70"/>
          <cell r="W70" t="str">
            <v>NA, &gt; Solubility</v>
          </cell>
        </row>
        <row r="71">
          <cell r="A71" t="str">
            <v>FLUORENE</v>
          </cell>
          <cell r="B71">
            <v>10.000000000000002</v>
          </cell>
          <cell r="C71">
            <v>0</v>
          </cell>
          <cell r="D71">
            <v>0</v>
          </cell>
          <cell r="E71">
            <v>0</v>
          </cell>
          <cell r="F71">
            <v>10.000000000000002</v>
          </cell>
          <cell r="G71" t="str">
            <v>Noncancer</v>
          </cell>
          <cell r="H71">
            <v>0</v>
          </cell>
          <cell r="I71">
            <v>10.000000000000002</v>
          </cell>
          <cell r="J71" t="str">
            <v>Noncancer</v>
          </cell>
          <cell r="K71">
            <v>0</v>
          </cell>
          <cell r="L71">
            <v>10.000000000000002</v>
          </cell>
          <cell r="M71" t="str">
            <v>Noncancer</v>
          </cell>
          <cell r="N71">
            <v>6.7860971152405814E-4</v>
          </cell>
          <cell r="O71">
            <v>9.6958340304077186E-4</v>
          </cell>
          <cell r="P71">
            <v>1000</v>
          </cell>
          <cell r="Q71">
            <v>1</v>
          </cell>
          <cell r="R71">
            <v>15198.29103693773</v>
          </cell>
          <cell r="S71">
            <v>1890</v>
          </cell>
          <cell r="T71" t="str">
            <v>Greater than Solubility</v>
          </cell>
          <cell r="U71">
            <v>0</v>
          </cell>
          <cell r="V71"/>
          <cell r="W71" t="str">
            <v>NA, &gt; Solubility</v>
          </cell>
        </row>
        <row r="72">
          <cell r="A72" t="str">
            <v>HEPTACHLOR</v>
          </cell>
          <cell r="B72">
            <v>0.2</v>
          </cell>
          <cell r="C72">
            <v>1.7948717948717951E-3</v>
          </cell>
          <cell r="D72">
            <v>0</v>
          </cell>
          <cell r="E72">
            <v>1.7948717948717951E-3</v>
          </cell>
          <cell r="F72">
            <v>1.7948717948717951E-3</v>
          </cell>
          <cell r="G72" t="str">
            <v>Cancer</v>
          </cell>
          <cell r="H72">
            <v>150</v>
          </cell>
          <cell r="I72">
            <v>1.7948717948717951E-3</v>
          </cell>
          <cell r="J72" t="str">
            <v>Cancer</v>
          </cell>
          <cell r="K72">
            <v>0</v>
          </cell>
          <cell r="L72">
            <v>1.7948717948717951E-3</v>
          </cell>
          <cell r="M72" t="str">
            <v>Cancer</v>
          </cell>
          <cell r="N72">
            <v>3.4322536975062509E-4</v>
          </cell>
          <cell r="O72">
            <v>2.4504134223203118E-3</v>
          </cell>
          <cell r="P72">
            <v>1000</v>
          </cell>
          <cell r="Q72">
            <v>1</v>
          </cell>
          <cell r="R72">
            <v>2.1340996213515262</v>
          </cell>
          <cell r="S72">
            <v>2.1340996213515262</v>
          </cell>
          <cell r="T72" t="str">
            <v>Cancer</v>
          </cell>
          <cell r="U72">
            <v>2.1340996213515262</v>
          </cell>
          <cell r="V72">
            <v>2</v>
          </cell>
          <cell r="W72" t="str">
            <v>Cancer</v>
          </cell>
        </row>
        <row r="73">
          <cell r="A73" t="str">
            <v>HEPTACHLOR EPOXIDE</v>
          </cell>
          <cell r="B73">
            <v>9.1999999999999998E-3</v>
          </cell>
          <cell r="C73">
            <v>8.9743589743589754E-4</v>
          </cell>
          <cell r="D73">
            <v>0</v>
          </cell>
          <cell r="E73">
            <v>8.9743589743589754E-4</v>
          </cell>
          <cell r="F73">
            <v>8.9743589743589754E-4</v>
          </cell>
          <cell r="G73" t="str">
            <v>Cancer</v>
          </cell>
          <cell r="H73">
            <v>150</v>
          </cell>
          <cell r="I73">
            <v>8.9743589743589754E-4</v>
          </cell>
          <cell r="J73" t="str">
            <v>Cancer</v>
          </cell>
          <cell r="K73">
            <v>0</v>
          </cell>
          <cell r="L73">
            <v>8.9743589743589754E-4</v>
          </cell>
          <cell r="M73" t="str">
            <v>Cancer</v>
          </cell>
          <cell r="N73">
            <v>7.1631642127834624E-4</v>
          </cell>
          <cell r="O73">
            <v>1.7067998521392186E-4</v>
          </cell>
          <cell r="P73">
            <v>1000</v>
          </cell>
          <cell r="Q73">
            <v>1</v>
          </cell>
          <cell r="R73">
            <v>7.3403358898272231</v>
          </cell>
          <cell r="S73">
            <v>7.3403358898272231</v>
          </cell>
          <cell r="T73" t="str">
            <v>Cancer</v>
          </cell>
          <cell r="U73">
            <v>7.3403358898272231</v>
          </cell>
          <cell r="V73">
            <v>7</v>
          </cell>
          <cell r="W73" t="str">
            <v>Cancer</v>
          </cell>
        </row>
        <row r="74">
          <cell r="A74" t="str">
            <v>HEXACHLOROBENZENE</v>
          </cell>
          <cell r="B74">
            <v>8.0000000000000019E-3</v>
          </cell>
          <cell r="C74">
            <v>5.0724637681159425E-3</v>
          </cell>
          <cell r="D74">
            <v>0</v>
          </cell>
          <cell r="E74">
            <v>5.0724637681159425E-3</v>
          </cell>
          <cell r="F74">
            <v>5.0724637681159425E-3</v>
          </cell>
          <cell r="G74" t="str">
            <v>Cancer</v>
          </cell>
          <cell r="H74">
            <v>0</v>
          </cell>
          <cell r="I74">
            <v>5.0724637681159425E-3</v>
          </cell>
          <cell r="J74" t="str">
            <v>Cancer</v>
          </cell>
          <cell r="K74">
            <v>0</v>
          </cell>
          <cell r="L74">
            <v>5.0724637681159425E-3</v>
          </cell>
          <cell r="M74" t="str">
            <v>Cancer</v>
          </cell>
          <cell r="N74">
            <v>6.5504911336640177E-4</v>
          </cell>
          <cell r="O74">
            <v>1.2200155247613823E-2</v>
          </cell>
          <cell r="P74">
            <v>1000</v>
          </cell>
          <cell r="Q74">
            <v>1</v>
          </cell>
          <cell r="R74">
            <v>0.63471641964912251</v>
          </cell>
          <cell r="S74">
            <v>0.63471641964912251</v>
          </cell>
          <cell r="T74" t="str">
            <v>Cancer</v>
          </cell>
          <cell r="U74">
            <v>1</v>
          </cell>
          <cell r="V74">
            <v>1</v>
          </cell>
          <cell r="W74" t="str">
            <v>Water PQL</v>
          </cell>
        </row>
        <row r="75">
          <cell r="A75" t="str">
            <v>HEXACHLOROBUTADIENE</v>
          </cell>
          <cell r="B75">
            <v>0.8</v>
          </cell>
          <cell r="C75">
            <v>0.10606060606060606</v>
          </cell>
          <cell r="D75">
            <v>0</v>
          </cell>
          <cell r="E75">
            <v>0.10606060606060606</v>
          </cell>
          <cell r="F75">
            <v>0.10606060606060606</v>
          </cell>
          <cell r="G75" t="str">
            <v>Cancer</v>
          </cell>
          <cell r="H75">
            <v>6000</v>
          </cell>
          <cell r="I75">
            <v>0.10606060606060606</v>
          </cell>
          <cell r="J75" t="str">
            <v>Cancer</v>
          </cell>
          <cell r="K75">
            <v>4.5999999999999996</v>
          </cell>
          <cell r="L75">
            <v>4.5999999999999996</v>
          </cell>
          <cell r="M75" t="str">
            <v>Background Indoor Air</v>
          </cell>
          <cell r="N75">
            <v>6.5776915042465754E-4</v>
          </cell>
          <cell r="O75">
            <v>0.14225147573956531</v>
          </cell>
          <cell r="P75">
            <v>1000</v>
          </cell>
          <cell r="Q75">
            <v>1</v>
          </cell>
          <cell r="R75">
            <v>49.161774461924971</v>
          </cell>
          <cell r="S75">
            <v>49.161774461924971</v>
          </cell>
          <cell r="T75" t="str">
            <v>Background Indoor Air</v>
          </cell>
          <cell r="U75">
            <v>49.161774461924971</v>
          </cell>
          <cell r="V75">
            <v>50</v>
          </cell>
          <cell r="W75" t="str">
            <v>Background Indoor Air</v>
          </cell>
        </row>
        <row r="76">
          <cell r="A76" t="str">
            <v>HEXACHLOROCYCLOHEXANE, GAMMA (gamma-HCH)</v>
          </cell>
          <cell r="B76">
            <v>0.22000000000000003</v>
          </cell>
          <cell r="C76">
            <v>6.2820512820512819E-3</v>
          </cell>
          <cell r="D76">
            <v>0</v>
          </cell>
          <cell r="E76">
            <v>6.2820512820512819E-3</v>
          </cell>
          <cell r="F76">
            <v>6.2820512820512819E-3</v>
          </cell>
          <cell r="G76" t="str">
            <v>Cancer</v>
          </cell>
          <cell r="H76">
            <v>0</v>
          </cell>
          <cell r="I76">
            <v>6.2820512820512819E-3</v>
          </cell>
          <cell r="J76" t="str">
            <v>Cancer</v>
          </cell>
          <cell r="K76">
            <v>0</v>
          </cell>
          <cell r="L76">
            <v>6.2820512820512819E-3</v>
          </cell>
          <cell r="M76" t="str">
            <v>Cancer</v>
          </cell>
          <cell r="N76">
            <v>9.3146324924285378E-4</v>
          </cell>
          <cell r="O76">
            <v>4.3221861024436379E-5</v>
          </cell>
          <cell r="P76">
            <v>1000</v>
          </cell>
          <cell r="Q76">
            <v>1</v>
          </cell>
          <cell r="R76">
            <v>156.03868806803212</v>
          </cell>
          <cell r="S76">
            <v>156.03868806803212</v>
          </cell>
          <cell r="T76" t="str">
            <v>Cancer</v>
          </cell>
          <cell r="U76">
            <v>156.03868806803212</v>
          </cell>
          <cell r="V76">
            <v>200</v>
          </cell>
          <cell r="W76" t="str">
            <v>Cancer</v>
          </cell>
        </row>
        <row r="77">
          <cell r="A77" t="str">
            <v>HEXACHLOROETHANE</v>
          </cell>
          <cell r="B77">
            <v>6</v>
          </cell>
          <cell r="C77">
            <v>0.58333333333333337</v>
          </cell>
          <cell r="D77">
            <v>0</v>
          </cell>
          <cell r="E77">
            <v>0.58333333333333337</v>
          </cell>
          <cell r="F77">
            <v>0.58333333333333337</v>
          </cell>
          <cell r="G77" t="str">
            <v>Cancer</v>
          </cell>
          <cell r="H77">
            <v>0</v>
          </cell>
          <cell r="I77">
            <v>0.58333333333333337</v>
          </cell>
          <cell r="J77" t="str">
            <v>Cancer</v>
          </cell>
          <cell r="K77">
            <v>0</v>
          </cell>
          <cell r="L77">
            <v>0.58333333333333337</v>
          </cell>
          <cell r="M77" t="str">
            <v>Cancer</v>
          </cell>
          <cell r="N77">
            <v>7.1860189795953212E-5</v>
          </cell>
          <cell r="O77">
            <v>5.8928164724980747E-2</v>
          </cell>
          <cell r="P77">
            <v>1000</v>
          </cell>
          <cell r="Q77">
            <v>1</v>
          </cell>
          <cell r="R77">
            <v>137.75441237772469</v>
          </cell>
          <cell r="S77">
            <v>137.75441237772469</v>
          </cell>
          <cell r="T77" t="str">
            <v>Cancer</v>
          </cell>
          <cell r="U77">
            <v>137.75441237772469</v>
          </cell>
          <cell r="V77">
            <v>100</v>
          </cell>
          <cell r="W77" t="str">
            <v>Cancer</v>
          </cell>
        </row>
        <row r="78">
          <cell r="A78" t="str">
            <v>HMX</v>
          </cell>
          <cell r="B78">
            <v>36</v>
          </cell>
          <cell r="C78">
            <v>0</v>
          </cell>
          <cell r="D78">
            <v>0</v>
          </cell>
          <cell r="E78">
            <v>0</v>
          </cell>
          <cell r="F78">
            <v>36</v>
          </cell>
          <cell r="G78" t="str">
            <v>Noncancer</v>
          </cell>
          <cell r="H78">
            <v>0</v>
          </cell>
          <cell r="I78">
            <v>36</v>
          </cell>
          <cell r="J78" t="str">
            <v>Noncancer</v>
          </cell>
          <cell r="K78">
            <v>0</v>
          </cell>
          <cell r="L78">
            <v>36</v>
          </cell>
          <cell r="M78" t="str">
            <v>Noncancer</v>
          </cell>
          <cell r="N78">
            <v>1.1619729000070978E-3</v>
          </cell>
          <cell r="O78">
            <v>1.8656966134572292E-8</v>
          </cell>
          <cell r="P78">
            <v>1000</v>
          </cell>
          <cell r="Q78">
            <v>1</v>
          </cell>
          <cell r="R78">
            <v>1660601699.917953</v>
          </cell>
          <cell r="S78">
            <v>50000</v>
          </cell>
          <cell r="T78" t="str">
            <v>Ceiling Value</v>
          </cell>
          <cell r="U78">
            <v>50000</v>
          </cell>
          <cell r="V78">
            <v>50000</v>
          </cell>
          <cell r="W78" t="str">
            <v>Ceiling Value</v>
          </cell>
        </row>
        <row r="79">
          <cell r="A79" t="str">
            <v>INDENO(1,2,3-cd)PYRENE</v>
          </cell>
          <cell r="B79">
            <v>10.000000000000002</v>
          </cell>
          <cell r="C79">
            <v>3.888888888888889E-2</v>
          </cell>
          <cell r="D79">
            <v>1.5350877192982457E-2</v>
          </cell>
          <cell r="E79">
            <v>1.5350877192982457E-2</v>
          </cell>
          <cell r="F79">
            <v>1.5350877192982457E-2</v>
          </cell>
          <cell r="G79" t="str">
            <v>Cancer</v>
          </cell>
          <cell r="H79">
            <v>0</v>
          </cell>
          <cell r="I79">
            <v>1.5350877192982457E-2</v>
          </cell>
          <cell r="J79" t="str">
            <v>Cancer</v>
          </cell>
          <cell r="K79">
            <v>0</v>
          </cell>
          <cell r="L79">
            <v>1.5350877192982457E-2</v>
          </cell>
          <cell r="M79" t="str">
            <v>Cancer</v>
          </cell>
          <cell r="N79">
            <v>1.0642486629613688E-3</v>
          </cell>
          <cell r="O79">
            <v>1.3999929658933192E-6</v>
          </cell>
          <cell r="P79">
            <v>1000</v>
          </cell>
          <cell r="Q79">
            <v>1</v>
          </cell>
          <cell r="R79">
            <v>10303.01258932776</v>
          </cell>
          <cell r="S79">
            <v>0.19</v>
          </cell>
          <cell r="T79" t="str">
            <v>Greater than Solubility</v>
          </cell>
          <cell r="U79">
            <v>0</v>
          </cell>
          <cell r="V79"/>
          <cell r="W79" t="str">
            <v>NA, &gt; Solubility</v>
          </cell>
        </row>
        <row r="80">
          <cell r="A80" t="str">
            <v>LEAD</v>
          </cell>
          <cell r="B80">
            <v>0.2</v>
          </cell>
          <cell r="C80">
            <v>0</v>
          </cell>
          <cell r="D80">
            <v>0</v>
          </cell>
          <cell r="E80">
            <v>0</v>
          </cell>
          <cell r="F80">
            <v>0.2</v>
          </cell>
          <cell r="G80" t="str">
            <v>Noncancer</v>
          </cell>
          <cell r="H80">
            <v>0</v>
          </cell>
          <cell r="I80">
            <v>0.2</v>
          </cell>
          <cell r="J80" t="str">
            <v>Noncancer</v>
          </cell>
          <cell r="K80">
            <v>0</v>
          </cell>
          <cell r="L80">
            <v>0.2</v>
          </cell>
          <cell r="M80" t="str">
            <v>Noncancer</v>
          </cell>
          <cell r="N80">
            <v>0</v>
          </cell>
          <cell r="O80">
            <v>0</v>
          </cell>
          <cell r="P80">
            <v>1000</v>
          </cell>
          <cell r="Q80">
            <v>1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 t="str">
            <v>NA</v>
          </cell>
        </row>
        <row r="81">
          <cell r="A81" t="str">
            <v>MERCURY</v>
          </cell>
          <cell r="B81">
            <v>0.06</v>
          </cell>
          <cell r="C81">
            <v>0</v>
          </cell>
          <cell r="D81">
            <v>0</v>
          </cell>
          <cell r="E81">
            <v>0</v>
          </cell>
          <cell r="F81">
            <v>0.06</v>
          </cell>
          <cell r="G81" t="str">
            <v>Noncancer</v>
          </cell>
          <cell r="H81">
            <v>0</v>
          </cell>
          <cell r="I81">
            <v>0.06</v>
          </cell>
          <cell r="J81" t="str">
            <v>Noncancer</v>
          </cell>
          <cell r="K81">
            <v>0</v>
          </cell>
          <cell r="L81">
            <v>0.06</v>
          </cell>
          <cell r="M81" t="str">
            <v>Noncancer</v>
          </cell>
          <cell r="N81">
            <v>0</v>
          </cell>
          <cell r="O81">
            <v>0</v>
          </cell>
          <cell r="P81">
            <v>1000</v>
          </cell>
          <cell r="Q81">
            <v>1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/>
          <cell r="W81" t="str">
            <v>NA</v>
          </cell>
        </row>
        <row r="82">
          <cell r="A82" t="str">
            <v>METHOXYCHLOR</v>
          </cell>
          <cell r="B82">
            <v>3.6</v>
          </cell>
          <cell r="C82">
            <v>0</v>
          </cell>
          <cell r="D82">
            <v>0</v>
          </cell>
          <cell r="E82">
            <v>0</v>
          </cell>
          <cell r="F82">
            <v>3.6</v>
          </cell>
          <cell r="G82" t="str">
            <v>Noncancer</v>
          </cell>
          <cell r="H82">
            <v>0</v>
          </cell>
          <cell r="I82">
            <v>3.6</v>
          </cell>
          <cell r="J82" t="str">
            <v>Noncancer</v>
          </cell>
          <cell r="K82">
            <v>0</v>
          </cell>
          <cell r="L82">
            <v>3.6</v>
          </cell>
          <cell r="M82" t="str">
            <v>Noncancer</v>
          </cell>
          <cell r="N82">
            <v>1.046396719046507E-3</v>
          </cell>
          <cell r="O82">
            <v>1.2722883068058559E-6</v>
          </cell>
          <cell r="P82">
            <v>1000</v>
          </cell>
          <cell r="Q82">
            <v>1</v>
          </cell>
          <cell r="R82">
            <v>2704086.598349669</v>
          </cell>
          <cell r="S82">
            <v>100</v>
          </cell>
          <cell r="T82" t="str">
            <v>Greater than Solubility</v>
          </cell>
          <cell r="U82">
            <v>0</v>
          </cell>
          <cell r="V82"/>
          <cell r="W82" t="str">
            <v>NA, &gt; Solubility</v>
          </cell>
        </row>
        <row r="83">
          <cell r="A83" t="str">
            <v>METHYL ETHYL KETONE</v>
          </cell>
          <cell r="B83">
            <v>1000</v>
          </cell>
          <cell r="C83">
            <v>0</v>
          </cell>
          <cell r="D83">
            <v>0</v>
          </cell>
          <cell r="E83">
            <v>0</v>
          </cell>
          <cell r="F83">
            <v>1000</v>
          </cell>
          <cell r="G83" t="str">
            <v>Noncancer</v>
          </cell>
          <cell r="H83">
            <v>16000</v>
          </cell>
          <cell r="I83">
            <v>1000</v>
          </cell>
          <cell r="J83" t="str">
            <v>Noncancer</v>
          </cell>
          <cell r="K83">
            <v>12</v>
          </cell>
          <cell r="L83">
            <v>1000</v>
          </cell>
          <cell r="M83" t="str">
            <v>Noncancer</v>
          </cell>
          <cell r="N83">
            <v>8.2970745866840561E-4</v>
          </cell>
          <cell r="O83">
            <v>1.1335796833287233E-3</v>
          </cell>
          <cell r="P83">
            <v>1000</v>
          </cell>
          <cell r="Q83">
            <v>1</v>
          </cell>
          <cell r="R83">
            <v>1063219.5464339929</v>
          </cell>
          <cell r="S83">
            <v>50000</v>
          </cell>
          <cell r="T83" t="str">
            <v>Ceiling Value</v>
          </cell>
          <cell r="U83">
            <v>50000</v>
          </cell>
          <cell r="V83">
            <v>50000</v>
          </cell>
          <cell r="W83" t="str">
            <v>Ceiling Value</v>
          </cell>
        </row>
        <row r="84">
          <cell r="A84" t="str">
            <v>METHYL ISOBUTYL KETONE</v>
          </cell>
          <cell r="B84">
            <v>600.00000000000011</v>
          </cell>
          <cell r="C84">
            <v>0</v>
          </cell>
          <cell r="D84">
            <v>0</v>
          </cell>
          <cell r="E84">
            <v>0</v>
          </cell>
          <cell r="F84">
            <v>600.00000000000011</v>
          </cell>
          <cell r="G84" t="str">
            <v>Noncancer</v>
          </cell>
          <cell r="H84">
            <v>4850</v>
          </cell>
          <cell r="I84">
            <v>600.00000000000011</v>
          </cell>
          <cell r="J84" t="str">
            <v>Noncancer</v>
          </cell>
          <cell r="K84">
            <v>2.2000000000000002</v>
          </cell>
          <cell r="L84">
            <v>600.00000000000011</v>
          </cell>
          <cell r="M84" t="str">
            <v>Noncancer</v>
          </cell>
          <cell r="N84">
            <v>7.722525460942735E-4</v>
          </cell>
          <cell r="O84">
            <v>2.3615080246531784E-3</v>
          </cell>
          <cell r="P84">
            <v>1000</v>
          </cell>
          <cell r="Q84">
            <v>1</v>
          </cell>
          <cell r="R84">
            <v>329004.98313508416</v>
          </cell>
          <cell r="S84">
            <v>50000</v>
          </cell>
          <cell r="T84" t="str">
            <v>Ceiling Value</v>
          </cell>
          <cell r="U84">
            <v>50000</v>
          </cell>
          <cell r="V84">
            <v>50000</v>
          </cell>
          <cell r="W84" t="str">
            <v>Ceiling Value</v>
          </cell>
        </row>
        <row r="85">
          <cell r="A85" t="str">
            <v>METHYL MERCURY</v>
          </cell>
          <cell r="B85">
            <v>4.000000000000001E-3</v>
          </cell>
          <cell r="C85">
            <v>0</v>
          </cell>
          <cell r="D85">
            <v>0</v>
          </cell>
          <cell r="E85">
            <v>0</v>
          </cell>
          <cell r="F85">
            <v>4.000000000000001E-3</v>
          </cell>
          <cell r="G85" t="str">
            <v>Noncancer</v>
          </cell>
          <cell r="H85">
            <v>0</v>
          </cell>
          <cell r="I85">
            <v>4.000000000000001E-3</v>
          </cell>
          <cell r="J85" t="str">
            <v>Noncancer</v>
          </cell>
          <cell r="K85">
            <v>0</v>
          </cell>
          <cell r="L85">
            <v>4.000000000000001E-3</v>
          </cell>
          <cell r="M85" t="str">
            <v>Noncancer</v>
          </cell>
          <cell r="N85">
            <v>0</v>
          </cell>
          <cell r="O85">
            <v>0</v>
          </cell>
          <cell r="P85">
            <v>1000</v>
          </cell>
          <cell r="Q85">
            <v>1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/>
          <cell r="W85" t="str">
            <v>NA</v>
          </cell>
        </row>
        <row r="86">
          <cell r="A86" t="str">
            <v>METHYL TERT BUTYL ETHER</v>
          </cell>
          <cell r="B86">
            <v>600.00000000000011</v>
          </cell>
          <cell r="C86">
            <v>0</v>
          </cell>
          <cell r="D86">
            <v>0</v>
          </cell>
          <cell r="E86">
            <v>0</v>
          </cell>
          <cell r="F86">
            <v>600.00000000000011</v>
          </cell>
          <cell r="G86" t="str">
            <v>Noncancer</v>
          </cell>
          <cell r="H86">
            <v>0</v>
          </cell>
          <cell r="I86">
            <v>600.00000000000011</v>
          </cell>
          <cell r="J86" t="str">
            <v>Noncancer</v>
          </cell>
          <cell r="K86">
            <v>39</v>
          </cell>
          <cell r="L86">
            <v>600.00000000000011</v>
          </cell>
          <cell r="M86" t="str">
            <v>Noncancer</v>
          </cell>
          <cell r="N86">
            <v>1.0705749994859779E-4</v>
          </cell>
          <cell r="O86">
            <v>1.2522921006517258E-2</v>
          </cell>
          <cell r="P86">
            <v>1000</v>
          </cell>
          <cell r="Q86">
            <v>1</v>
          </cell>
          <cell r="R86">
            <v>447536.55238556984</v>
          </cell>
          <cell r="S86">
            <v>50000</v>
          </cell>
          <cell r="T86" t="str">
            <v>Ceiling Value</v>
          </cell>
          <cell r="U86">
            <v>50000</v>
          </cell>
          <cell r="V86">
            <v>50000</v>
          </cell>
          <cell r="W86" t="str">
            <v>Ceiling Value</v>
          </cell>
        </row>
        <row r="87">
          <cell r="A87" t="str">
            <v>METHYLNAPHTHALENE, 2-</v>
          </cell>
          <cell r="B87">
            <v>10.000000000000002</v>
          </cell>
          <cell r="C87">
            <v>0</v>
          </cell>
          <cell r="D87">
            <v>0</v>
          </cell>
          <cell r="E87">
            <v>0</v>
          </cell>
          <cell r="F87">
            <v>10.000000000000002</v>
          </cell>
          <cell r="G87" t="str">
            <v>Noncancer</v>
          </cell>
          <cell r="H87">
            <v>34</v>
          </cell>
          <cell r="I87">
            <v>10.000000000000002</v>
          </cell>
          <cell r="J87" t="str">
            <v>Noncancer</v>
          </cell>
          <cell r="K87">
            <v>1.74</v>
          </cell>
          <cell r="L87">
            <v>10.000000000000002</v>
          </cell>
          <cell r="M87" t="str">
            <v>Noncancer</v>
          </cell>
          <cell r="N87">
            <v>7.0478130694887119E-4</v>
          </cell>
          <cell r="O87">
            <v>6.4015331792098605E-3</v>
          </cell>
          <cell r="P87">
            <v>1000</v>
          </cell>
          <cell r="Q87">
            <v>1</v>
          </cell>
          <cell r="R87">
            <v>2216.4688009114002</v>
          </cell>
          <cell r="S87">
            <v>2216.4688009114002</v>
          </cell>
          <cell r="T87" t="str">
            <v>Noncancer</v>
          </cell>
          <cell r="U87">
            <v>2216.4688009114002</v>
          </cell>
          <cell r="V87">
            <v>2000</v>
          </cell>
          <cell r="W87" t="str">
            <v>Noncancer</v>
          </cell>
        </row>
        <row r="88">
          <cell r="A88" t="str">
            <v>NAPHTHALENE</v>
          </cell>
          <cell r="B88">
            <v>0.60000000000000009</v>
          </cell>
          <cell r="C88">
            <v>0</v>
          </cell>
          <cell r="D88">
            <v>0</v>
          </cell>
          <cell r="E88">
            <v>0</v>
          </cell>
          <cell r="F88">
            <v>0.60000000000000009</v>
          </cell>
          <cell r="G88" t="str">
            <v>Noncancer</v>
          </cell>
          <cell r="H88">
            <v>220</v>
          </cell>
          <cell r="I88">
            <v>0.60000000000000009</v>
          </cell>
          <cell r="J88" t="str">
            <v>Noncancer</v>
          </cell>
          <cell r="K88">
            <v>2.7</v>
          </cell>
          <cell r="L88">
            <v>2.7</v>
          </cell>
          <cell r="M88" t="str">
            <v>Background Indoor Air</v>
          </cell>
          <cell r="N88">
            <v>6.8961323734266576E-4</v>
          </cell>
          <cell r="O88">
            <v>5.9688347847640698E-3</v>
          </cell>
          <cell r="P88">
            <v>1000</v>
          </cell>
          <cell r="Q88">
            <v>1</v>
          </cell>
          <cell r="R88">
            <v>655.94679875961629</v>
          </cell>
          <cell r="S88">
            <v>655.94679875961629</v>
          </cell>
          <cell r="T88" t="str">
            <v>Background Indoor Air</v>
          </cell>
          <cell r="U88">
            <v>655.94679875961629</v>
          </cell>
          <cell r="V88">
            <v>700</v>
          </cell>
          <cell r="W88" t="str">
            <v>Background Indoor Air</v>
          </cell>
        </row>
        <row r="89">
          <cell r="A89" t="str">
            <v>NICKEL</v>
          </cell>
          <cell r="B89">
            <v>0.2</v>
          </cell>
          <cell r="C89">
            <v>4.8611111111111112E-3</v>
          </cell>
          <cell r="D89">
            <v>0</v>
          </cell>
          <cell r="E89">
            <v>4.8611111111111112E-3</v>
          </cell>
          <cell r="F89">
            <v>4.8611111111111112E-3</v>
          </cell>
          <cell r="G89" t="str">
            <v>Cancer</v>
          </cell>
          <cell r="H89">
            <v>0</v>
          </cell>
          <cell r="I89">
            <v>4.8611111111111112E-3</v>
          </cell>
          <cell r="J89" t="str">
            <v>Cancer</v>
          </cell>
          <cell r="K89">
            <v>0</v>
          </cell>
          <cell r="L89">
            <v>4.8611111111111112E-3</v>
          </cell>
          <cell r="M89" t="str">
            <v>Cancer</v>
          </cell>
          <cell r="N89">
            <v>0</v>
          </cell>
          <cell r="O89">
            <v>0</v>
          </cell>
          <cell r="P89">
            <v>1000</v>
          </cell>
          <cell r="Q89">
            <v>1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/>
          <cell r="W89" t="str">
            <v>NA</v>
          </cell>
        </row>
        <row r="90">
          <cell r="A90" t="str">
            <v>PENTACHLOROPHENOL</v>
          </cell>
          <cell r="B90">
            <v>1.4E-2</v>
          </cell>
          <cell r="C90">
            <v>2.3333333333333331E-2</v>
          </cell>
          <cell r="D90">
            <v>0</v>
          </cell>
          <cell r="E90">
            <v>2.3333333333333331E-2</v>
          </cell>
          <cell r="F90">
            <v>1.4E-2</v>
          </cell>
          <cell r="G90" t="str">
            <v>Noncancer</v>
          </cell>
          <cell r="H90">
            <v>0</v>
          </cell>
          <cell r="I90">
            <v>1.4E-2</v>
          </cell>
          <cell r="J90" t="str">
            <v>Noncancer</v>
          </cell>
          <cell r="K90">
            <v>0</v>
          </cell>
          <cell r="L90">
            <v>1.4E-2</v>
          </cell>
          <cell r="M90" t="str">
            <v>Noncancer</v>
          </cell>
          <cell r="N90">
            <v>1.1437192933171994E-3</v>
          </cell>
          <cell r="O90">
            <v>1.8150927507302105E-7</v>
          </cell>
          <cell r="P90">
            <v>1000</v>
          </cell>
          <cell r="Q90">
            <v>1</v>
          </cell>
          <cell r="R90">
            <v>67438.789483070548</v>
          </cell>
          <cell r="S90">
            <v>14000</v>
          </cell>
          <cell r="T90" t="str">
            <v>Greater than Solubility</v>
          </cell>
          <cell r="U90">
            <v>0</v>
          </cell>
          <cell r="V90"/>
          <cell r="W90" t="str">
            <v>NA, &gt; Solubility</v>
          </cell>
        </row>
        <row r="91">
          <cell r="A91" t="str">
            <v>PER- AND POLYFLUORALKYL SUBSTANCES (PFAS)</v>
          </cell>
          <cell r="B91">
            <v>4.000000000000001E-3</v>
          </cell>
          <cell r="C91">
            <v>0</v>
          </cell>
          <cell r="D91">
            <v>0</v>
          </cell>
          <cell r="E91">
            <v>0</v>
          </cell>
          <cell r="F91">
            <v>4.000000000000001E-3</v>
          </cell>
          <cell r="G91" t="str">
            <v>Noncancer</v>
          </cell>
          <cell r="H91"/>
          <cell r="I91">
            <v>4.000000000000001E-3</v>
          </cell>
          <cell r="J91" t="str">
            <v>Noncancer</v>
          </cell>
          <cell r="K91">
            <v>0</v>
          </cell>
          <cell r="L91">
            <v>4.000000000000001E-3</v>
          </cell>
          <cell r="M91" t="str">
            <v>Noncancer</v>
          </cell>
          <cell r="N91"/>
          <cell r="O91">
            <v>0</v>
          </cell>
          <cell r="P91">
            <v>1000</v>
          </cell>
          <cell r="Q91">
            <v>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/>
          <cell r="W91" t="str">
            <v>NA</v>
          </cell>
        </row>
        <row r="92">
          <cell r="A92" t="str">
            <v>PERFLUORODECANOIC ACID (PFDA)</v>
          </cell>
          <cell r="B92">
            <v>4.000000000000001E-3</v>
          </cell>
          <cell r="C92">
            <v>0</v>
          </cell>
          <cell r="D92">
            <v>0</v>
          </cell>
          <cell r="E92">
            <v>0</v>
          </cell>
          <cell r="F92">
            <v>4.000000000000001E-3</v>
          </cell>
          <cell r="G92" t="str">
            <v>Noncancer</v>
          </cell>
          <cell r="H92"/>
          <cell r="I92">
            <v>4.000000000000001E-3</v>
          </cell>
          <cell r="J92" t="str">
            <v>Noncancer</v>
          </cell>
          <cell r="K92">
            <v>0</v>
          </cell>
          <cell r="L92">
            <v>4.000000000000001E-3</v>
          </cell>
          <cell r="M92" t="str">
            <v>Noncancer</v>
          </cell>
          <cell r="N92"/>
          <cell r="O92">
            <v>0</v>
          </cell>
          <cell r="P92">
            <v>1000</v>
          </cell>
          <cell r="Q92">
            <v>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/>
          <cell r="W92"/>
        </row>
        <row r="93">
          <cell r="A93" t="str">
            <v>PERFLUOROHEPTANOIC ACID (PFHpA)</v>
          </cell>
          <cell r="B93">
            <v>4.000000000000001E-3</v>
          </cell>
          <cell r="C93">
            <v>0</v>
          </cell>
          <cell r="D93">
            <v>0</v>
          </cell>
          <cell r="E93">
            <v>0</v>
          </cell>
          <cell r="F93">
            <v>4.000000000000001E-3</v>
          </cell>
          <cell r="G93" t="str">
            <v>Noncancer</v>
          </cell>
          <cell r="H93">
            <v>0</v>
          </cell>
          <cell r="I93">
            <v>4.000000000000001E-3</v>
          </cell>
          <cell r="J93" t="str">
            <v>Noncancer</v>
          </cell>
          <cell r="K93">
            <v>0</v>
          </cell>
          <cell r="L93">
            <v>4.000000000000001E-3</v>
          </cell>
          <cell r="M93" t="str">
            <v>Noncancer</v>
          </cell>
          <cell r="N93">
            <v>0</v>
          </cell>
          <cell r="O93">
            <v>0</v>
          </cell>
          <cell r="P93">
            <v>1000</v>
          </cell>
          <cell r="Q93">
            <v>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/>
          <cell r="W93" t="str">
            <v>NA</v>
          </cell>
        </row>
        <row r="94">
          <cell r="A94" t="str">
            <v>PERFLUOROHEXANESULFONIC ACID (PFHxS)</v>
          </cell>
          <cell r="B94">
            <v>4.000000000000001E-3</v>
          </cell>
          <cell r="C94">
            <v>0</v>
          </cell>
          <cell r="D94">
            <v>0</v>
          </cell>
          <cell r="E94">
            <v>0</v>
          </cell>
          <cell r="F94">
            <v>4.000000000000001E-3</v>
          </cell>
          <cell r="G94" t="str">
            <v>Noncancer</v>
          </cell>
          <cell r="H94">
            <v>0</v>
          </cell>
          <cell r="I94">
            <v>4.000000000000001E-3</v>
          </cell>
          <cell r="J94" t="str">
            <v>Noncancer</v>
          </cell>
          <cell r="K94">
            <v>0</v>
          </cell>
          <cell r="L94">
            <v>4.000000000000001E-3</v>
          </cell>
          <cell r="M94" t="str">
            <v>Noncancer</v>
          </cell>
          <cell r="N94">
            <v>0</v>
          </cell>
          <cell r="O94">
            <v>0</v>
          </cell>
          <cell r="P94">
            <v>1000</v>
          </cell>
          <cell r="Q94">
            <v>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/>
          <cell r="W94" t="str">
            <v>NA</v>
          </cell>
        </row>
        <row r="95">
          <cell r="A95" t="str">
            <v>PERFLUOROOCTANOIC ACID (PFOA)</v>
          </cell>
          <cell r="B95">
            <v>4.000000000000001E-3</v>
          </cell>
          <cell r="C95">
            <v>0</v>
          </cell>
          <cell r="D95">
            <v>0</v>
          </cell>
          <cell r="E95">
            <v>0</v>
          </cell>
          <cell r="F95">
            <v>4.000000000000001E-3</v>
          </cell>
          <cell r="G95" t="str">
            <v>Noncancer</v>
          </cell>
          <cell r="H95">
            <v>0</v>
          </cell>
          <cell r="I95">
            <v>4.000000000000001E-3</v>
          </cell>
          <cell r="J95" t="str">
            <v>Noncancer</v>
          </cell>
          <cell r="K95">
            <v>0</v>
          </cell>
          <cell r="L95">
            <v>4.000000000000001E-3</v>
          </cell>
          <cell r="M95" t="str">
            <v>Noncancer</v>
          </cell>
          <cell r="N95">
            <v>0</v>
          </cell>
          <cell r="O95">
            <v>0</v>
          </cell>
          <cell r="P95">
            <v>1000</v>
          </cell>
          <cell r="Q95">
            <v>1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/>
          <cell r="W95" t="str">
            <v>NA</v>
          </cell>
        </row>
        <row r="96">
          <cell r="A96" t="str">
            <v>PERFLUOROOCTANESULFONIC ACID (PFOS)</v>
          </cell>
          <cell r="B96">
            <v>4.000000000000001E-3</v>
          </cell>
          <cell r="C96">
            <v>0</v>
          </cell>
          <cell r="D96">
            <v>0</v>
          </cell>
          <cell r="E96">
            <v>0</v>
          </cell>
          <cell r="F96">
            <v>4.000000000000001E-3</v>
          </cell>
          <cell r="G96" t="str">
            <v>Noncancer</v>
          </cell>
          <cell r="H96">
            <v>0</v>
          </cell>
          <cell r="I96">
            <v>4.000000000000001E-3</v>
          </cell>
          <cell r="J96" t="str">
            <v>Noncancer</v>
          </cell>
          <cell r="K96">
            <v>0</v>
          </cell>
          <cell r="L96">
            <v>4.000000000000001E-3</v>
          </cell>
          <cell r="M96" t="str">
            <v>Noncancer</v>
          </cell>
          <cell r="N96">
            <v>0</v>
          </cell>
          <cell r="O96">
            <v>0</v>
          </cell>
          <cell r="P96">
            <v>1000</v>
          </cell>
          <cell r="Q96">
            <v>1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/>
          <cell r="W96" t="str">
            <v>NA</v>
          </cell>
        </row>
        <row r="97">
          <cell r="A97" t="str">
            <v>PERFLUORONONANOIC ACID (PFNA)</v>
          </cell>
          <cell r="B97">
            <v>4.000000000000001E-3</v>
          </cell>
          <cell r="C97">
            <v>0</v>
          </cell>
          <cell r="D97">
            <v>0</v>
          </cell>
          <cell r="E97">
            <v>0</v>
          </cell>
          <cell r="F97">
            <v>4.000000000000001E-3</v>
          </cell>
          <cell r="G97" t="str">
            <v>Noncancer</v>
          </cell>
          <cell r="H97">
            <v>0</v>
          </cell>
          <cell r="I97">
            <v>4.000000000000001E-3</v>
          </cell>
          <cell r="J97" t="str">
            <v>Noncancer</v>
          </cell>
          <cell r="K97">
            <v>0</v>
          </cell>
          <cell r="L97">
            <v>4.000000000000001E-3</v>
          </cell>
          <cell r="M97" t="str">
            <v>Noncancer</v>
          </cell>
          <cell r="N97">
            <v>0</v>
          </cell>
          <cell r="O97">
            <v>0</v>
          </cell>
          <cell r="P97">
            <v>1000</v>
          </cell>
          <cell r="Q97">
            <v>1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/>
          <cell r="W97" t="str">
            <v>NA</v>
          </cell>
        </row>
        <row r="98">
          <cell r="A98" t="str">
            <v>PERCHLORATE</v>
          </cell>
          <cell r="B98">
            <v>0.04</v>
          </cell>
          <cell r="C98">
            <v>0</v>
          </cell>
          <cell r="D98">
            <v>0</v>
          </cell>
          <cell r="E98">
            <v>0</v>
          </cell>
          <cell r="F98">
            <v>0.04</v>
          </cell>
          <cell r="G98" t="str">
            <v>Noncancer</v>
          </cell>
          <cell r="H98">
            <v>0</v>
          </cell>
          <cell r="I98">
            <v>0.04</v>
          </cell>
          <cell r="J98" t="str">
            <v>Noncancer</v>
          </cell>
          <cell r="K98">
            <v>0</v>
          </cell>
          <cell r="L98">
            <v>0.04</v>
          </cell>
          <cell r="M98" t="str">
            <v>Noncancer</v>
          </cell>
          <cell r="N98">
            <v>0</v>
          </cell>
          <cell r="O98">
            <v>0</v>
          </cell>
          <cell r="P98">
            <v>1000</v>
          </cell>
          <cell r="Q98">
            <v>1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/>
          <cell r="W98" t="str">
            <v>NA</v>
          </cell>
        </row>
        <row r="99">
          <cell r="A99" t="str">
            <v>PETROLEUM HYDROCARBONS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/>
          <cell r="J99"/>
          <cell r="K99">
            <v>0</v>
          </cell>
          <cell r="L99"/>
          <cell r="M99"/>
          <cell r="N99">
            <v>0</v>
          </cell>
          <cell r="O99">
            <v>0</v>
          </cell>
          <cell r="P99"/>
          <cell r="Q99"/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5000</v>
          </cell>
          <cell r="W99" t="str">
            <v>Professional Judgment</v>
          </cell>
        </row>
        <row r="100">
          <cell r="A100" t="str">
            <v>PETROLEUM HYDROCARBONS Aliphatics C5 to C8</v>
          </cell>
          <cell r="B100">
            <v>40.000000000000007</v>
          </cell>
          <cell r="C100">
            <v>0</v>
          </cell>
          <cell r="D100">
            <v>0</v>
          </cell>
          <cell r="E100">
            <v>0</v>
          </cell>
          <cell r="F100">
            <v>40.000000000000007</v>
          </cell>
          <cell r="G100" t="str">
            <v>Noncancer</v>
          </cell>
          <cell r="H100">
            <v>0</v>
          </cell>
          <cell r="I100">
            <v>40.000000000000007</v>
          </cell>
          <cell r="J100" t="str">
            <v>Noncancer</v>
          </cell>
          <cell r="K100">
            <v>330</v>
          </cell>
          <cell r="L100">
            <v>330</v>
          </cell>
          <cell r="M100" t="str">
            <v>Background Indoor Air</v>
          </cell>
          <cell r="N100">
            <v>7.5569213879359649E-4</v>
          </cell>
          <cell r="O100">
            <v>27.888613737492147</v>
          </cell>
          <cell r="P100">
            <v>1000</v>
          </cell>
          <cell r="Q100">
            <v>10</v>
          </cell>
          <cell r="R100">
            <v>156.58209815051046</v>
          </cell>
          <cell r="S100">
            <v>156.58209815051046</v>
          </cell>
          <cell r="T100" t="str">
            <v>Background Indoor Air</v>
          </cell>
          <cell r="U100">
            <v>156.58209815051046</v>
          </cell>
          <cell r="V100">
            <v>3000</v>
          </cell>
          <cell r="W100" t="str">
            <v>Professional Judgment</v>
          </cell>
        </row>
        <row r="101">
          <cell r="A101" t="str">
            <v>PETROLEUM HYDROCARBONS Aliphatics C9 to C12</v>
          </cell>
          <cell r="B101">
            <v>40.000000000000007</v>
          </cell>
          <cell r="C101">
            <v>0</v>
          </cell>
          <cell r="D101">
            <v>0</v>
          </cell>
          <cell r="E101">
            <v>0</v>
          </cell>
          <cell r="F101">
            <v>40.000000000000007</v>
          </cell>
          <cell r="G101" t="str">
            <v>Noncancer</v>
          </cell>
          <cell r="H101">
            <v>0</v>
          </cell>
          <cell r="I101">
            <v>40.000000000000007</v>
          </cell>
          <cell r="J101" t="str">
            <v>Noncancer</v>
          </cell>
          <cell r="K101">
            <v>220</v>
          </cell>
          <cell r="L101">
            <v>220</v>
          </cell>
          <cell r="M101" t="str">
            <v>Background Indoor Air</v>
          </cell>
          <cell r="N101">
            <v>7.1948499214427705E-4</v>
          </cell>
          <cell r="O101">
            <v>33.569627646981289</v>
          </cell>
          <cell r="P101">
            <v>1000</v>
          </cell>
          <cell r="Q101">
            <v>10</v>
          </cell>
          <cell r="R101">
            <v>91.086584471353078</v>
          </cell>
          <cell r="S101">
            <v>70</v>
          </cell>
          <cell r="T101" t="str">
            <v>Greater than Solubility</v>
          </cell>
          <cell r="U101">
            <v>0</v>
          </cell>
          <cell r="V101">
            <v>5000</v>
          </cell>
          <cell r="W101" t="str">
            <v>Professional Judgment</v>
          </cell>
        </row>
        <row r="102">
          <cell r="A102" t="str">
            <v>PETROLEUM HYDROCARBONS Aliphatics C9 to C18</v>
          </cell>
          <cell r="B102">
            <v>40.000000000000007</v>
          </cell>
          <cell r="C102">
            <v>0</v>
          </cell>
          <cell r="D102">
            <v>0</v>
          </cell>
          <cell r="E102">
            <v>0</v>
          </cell>
          <cell r="F102">
            <v>40.000000000000007</v>
          </cell>
          <cell r="G102" t="str">
            <v>Noncancer</v>
          </cell>
          <cell r="H102">
            <v>0</v>
          </cell>
          <cell r="I102">
            <v>40.000000000000007</v>
          </cell>
          <cell r="J102" t="str">
            <v>Noncancer</v>
          </cell>
          <cell r="K102">
            <v>100</v>
          </cell>
          <cell r="L102">
            <v>100</v>
          </cell>
          <cell r="M102" t="str">
            <v>Background Indoor Air</v>
          </cell>
          <cell r="N102">
            <v>7.1948634682127458E-4</v>
          </cell>
          <cell r="O102">
            <v>35.635450886795525</v>
          </cell>
          <cell r="P102">
            <v>1000</v>
          </cell>
          <cell r="Q102">
            <v>10</v>
          </cell>
          <cell r="R102">
            <v>39.002746001635735</v>
          </cell>
          <cell r="S102">
            <v>10</v>
          </cell>
          <cell r="T102" t="str">
            <v>Greater than Solubility</v>
          </cell>
          <cell r="U102">
            <v>0</v>
          </cell>
          <cell r="V102">
            <v>5000</v>
          </cell>
          <cell r="W102" t="str">
            <v>Professional Judgment</v>
          </cell>
        </row>
        <row r="103">
          <cell r="A103" t="str">
            <v>PETROLEUM HYDROCARBONS Aliphatics C19 to C36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1000</v>
          </cell>
          <cell r="Q103">
            <v>10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/>
          <cell r="W103" t="str">
            <v>NA</v>
          </cell>
        </row>
        <row r="104">
          <cell r="A104" t="str">
            <v>PETROLEUM HYDROCARBONS Aromatics C9 to C10</v>
          </cell>
          <cell r="B104">
            <v>10.000000000000002</v>
          </cell>
          <cell r="C104">
            <v>0</v>
          </cell>
          <cell r="D104">
            <v>0</v>
          </cell>
          <cell r="E104">
            <v>0</v>
          </cell>
          <cell r="F104">
            <v>10.000000000000002</v>
          </cell>
          <cell r="G104" t="str">
            <v>Noncancer</v>
          </cell>
          <cell r="H104">
            <v>0</v>
          </cell>
          <cell r="I104">
            <v>10.000000000000002</v>
          </cell>
          <cell r="J104" t="str">
            <v>Noncancer</v>
          </cell>
          <cell r="K104">
            <v>44</v>
          </cell>
          <cell r="L104">
            <v>44</v>
          </cell>
          <cell r="M104" t="str">
            <v>Background Indoor Air</v>
          </cell>
          <cell r="N104">
            <v>7.1955653371454955E-4</v>
          </cell>
          <cell r="O104">
            <v>0.17043041728467423</v>
          </cell>
          <cell r="P104">
            <v>1000</v>
          </cell>
          <cell r="Q104">
            <v>10</v>
          </cell>
          <cell r="R104">
            <v>3587.9026272617321</v>
          </cell>
          <cell r="S104">
            <v>3587.9026272617321</v>
          </cell>
          <cell r="T104" t="str">
            <v>Background Indoor Air</v>
          </cell>
          <cell r="U104">
            <v>3587.9026272617321</v>
          </cell>
          <cell r="V104">
            <v>4000</v>
          </cell>
          <cell r="W104" t="str">
            <v>Background Indoor Air</v>
          </cell>
        </row>
        <row r="105">
          <cell r="A105" t="str">
            <v>PETROLEUM HYDROCARBONS Aromatics C11 to C22</v>
          </cell>
          <cell r="B105">
            <v>10.000000000000002</v>
          </cell>
          <cell r="C105">
            <v>0</v>
          </cell>
          <cell r="D105">
            <v>0</v>
          </cell>
          <cell r="E105">
            <v>0</v>
          </cell>
          <cell r="F105">
            <v>10.000000000000002</v>
          </cell>
          <cell r="G105" t="str">
            <v>Noncancer</v>
          </cell>
          <cell r="H105">
            <v>0</v>
          </cell>
          <cell r="I105">
            <v>10.000000000000002</v>
          </cell>
          <cell r="J105" t="str">
            <v>Noncancer</v>
          </cell>
          <cell r="K105">
            <v>50</v>
          </cell>
          <cell r="L105">
            <v>50</v>
          </cell>
          <cell r="M105" t="str">
            <v>Background Indoor Air</v>
          </cell>
          <cell r="N105">
            <v>6.7723075599586749E-4</v>
          </cell>
          <cell r="O105">
            <v>1.5493674298606746E-2</v>
          </cell>
          <cell r="P105">
            <v>1000</v>
          </cell>
          <cell r="Q105">
            <v>10</v>
          </cell>
          <cell r="R105">
            <v>47651.755973142986</v>
          </cell>
          <cell r="S105">
            <v>5800</v>
          </cell>
          <cell r="T105" t="str">
            <v>Greater than Solubility</v>
          </cell>
          <cell r="U105">
            <v>0</v>
          </cell>
          <cell r="V105">
            <v>50000</v>
          </cell>
          <cell r="W105" t="str">
            <v>Professional Judgment</v>
          </cell>
        </row>
        <row r="106">
          <cell r="A106" t="str">
            <v>PHENANTHRENE</v>
          </cell>
          <cell r="B106">
            <v>10.000000000000002</v>
          </cell>
          <cell r="C106">
            <v>0</v>
          </cell>
          <cell r="D106">
            <v>0</v>
          </cell>
          <cell r="E106">
            <v>0</v>
          </cell>
          <cell r="F106">
            <v>10.000000000000002</v>
          </cell>
          <cell r="G106" t="str">
            <v>Noncancer</v>
          </cell>
          <cell r="H106">
            <v>27.5</v>
          </cell>
          <cell r="I106">
            <v>10.000000000000002</v>
          </cell>
          <cell r="J106" t="str">
            <v>Noncancer</v>
          </cell>
          <cell r="K106">
            <v>0</v>
          </cell>
          <cell r="L106">
            <v>10.000000000000002</v>
          </cell>
          <cell r="M106" t="str">
            <v>Noncancer</v>
          </cell>
          <cell r="N106">
            <v>7.9191009194142696E-4</v>
          </cell>
          <cell r="O106">
            <v>3.5119016984176563E-4</v>
          </cell>
          <cell r="P106">
            <v>1000</v>
          </cell>
          <cell r="Q106">
            <v>1</v>
          </cell>
          <cell r="R106">
            <v>35956.861012087502</v>
          </cell>
          <cell r="S106">
            <v>1150</v>
          </cell>
          <cell r="T106" t="str">
            <v>Greater than Solubility</v>
          </cell>
          <cell r="U106">
            <v>0</v>
          </cell>
          <cell r="V106"/>
          <cell r="W106" t="str">
            <v>NA, &gt; Solubility</v>
          </cell>
        </row>
        <row r="107">
          <cell r="A107" t="str">
            <v>PHENOL</v>
          </cell>
          <cell r="B107">
            <v>52.000000000000007</v>
          </cell>
          <cell r="C107">
            <v>0</v>
          </cell>
          <cell r="D107">
            <v>0</v>
          </cell>
          <cell r="E107">
            <v>0</v>
          </cell>
          <cell r="F107">
            <v>52.000000000000007</v>
          </cell>
          <cell r="G107" t="str">
            <v>Noncancer</v>
          </cell>
          <cell r="H107">
            <v>78.400000000000006</v>
          </cell>
          <cell r="I107">
            <v>52.000000000000007</v>
          </cell>
          <cell r="J107" t="str">
            <v>Noncancer</v>
          </cell>
          <cell r="K107">
            <v>0</v>
          </cell>
          <cell r="L107">
            <v>52.000000000000007</v>
          </cell>
          <cell r="M107" t="str">
            <v>Noncancer</v>
          </cell>
          <cell r="N107">
            <v>1.1257527247352257E-3</v>
          </cell>
          <cell r="O107">
            <v>4.3497075402318726E-6</v>
          </cell>
          <cell r="P107">
            <v>1000</v>
          </cell>
          <cell r="Q107">
            <v>1</v>
          </cell>
          <cell r="R107">
            <v>10619407.330139952</v>
          </cell>
          <cell r="S107">
            <v>50000</v>
          </cell>
          <cell r="T107" t="str">
            <v>Ceiling Value</v>
          </cell>
          <cell r="U107">
            <v>50000</v>
          </cell>
          <cell r="V107">
            <v>50000</v>
          </cell>
          <cell r="W107" t="str">
            <v>Ceiling Value</v>
          </cell>
        </row>
        <row r="108">
          <cell r="A108" t="str">
            <v>POLYCHLORINATED BIPHENYLS (PCBs)</v>
          </cell>
          <cell r="B108">
            <v>4.000000000000001E-3</v>
          </cell>
          <cell r="C108">
            <v>2.3333333333333331E-2</v>
          </cell>
          <cell r="D108">
            <v>0</v>
          </cell>
          <cell r="E108">
            <v>2.3333333333333331E-2</v>
          </cell>
          <cell r="F108">
            <v>4.000000000000001E-3</v>
          </cell>
          <cell r="G108" t="str">
            <v>Noncancer</v>
          </cell>
          <cell r="H108">
            <v>0</v>
          </cell>
          <cell r="I108">
            <v>4.000000000000001E-3</v>
          </cell>
          <cell r="J108" t="str">
            <v>Noncancer</v>
          </cell>
          <cell r="K108">
            <v>0</v>
          </cell>
          <cell r="L108">
            <v>4.000000000000001E-3</v>
          </cell>
          <cell r="M108" t="str">
            <v>Noncancer</v>
          </cell>
          <cell r="N108">
            <v>3.7193443104038365E-4</v>
          </cell>
          <cell r="O108">
            <v>1.9853084311355143E-3</v>
          </cell>
          <cell r="P108">
            <v>1000</v>
          </cell>
          <cell r="Q108">
            <v>1</v>
          </cell>
          <cell r="R108">
            <v>5.4170846268741153</v>
          </cell>
          <cell r="S108">
            <v>5.4170846268741153</v>
          </cell>
          <cell r="T108" t="str">
            <v>Noncancer</v>
          </cell>
          <cell r="U108">
            <v>5.4170846268741153</v>
          </cell>
          <cell r="V108">
            <v>5</v>
          </cell>
          <cell r="W108" t="str">
            <v>Noncancer</v>
          </cell>
        </row>
        <row r="109">
          <cell r="A109" t="str">
            <v>PYRENE</v>
          </cell>
          <cell r="B109">
            <v>10.000000000000002</v>
          </cell>
          <cell r="C109">
            <v>0</v>
          </cell>
          <cell r="D109">
            <v>0</v>
          </cell>
          <cell r="E109">
            <v>0</v>
          </cell>
          <cell r="F109">
            <v>10.000000000000002</v>
          </cell>
          <cell r="G109" t="str">
            <v>Noncancer</v>
          </cell>
          <cell r="H109">
            <v>0</v>
          </cell>
          <cell r="I109">
            <v>10.000000000000002</v>
          </cell>
          <cell r="J109" t="str">
            <v>Noncancer</v>
          </cell>
          <cell r="K109">
            <v>0</v>
          </cell>
          <cell r="L109">
            <v>10.000000000000002</v>
          </cell>
          <cell r="M109" t="str">
            <v>Noncancer</v>
          </cell>
          <cell r="N109">
            <v>9.5444904732837506E-4</v>
          </cell>
          <cell r="O109">
            <v>8.0464729986161912E-5</v>
          </cell>
          <cell r="P109">
            <v>1000</v>
          </cell>
          <cell r="Q109">
            <v>1</v>
          </cell>
          <cell r="R109">
            <v>130209.20668644873</v>
          </cell>
          <cell r="S109">
            <v>135</v>
          </cell>
          <cell r="T109" t="str">
            <v>Greater than Solubility</v>
          </cell>
          <cell r="U109">
            <v>0</v>
          </cell>
          <cell r="V109"/>
          <cell r="W109" t="str">
            <v>NA, &gt; Solubility</v>
          </cell>
        </row>
        <row r="110">
          <cell r="A110" t="str">
            <v>RDX</v>
          </cell>
          <cell r="B110">
            <v>2.2000000000000002</v>
          </cell>
          <cell r="C110">
            <v>7.4242424242424235E-2</v>
          </cell>
          <cell r="D110">
            <v>0</v>
          </cell>
          <cell r="E110">
            <v>7.4242424242424235E-2</v>
          </cell>
          <cell r="F110">
            <v>7.4242424242424235E-2</v>
          </cell>
          <cell r="G110" t="str">
            <v>Cancer</v>
          </cell>
          <cell r="H110">
            <v>0</v>
          </cell>
          <cell r="I110">
            <v>7.4242424242424235E-2</v>
          </cell>
          <cell r="J110" t="str">
            <v>Cancer</v>
          </cell>
          <cell r="K110">
            <v>0</v>
          </cell>
          <cell r="L110">
            <v>7.4242424242424235E-2</v>
          </cell>
          <cell r="M110" t="str">
            <v>Cancer</v>
          </cell>
          <cell r="N110">
            <v>1.1160668379447453E-3</v>
          </cell>
          <cell r="O110">
            <v>1.3600002995443699E-6</v>
          </cell>
          <cell r="P110">
            <v>1000</v>
          </cell>
          <cell r="Q110">
            <v>1</v>
          </cell>
          <cell r="R110">
            <v>48912.846386705758</v>
          </cell>
          <cell r="S110">
            <v>48912.846386705758</v>
          </cell>
          <cell r="T110" t="str">
            <v>Cancer</v>
          </cell>
          <cell r="U110">
            <v>48912.846386705758</v>
          </cell>
          <cell r="V110">
            <v>50000</v>
          </cell>
          <cell r="W110" t="str">
            <v>Cancer</v>
          </cell>
        </row>
        <row r="111">
          <cell r="A111" t="str">
            <v>SELENIUM</v>
          </cell>
          <cell r="B111">
            <v>0.60000000000000009</v>
          </cell>
          <cell r="C111">
            <v>0</v>
          </cell>
          <cell r="D111">
            <v>0</v>
          </cell>
          <cell r="E111">
            <v>0</v>
          </cell>
          <cell r="F111">
            <v>0.60000000000000009</v>
          </cell>
          <cell r="G111" t="str">
            <v>Noncancer</v>
          </cell>
          <cell r="H111">
            <v>0</v>
          </cell>
          <cell r="I111">
            <v>0.60000000000000009</v>
          </cell>
          <cell r="J111" t="str">
            <v>Noncancer</v>
          </cell>
          <cell r="K111">
            <v>0</v>
          </cell>
          <cell r="L111">
            <v>0.60000000000000009</v>
          </cell>
          <cell r="M111" t="str">
            <v>Noncancer</v>
          </cell>
          <cell r="N111">
            <v>0</v>
          </cell>
          <cell r="O111">
            <v>0</v>
          </cell>
          <cell r="P111">
            <v>1000</v>
          </cell>
          <cell r="Q111">
            <v>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 t="str">
            <v>NA</v>
          </cell>
        </row>
        <row r="112">
          <cell r="A112" t="str">
            <v>SILVER</v>
          </cell>
          <cell r="B112">
            <v>2.8000000000000001E-2</v>
          </cell>
          <cell r="C112">
            <v>0</v>
          </cell>
          <cell r="D112">
            <v>0</v>
          </cell>
          <cell r="E112">
            <v>0</v>
          </cell>
          <cell r="F112">
            <v>2.8000000000000001E-2</v>
          </cell>
          <cell r="G112" t="str">
            <v>Noncancer</v>
          </cell>
          <cell r="H112">
            <v>0</v>
          </cell>
          <cell r="I112">
            <v>2.8000000000000001E-2</v>
          </cell>
          <cell r="J112" t="str">
            <v>Noncancer</v>
          </cell>
          <cell r="K112">
            <v>0</v>
          </cell>
          <cell r="L112">
            <v>2.8000000000000001E-2</v>
          </cell>
          <cell r="M112" t="str">
            <v>Noncancer</v>
          </cell>
          <cell r="N112">
            <v>0</v>
          </cell>
          <cell r="O112">
            <v>0</v>
          </cell>
          <cell r="P112">
            <v>1000</v>
          </cell>
          <cell r="Q112">
            <v>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 t="str">
            <v>NA</v>
          </cell>
        </row>
        <row r="113">
          <cell r="A113" t="str">
            <v>STYRENE</v>
          </cell>
          <cell r="B113">
            <v>200</v>
          </cell>
          <cell r="C113">
            <v>4.0935672514619874</v>
          </cell>
          <cell r="D113">
            <v>0</v>
          </cell>
          <cell r="E113">
            <v>4.0935672514619874</v>
          </cell>
          <cell r="F113">
            <v>4.0935672514619874</v>
          </cell>
          <cell r="G113" t="str">
            <v>Cancer</v>
          </cell>
          <cell r="H113">
            <v>680</v>
          </cell>
          <cell r="I113">
            <v>4.0935672514619874</v>
          </cell>
          <cell r="J113" t="str">
            <v>Cancer</v>
          </cell>
          <cell r="K113">
            <v>1.4</v>
          </cell>
          <cell r="L113">
            <v>4.0935672514619874</v>
          </cell>
          <cell r="M113" t="str">
            <v>Cancer</v>
          </cell>
          <cell r="N113">
            <v>7.2545166327125411E-4</v>
          </cell>
          <cell r="O113">
            <v>4.6493629585676606E-2</v>
          </cell>
          <cell r="P113">
            <v>1000</v>
          </cell>
          <cell r="Q113">
            <v>1</v>
          </cell>
          <cell r="R113">
            <v>121.36682689963305</v>
          </cell>
          <cell r="S113">
            <v>121.36682689963305</v>
          </cell>
          <cell r="T113" t="str">
            <v>Cancer</v>
          </cell>
          <cell r="U113">
            <v>121.36682689963305</v>
          </cell>
          <cell r="V113">
            <v>100</v>
          </cell>
          <cell r="W113" t="str">
            <v>Cancer</v>
          </cell>
        </row>
        <row r="114">
          <cell r="A114" t="str">
            <v>TCDD, 2,3,7,8-  (equivalents)</v>
          </cell>
          <cell r="B114">
            <v>4.0000000000000001E-8</v>
          </cell>
          <cell r="C114">
            <v>7.070707070707072E-8</v>
          </cell>
          <cell r="D114">
            <v>0</v>
          </cell>
          <cell r="E114">
            <v>7.070707070707072E-8</v>
          </cell>
          <cell r="F114">
            <v>4.0000000000000001E-8</v>
          </cell>
          <cell r="G114" t="str">
            <v>Noncancer</v>
          </cell>
          <cell r="H114">
            <v>0</v>
          </cell>
          <cell r="I114">
            <v>4.0000000000000001E-8</v>
          </cell>
          <cell r="J114" t="str">
            <v>Noncancer</v>
          </cell>
          <cell r="K114">
            <v>0</v>
          </cell>
          <cell r="L114">
            <v>4.0000000000000001E-8</v>
          </cell>
          <cell r="M114" t="str">
            <v>Noncancer</v>
          </cell>
          <cell r="N114">
            <v>9.4435563204730731E-4</v>
          </cell>
          <cell r="O114">
            <v>1.4637950696048285E-4</v>
          </cell>
          <cell r="P114">
            <v>1000</v>
          </cell>
          <cell r="Q114">
            <v>1</v>
          </cell>
          <cell r="R114">
            <v>2.8936375835323964E-4</v>
          </cell>
          <cell r="S114">
            <v>2.8936375835323964E-4</v>
          </cell>
          <cell r="T114" t="str">
            <v>Noncancer</v>
          </cell>
          <cell r="U114">
            <v>2.8936375835323964E-4</v>
          </cell>
          <cell r="V114">
            <v>2.9999999999999997E-4</v>
          </cell>
          <cell r="W114" t="str">
            <v>Noncancer</v>
          </cell>
        </row>
        <row r="115">
          <cell r="A115" t="str">
            <v>TETRACHLOROETHANE, 1,1,1,2-</v>
          </cell>
          <cell r="B115">
            <v>22.000000000000004</v>
          </cell>
          <cell r="C115">
            <v>0.31531531531531531</v>
          </cell>
          <cell r="D115">
            <v>0</v>
          </cell>
          <cell r="E115">
            <v>0.31531531531531531</v>
          </cell>
          <cell r="F115">
            <v>0.31531531531531531</v>
          </cell>
          <cell r="G115" t="str">
            <v>Cancer</v>
          </cell>
          <cell r="H115">
            <v>0</v>
          </cell>
          <cell r="I115">
            <v>0.31531531531531531</v>
          </cell>
          <cell r="J115" t="str">
            <v>Cancer</v>
          </cell>
          <cell r="K115">
            <v>0</v>
          </cell>
          <cell r="L115">
            <v>0.31531531531531531</v>
          </cell>
          <cell r="M115" t="str">
            <v>Cancer</v>
          </cell>
          <cell r="N115">
            <v>7.259664805209738E-4</v>
          </cell>
          <cell r="O115">
            <v>3.6691413757919213E-2</v>
          </cell>
          <cell r="P115">
            <v>1000</v>
          </cell>
          <cell r="Q115">
            <v>1</v>
          </cell>
          <cell r="R115">
            <v>11.837610631581112</v>
          </cell>
          <cell r="S115">
            <v>11.837610631581112</v>
          </cell>
          <cell r="T115" t="str">
            <v>Cancer</v>
          </cell>
          <cell r="U115">
            <v>11.837610631581112</v>
          </cell>
          <cell r="V115">
            <v>10</v>
          </cell>
          <cell r="W115" t="str">
            <v>Cancer</v>
          </cell>
        </row>
        <row r="116">
          <cell r="A116" t="str">
            <v>TETRACHLOROETHANE, 1,1,2,2-</v>
          </cell>
          <cell r="B116">
            <v>18.600000000000001</v>
          </cell>
          <cell r="C116">
            <v>4.0229885057471264E-2</v>
          </cell>
          <cell r="D116">
            <v>0</v>
          </cell>
          <cell r="E116">
            <v>4.0229885057471264E-2</v>
          </cell>
          <cell r="F116">
            <v>4.0229885057471264E-2</v>
          </cell>
          <cell r="G116" t="str">
            <v>Cancer</v>
          </cell>
          <cell r="H116">
            <v>5235</v>
          </cell>
          <cell r="I116">
            <v>4.0229885057471264E-2</v>
          </cell>
          <cell r="J116" t="str">
            <v>Cancer</v>
          </cell>
          <cell r="K116">
            <v>0</v>
          </cell>
          <cell r="L116">
            <v>4.0229885057471264E-2</v>
          </cell>
          <cell r="M116" t="str">
            <v>Cancer</v>
          </cell>
          <cell r="N116">
            <v>7.3827463452142924E-4</v>
          </cell>
          <cell r="O116">
            <v>6.1552799999274573E-3</v>
          </cell>
          <cell r="P116">
            <v>1000</v>
          </cell>
          <cell r="Q116">
            <v>1</v>
          </cell>
          <cell r="R116">
            <v>8.8528484754913688</v>
          </cell>
          <cell r="S116">
            <v>8.8528484754913688</v>
          </cell>
          <cell r="T116" t="str">
            <v>Cancer</v>
          </cell>
          <cell r="U116">
            <v>8.8528484754913688</v>
          </cell>
          <cell r="V116">
            <v>9</v>
          </cell>
          <cell r="W116" t="str">
            <v>Cancer</v>
          </cell>
        </row>
        <row r="117">
          <cell r="A117" t="str">
            <v>TETRACHLOROETHYLENE</v>
          </cell>
          <cell r="B117">
            <v>8</v>
          </cell>
          <cell r="C117">
            <v>0.77777777777777779</v>
          </cell>
          <cell r="D117">
            <v>0</v>
          </cell>
          <cell r="E117">
            <v>0.77777777777777779</v>
          </cell>
          <cell r="F117">
            <v>0.77777777777777779</v>
          </cell>
          <cell r="G117" t="str">
            <v>Cancer</v>
          </cell>
          <cell r="H117">
            <v>15865</v>
          </cell>
          <cell r="I117">
            <v>0.77777777777777779</v>
          </cell>
          <cell r="J117"/>
          <cell r="K117">
            <v>4.0999999999999996</v>
          </cell>
          <cell r="L117">
            <v>4.0999999999999996</v>
          </cell>
          <cell r="M117" t="str">
            <v>Background Indoor Air</v>
          </cell>
          <cell r="N117">
            <v>7.275267082629569E-4</v>
          </cell>
          <cell r="O117">
            <v>0.32424384081717689</v>
          </cell>
          <cell r="P117">
            <v>1000</v>
          </cell>
          <cell r="Q117">
            <v>1</v>
          </cell>
          <cell r="R117">
            <v>17.380536584971793</v>
          </cell>
          <cell r="S117">
            <v>17.380536584971793</v>
          </cell>
          <cell r="T117" t="str">
            <v>Background Indoor Air</v>
          </cell>
          <cell r="U117">
            <v>17.380536584971793</v>
          </cell>
          <cell r="V117">
            <v>20</v>
          </cell>
          <cell r="W117" t="str">
            <v>Background Indoor Air</v>
          </cell>
        </row>
        <row r="118">
          <cell r="A118" t="str">
            <v>THALLIUM</v>
          </cell>
          <cell r="B118">
            <v>2.8000000000000004E-3</v>
          </cell>
          <cell r="C118">
            <v>0</v>
          </cell>
          <cell r="D118">
            <v>0</v>
          </cell>
          <cell r="E118">
            <v>0</v>
          </cell>
          <cell r="F118">
            <v>2.8000000000000004E-3</v>
          </cell>
          <cell r="G118" t="str">
            <v>Noncancer</v>
          </cell>
          <cell r="H118">
            <v>0</v>
          </cell>
          <cell r="I118">
            <v>2.8000000000000004E-3</v>
          </cell>
          <cell r="J118" t="str">
            <v>Noncancer</v>
          </cell>
          <cell r="K118">
            <v>0</v>
          </cell>
          <cell r="L118">
            <v>2.8000000000000004E-3</v>
          </cell>
          <cell r="M118" t="str">
            <v>Noncancer</v>
          </cell>
          <cell r="N118">
            <v>0</v>
          </cell>
          <cell r="O118">
            <v>0</v>
          </cell>
          <cell r="P118">
            <v>1000</v>
          </cell>
          <cell r="Q118">
            <v>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 t="str">
            <v>NA</v>
          </cell>
        </row>
        <row r="119">
          <cell r="A119" t="str">
            <v>TOLUENE</v>
          </cell>
          <cell r="B119">
            <v>1000</v>
          </cell>
          <cell r="C119">
            <v>0</v>
          </cell>
          <cell r="D119">
            <v>0</v>
          </cell>
          <cell r="E119">
            <v>0</v>
          </cell>
          <cell r="F119">
            <v>1000</v>
          </cell>
          <cell r="G119" t="str">
            <v>Noncancer</v>
          </cell>
          <cell r="H119">
            <v>15000</v>
          </cell>
          <cell r="I119">
            <v>1000</v>
          </cell>
          <cell r="J119" t="str">
            <v>Noncancer</v>
          </cell>
          <cell r="K119">
            <v>54</v>
          </cell>
          <cell r="L119">
            <v>1000</v>
          </cell>
          <cell r="M119" t="str">
            <v>Noncancer</v>
          </cell>
          <cell r="N119">
            <v>7.7836678356713919E-4</v>
          </cell>
          <cell r="O119">
            <v>0.12604902455886741</v>
          </cell>
          <cell r="P119">
            <v>1000</v>
          </cell>
          <cell r="Q119">
            <v>10</v>
          </cell>
          <cell r="R119">
            <v>101923.94303479716</v>
          </cell>
          <cell r="S119">
            <v>50000</v>
          </cell>
          <cell r="T119" t="str">
            <v>Ceiling Value</v>
          </cell>
          <cell r="U119">
            <v>50000</v>
          </cell>
          <cell r="V119">
            <v>50000</v>
          </cell>
          <cell r="W119" t="str">
            <v>Ceiling Value</v>
          </cell>
        </row>
        <row r="120">
          <cell r="A120" t="str">
            <v>TRICHLOROBENZENE, 1,2,4-</v>
          </cell>
          <cell r="B120">
            <v>0.4</v>
          </cell>
          <cell r="C120">
            <v>0</v>
          </cell>
          <cell r="D120">
            <v>0</v>
          </cell>
          <cell r="E120">
            <v>0</v>
          </cell>
          <cell r="F120">
            <v>0.4</v>
          </cell>
          <cell r="G120" t="str">
            <v>Noncancer</v>
          </cell>
          <cell r="H120">
            <v>11000</v>
          </cell>
          <cell r="I120">
            <v>0.4</v>
          </cell>
          <cell r="J120" t="str">
            <v>Noncancer</v>
          </cell>
          <cell r="K120">
            <v>3.4</v>
          </cell>
          <cell r="L120">
            <v>3.4</v>
          </cell>
          <cell r="M120" t="str">
            <v>Background Indoor Air</v>
          </cell>
          <cell r="N120">
            <v>7.5251749035745198E-4</v>
          </cell>
          <cell r="O120">
            <v>2.5968684140534413E-2</v>
          </cell>
          <cell r="P120">
            <v>1000</v>
          </cell>
          <cell r="Q120">
            <v>1</v>
          </cell>
          <cell r="R120">
            <v>173.98522716951877</v>
          </cell>
          <cell r="S120">
            <v>173.98522716951877</v>
          </cell>
          <cell r="T120" t="str">
            <v>Background Indoor Air</v>
          </cell>
          <cell r="U120">
            <v>173.98522716951877</v>
          </cell>
          <cell r="V120">
            <v>200</v>
          </cell>
          <cell r="W120" t="str">
            <v>Background Indoor Air</v>
          </cell>
        </row>
        <row r="121">
          <cell r="A121" t="str">
            <v>TRICHLOROETHANE, 1,1,1-</v>
          </cell>
          <cell r="B121">
            <v>1000</v>
          </cell>
          <cell r="C121">
            <v>0</v>
          </cell>
          <cell r="D121">
            <v>0</v>
          </cell>
          <cell r="E121">
            <v>0</v>
          </cell>
          <cell r="F121">
            <v>1000</v>
          </cell>
          <cell r="G121" t="str">
            <v>Noncancer</v>
          </cell>
          <cell r="H121">
            <v>32563.5</v>
          </cell>
          <cell r="I121">
            <v>1000</v>
          </cell>
          <cell r="J121" t="str">
            <v>Noncancer</v>
          </cell>
          <cell r="K121">
            <v>3</v>
          </cell>
          <cell r="L121">
            <v>1000</v>
          </cell>
          <cell r="M121" t="str">
            <v>Noncancer</v>
          </cell>
          <cell r="N121">
            <v>7.4918428389551166E-4</v>
          </cell>
          <cell r="O121">
            <v>0.36576416128970946</v>
          </cell>
          <cell r="P121">
            <v>1000</v>
          </cell>
          <cell r="Q121">
            <v>1</v>
          </cell>
          <cell r="R121">
            <v>3649.3052505059791</v>
          </cell>
          <cell r="S121">
            <v>3649.3052505059791</v>
          </cell>
          <cell r="T121" t="str">
            <v>Noncancer</v>
          </cell>
          <cell r="U121">
            <v>3649.3052505059791</v>
          </cell>
          <cell r="V121">
            <v>4000</v>
          </cell>
          <cell r="W121" t="str">
            <v>Noncancer</v>
          </cell>
        </row>
        <row r="122">
          <cell r="A122" t="str">
            <v>TRICHLOROETHANE, 1,1,2-</v>
          </cell>
          <cell r="B122">
            <v>14.8</v>
          </cell>
          <cell r="C122">
            <v>0.14583333333333334</v>
          </cell>
          <cell r="D122">
            <v>0</v>
          </cell>
          <cell r="E122">
            <v>0.14583333333333334</v>
          </cell>
          <cell r="F122">
            <v>0.14583333333333334</v>
          </cell>
          <cell r="G122" t="str">
            <v>Cancer</v>
          </cell>
          <cell r="H122">
            <v>0</v>
          </cell>
          <cell r="I122">
            <v>0.14583333333333334</v>
          </cell>
          <cell r="J122" t="str">
            <v>Cancer</v>
          </cell>
          <cell r="K122">
            <v>9.98</v>
          </cell>
          <cell r="L122">
            <v>9.98</v>
          </cell>
          <cell r="M122" t="str">
            <v>Background Indoor Air</v>
          </cell>
          <cell r="N122">
            <v>7.5507235507023924E-4</v>
          </cell>
          <cell r="O122">
            <v>1.5069151923803066E-2</v>
          </cell>
          <cell r="P122">
            <v>1000</v>
          </cell>
          <cell r="Q122">
            <v>1</v>
          </cell>
          <cell r="R122">
            <v>877.10817713695769</v>
          </cell>
          <cell r="S122">
            <v>877.10817713695769</v>
          </cell>
          <cell r="T122" t="str">
            <v>Background Indoor Air</v>
          </cell>
          <cell r="U122">
            <v>877.10817713695769</v>
          </cell>
          <cell r="V122">
            <v>900</v>
          </cell>
          <cell r="W122" t="str">
            <v>Background Indoor Air</v>
          </cell>
        </row>
        <row r="123">
          <cell r="A123" t="str">
            <v>TRICHLOROETHYLENE</v>
          </cell>
          <cell r="B123">
            <v>0.4</v>
          </cell>
          <cell r="C123"/>
          <cell r="D123"/>
          <cell r="E123">
            <v>0.45315161839863716</v>
          </cell>
          <cell r="F123">
            <v>0.4</v>
          </cell>
          <cell r="G123" t="str">
            <v>Noncancer</v>
          </cell>
          <cell r="H123">
            <v>680000</v>
          </cell>
          <cell r="I123">
            <v>0.4</v>
          </cell>
          <cell r="J123" t="str">
            <v>Noncancer</v>
          </cell>
          <cell r="K123">
            <v>0.8</v>
          </cell>
          <cell r="L123">
            <v>0.8</v>
          </cell>
          <cell r="M123" t="str">
            <v>Background Indoor Air</v>
          </cell>
          <cell r="N123">
            <v>7.5282186827969162E-4</v>
          </cell>
          <cell r="O123">
            <v>0.19725099504024918</v>
          </cell>
          <cell r="P123">
            <v>1000</v>
          </cell>
          <cell r="Q123">
            <v>1</v>
          </cell>
          <cell r="R123">
            <v>5.387391765339391</v>
          </cell>
          <cell r="S123">
            <v>5.387391765339391</v>
          </cell>
          <cell r="T123" t="str">
            <v>Background Indoor Air</v>
          </cell>
          <cell r="U123">
            <v>5.387391765339391</v>
          </cell>
          <cell r="V123">
            <v>5</v>
          </cell>
          <cell r="W123" t="str">
            <v>Background Indoor Air</v>
          </cell>
        </row>
        <row r="124">
          <cell r="A124" t="str">
            <v>TRICHLOROPHENOL, 2,4,5-</v>
          </cell>
          <cell r="B124">
            <v>69.999999999999986</v>
          </cell>
          <cell r="C124">
            <v>0</v>
          </cell>
          <cell r="D124">
            <v>0</v>
          </cell>
          <cell r="E124">
            <v>0</v>
          </cell>
          <cell r="F124">
            <v>69.999999999999986</v>
          </cell>
          <cell r="G124" t="str">
            <v>Noncancer</v>
          </cell>
          <cell r="H124">
            <v>0</v>
          </cell>
          <cell r="I124">
            <v>69.999999999999986</v>
          </cell>
          <cell r="J124" t="str">
            <v>Noncancer</v>
          </cell>
          <cell r="K124">
            <v>0</v>
          </cell>
          <cell r="L124">
            <v>69.999999999999986</v>
          </cell>
          <cell r="M124" t="str">
            <v>Noncancer</v>
          </cell>
          <cell r="N124">
            <v>1.0477893007788189E-3</v>
          </cell>
          <cell r="O124">
            <v>1.4895897784716475E-5</v>
          </cell>
          <cell r="P124">
            <v>1000</v>
          </cell>
          <cell r="Q124">
            <v>1</v>
          </cell>
          <cell r="R124">
            <v>4484947.8448888417</v>
          </cell>
          <cell r="S124">
            <v>50000</v>
          </cell>
          <cell r="T124" t="str">
            <v>Ceiling Value</v>
          </cell>
          <cell r="U124">
            <v>50000</v>
          </cell>
          <cell r="V124">
            <v>50000</v>
          </cell>
          <cell r="W124" t="str">
            <v>Ceiling Value</v>
          </cell>
        </row>
        <row r="125">
          <cell r="A125" t="str">
            <v>TRICHLOROPHENOL 2,4,6-</v>
          </cell>
          <cell r="B125">
            <v>0.8</v>
          </cell>
          <cell r="C125">
            <v>0.75268817204301075</v>
          </cell>
          <cell r="D125">
            <v>0</v>
          </cell>
          <cell r="E125">
            <v>0.75268817204301075</v>
          </cell>
          <cell r="F125">
            <v>0.75268817204301075</v>
          </cell>
          <cell r="G125" t="str">
            <v>Cancer</v>
          </cell>
          <cell r="H125">
            <v>0.15</v>
          </cell>
          <cell r="I125">
            <v>0.15</v>
          </cell>
          <cell r="J125" t="str">
            <v>50% Odor Threshold</v>
          </cell>
          <cell r="K125">
            <v>0</v>
          </cell>
          <cell r="L125">
            <v>0.15</v>
          </cell>
          <cell r="M125" t="str">
            <v>50% Odor Threshold</v>
          </cell>
          <cell r="N125">
            <v>1.0295028301611046E-3</v>
          </cell>
          <cell r="O125">
            <v>2.7043368489696383E-5</v>
          </cell>
          <cell r="P125">
            <v>1000</v>
          </cell>
          <cell r="Q125">
            <v>1</v>
          </cell>
          <cell r="R125">
            <v>5387.6940848518425</v>
          </cell>
          <cell r="S125">
            <v>5387.6940848518425</v>
          </cell>
          <cell r="T125" t="str">
            <v>50% Odor Threshold</v>
          </cell>
          <cell r="U125">
            <v>5387.6940848518425</v>
          </cell>
          <cell r="V125">
            <v>5000</v>
          </cell>
          <cell r="W125" t="str">
            <v>50% Odor Threshold</v>
          </cell>
        </row>
        <row r="126">
          <cell r="A126" t="str">
            <v>VANADIUM</v>
          </cell>
          <cell r="B126">
            <v>0.2</v>
          </cell>
          <cell r="C126">
            <v>0</v>
          </cell>
          <cell r="D126">
            <v>0</v>
          </cell>
          <cell r="E126">
            <v>0</v>
          </cell>
          <cell r="F126">
            <v>0.2</v>
          </cell>
          <cell r="G126" t="str">
            <v>Noncancer</v>
          </cell>
          <cell r="H126">
            <v>0</v>
          </cell>
          <cell r="I126">
            <v>0.2</v>
          </cell>
          <cell r="J126" t="str">
            <v>Noncancer</v>
          </cell>
          <cell r="K126">
            <v>0</v>
          </cell>
          <cell r="L126">
            <v>0.2</v>
          </cell>
          <cell r="M126" t="str">
            <v>Noncancer</v>
          </cell>
          <cell r="N126">
            <v>0</v>
          </cell>
          <cell r="O126">
            <v>0</v>
          </cell>
          <cell r="P126">
            <v>1000</v>
          </cell>
          <cell r="Q126">
            <v>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 t="str">
            <v>NA</v>
          </cell>
        </row>
        <row r="127">
          <cell r="A127" t="str">
            <v>VINYL CHLORIDE</v>
          </cell>
          <cell r="B127">
            <v>20.000000000000004</v>
          </cell>
          <cell r="C127">
            <v>0.53030303030303028</v>
          </cell>
          <cell r="D127">
            <v>0.16233766233766231</v>
          </cell>
          <cell r="E127">
            <v>0.16233766233766231</v>
          </cell>
          <cell r="F127">
            <v>0.16233766233766231</v>
          </cell>
          <cell r="G127" t="str">
            <v>Cancer</v>
          </cell>
          <cell r="H127">
            <v>385622</v>
          </cell>
          <cell r="I127">
            <v>0.16233766233766231</v>
          </cell>
          <cell r="J127" t="str">
            <v>Cancer</v>
          </cell>
          <cell r="K127">
            <v>0</v>
          </cell>
          <cell r="L127">
            <v>0.16233766233766231</v>
          </cell>
          <cell r="M127" t="str">
            <v>Cancer</v>
          </cell>
          <cell r="N127">
            <v>8.2717400736670682E-4</v>
          </cell>
          <cell r="O127">
            <v>0.76516009926902662</v>
          </cell>
          <cell r="P127">
            <v>1000</v>
          </cell>
          <cell r="Q127">
            <v>1</v>
          </cell>
          <cell r="R127">
            <v>0.25648979713001696</v>
          </cell>
          <cell r="S127">
            <v>0.25648979713001696</v>
          </cell>
          <cell r="T127" t="str">
            <v>Cancer</v>
          </cell>
          <cell r="U127">
            <v>1.5</v>
          </cell>
          <cell r="V127">
            <v>2</v>
          </cell>
          <cell r="W127" t="str">
            <v>Water PQL</v>
          </cell>
        </row>
        <row r="128">
          <cell r="A128" t="str">
            <v>XYLENES (Mixed Isomers)</v>
          </cell>
          <cell r="B128">
            <v>20.000000000000004</v>
          </cell>
          <cell r="C128">
            <v>0</v>
          </cell>
          <cell r="D128">
            <v>0</v>
          </cell>
          <cell r="E128">
            <v>0</v>
          </cell>
          <cell r="F128">
            <v>20.000000000000004</v>
          </cell>
          <cell r="G128" t="str">
            <v>Noncancer</v>
          </cell>
          <cell r="H128">
            <v>220.5</v>
          </cell>
          <cell r="I128">
            <v>20.000000000000004</v>
          </cell>
          <cell r="J128" t="str">
            <v>Noncancer</v>
          </cell>
          <cell r="K128">
            <v>28</v>
          </cell>
          <cell r="L128">
            <v>28</v>
          </cell>
          <cell r="M128" t="str">
            <v>Background Indoor Air</v>
          </cell>
          <cell r="N128">
            <v>7.4591458604617673E-4</v>
          </cell>
          <cell r="O128">
            <v>0.1141311184529019</v>
          </cell>
          <cell r="P128">
            <v>1000</v>
          </cell>
          <cell r="Q128">
            <v>10</v>
          </cell>
          <cell r="R128">
            <v>3289.007459065404</v>
          </cell>
          <cell r="S128">
            <v>3289.007459065404</v>
          </cell>
          <cell r="T128" t="str">
            <v>Background Indoor Air</v>
          </cell>
          <cell r="U128">
            <v>3289.007459065404</v>
          </cell>
          <cell r="V128">
            <v>3000</v>
          </cell>
          <cell r="W128" t="str">
            <v>Background Indoor Air</v>
          </cell>
        </row>
        <row r="129">
          <cell r="A129" t="str">
            <v>ZINC</v>
          </cell>
          <cell r="B129">
            <v>0.28000000000000003</v>
          </cell>
          <cell r="C129">
            <v>0</v>
          </cell>
          <cell r="D129">
            <v>0</v>
          </cell>
          <cell r="E129">
            <v>0</v>
          </cell>
          <cell r="F129">
            <v>0.28000000000000003</v>
          </cell>
          <cell r="G129" t="str">
            <v>Noncancer</v>
          </cell>
          <cell r="H129">
            <v>0</v>
          </cell>
          <cell r="I129">
            <v>0.28000000000000003</v>
          </cell>
          <cell r="J129" t="str">
            <v>Noncancer</v>
          </cell>
          <cell r="K129">
            <v>0</v>
          </cell>
          <cell r="L129">
            <v>0.28000000000000003</v>
          </cell>
          <cell r="M129" t="str">
            <v>Noncancer</v>
          </cell>
          <cell r="N129">
            <v>0</v>
          </cell>
          <cell r="O129">
            <v>0</v>
          </cell>
          <cell r="P129">
            <v>1000</v>
          </cell>
          <cell r="Q129">
            <v>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 t="str">
            <v>NA</v>
          </cell>
        </row>
      </sheetData>
      <sheetData sheetId="7"/>
      <sheetData sheetId="8"/>
      <sheetData sheetId="9"/>
      <sheetData sheetId="10">
        <row r="1">
          <cell r="A1"/>
          <cell r="B1"/>
          <cell r="C1"/>
          <cell r="D1"/>
          <cell r="E1"/>
          <cell r="F1" t="str">
            <v>Target</v>
          </cell>
          <cell r="G1" t="str">
            <v>LOWEST</v>
          </cell>
          <cell r="H1" t="str">
            <v>HIGHEST</v>
          </cell>
          <cell r="I1"/>
          <cell r="J1"/>
        </row>
        <row r="2">
          <cell r="A2" t="str">
            <v>GW-3</v>
          </cell>
          <cell r="B2" t="str">
            <v>Lowest Ecologically Based Criteria</v>
          </cell>
          <cell r="C2"/>
          <cell r="D2" t="str">
            <v>GW è SW</v>
          </cell>
          <cell r="E2"/>
          <cell r="F2" t="str">
            <v>GW Value</v>
          </cell>
          <cell r="G2" t="str">
            <v>Adjusted</v>
          </cell>
          <cell r="H2" t="str">
            <v>Column G,</v>
          </cell>
          <cell r="I2"/>
          <cell r="J2"/>
        </row>
        <row r="3">
          <cell r="A3" t="str">
            <v>GROUNDWATER</v>
          </cell>
          <cell r="B3"/>
          <cell r="C3"/>
          <cell r="D3" t="str">
            <v>dilution</v>
          </cell>
          <cell r="E3" t="str">
            <v>In GW</v>
          </cell>
          <cell r="F3" t="str">
            <v>adjusted for</v>
          </cell>
          <cell r="G3" t="str">
            <v xml:space="preserve"> AWQC,</v>
          </cell>
          <cell r="H3" t="str">
            <v>Bckgrnd,</v>
          </cell>
          <cell r="I3" t="str">
            <v>GW-3 Standards</v>
          </cell>
          <cell r="J3"/>
        </row>
        <row r="4">
          <cell r="A4"/>
          <cell r="B4"/>
          <cell r="C4"/>
          <cell r="D4" t="str">
            <v>factor</v>
          </cell>
          <cell r="E4" t="str">
            <v>attenuation</v>
          </cell>
          <cell r="F4" t="str">
            <v>dilution/</v>
          </cell>
          <cell r="G4" t="str">
            <v>Ceiling</v>
          </cell>
          <cell r="H4" t="str">
            <v>PQL</v>
          </cell>
          <cell r="I4" t="str">
            <v>(rounded)</v>
          </cell>
          <cell r="J4"/>
        </row>
        <row r="5">
          <cell r="A5"/>
          <cell r="B5"/>
          <cell r="C5"/>
          <cell r="D5"/>
          <cell r="E5" t="str">
            <v>factor</v>
          </cell>
          <cell r="F5" t="str">
            <v>attenuation</v>
          </cell>
          <cell r="G5"/>
          <cell r="I5"/>
          <cell r="J5"/>
        </row>
        <row r="6">
          <cell r="A6" t="str">
            <v>OIL OR HAZARDOUS MATERIAL (OHM)</v>
          </cell>
          <cell r="B6" t="str">
            <v>µg/L</v>
          </cell>
          <cell r="C6" t="str">
            <v>BASIS</v>
          </cell>
          <cell r="D6" t="str">
            <v>Dsw</v>
          </cell>
          <cell r="E6" t="str">
            <v>Dgw</v>
          </cell>
          <cell r="F6" t="str">
            <v>μg/L</v>
          </cell>
          <cell r="G6" t="str">
            <v>μg/L</v>
          </cell>
          <cell r="H6" t="str">
            <v>μg/L</v>
          </cell>
          <cell r="I6" t="str">
            <v>μg/L</v>
          </cell>
          <cell r="J6" t="str">
            <v>BASIS</v>
          </cell>
        </row>
        <row r="7">
          <cell r="A7" t="str">
            <v>ACENAPHTHENE</v>
          </cell>
          <cell r="B7">
            <v>40</v>
          </cell>
          <cell r="C7" t="str">
            <v>chronic EC50</v>
          </cell>
          <cell r="D7">
            <v>10</v>
          </cell>
          <cell r="E7">
            <v>25</v>
          </cell>
          <cell r="F7">
            <v>10000</v>
          </cell>
          <cell r="G7">
            <v>10000</v>
          </cell>
          <cell r="H7">
            <v>10000</v>
          </cell>
          <cell r="I7">
            <v>10000</v>
          </cell>
          <cell r="J7" t="str">
            <v>chronic EC50</v>
          </cell>
        </row>
        <row r="8">
          <cell r="A8" t="str">
            <v>ACENAPHTHYLENE</v>
          </cell>
          <cell r="B8">
            <v>0.14000000000000001</v>
          </cell>
          <cell r="C8" t="str">
            <v>Median PAH phototox</v>
          </cell>
          <cell r="D8">
            <v>10</v>
          </cell>
          <cell r="E8">
            <v>25</v>
          </cell>
          <cell r="F8">
            <v>35</v>
          </cell>
          <cell r="G8">
            <v>35</v>
          </cell>
          <cell r="H8">
            <v>35</v>
          </cell>
          <cell r="I8">
            <v>40</v>
          </cell>
          <cell r="J8" t="str">
            <v>Median PAH phototox</v>
          </cell>
        </row>
        <row r="9">
          <cell r="A9" t="str">
            <v>ACETONE</v>
          </cell>
          <cell r="B9">
            <v>3400</v>
          </cell>
          <cell r="C9" t="str">
            <v>acute LC50/10</v>
          </cell>
          <cell r="D9">
            <v>10</v>
          </cell>
          <cell r="E9">
            <v>2.5</v>
          </cell>
          <cell r="F9">
            <v>85000</v>
          </cell>
          <cell r="G9">
            <v>50000</v>
          </cell>
          <cell r="H9">
            <v>50000</v>
          </cell>
          <cell r="I9">
            <v>50000</v>
          </cell>
          <cell r="J9" t="str">
            <v>Ceiling</v>
          </cell>
        </row>
        <row r="10">
          <cell r="A10" t="str">
            <v>ALDRIN</v>
          </cell>
          <cell r="B10">
            <v>0.13</v>
          </cell>
          <cell r="C10" t="str">
            <v>CMC(SW)/10</v>
          </cell>
          <cell r="D10">
            <v>10</v>
          </cell>
          <cell r="E10">
            <v>25</v>
          </cell>
          <cell r="F10">
            <v>32.5</v>
          </cell>
          <cell r="G10">
            <v>32.5</v>
          </cell>
          <cell r="H10">
            <v>32.5</v>
          </cell>
          <cell r="I10">
            <v>30</v>
          </cell>
          <cell r="J10" t="str">
            <v>CMC(SW)/10</v>
          </cell>
        </row>
        <row r="11">
          <cell r="A11" t="str">
            <v>ANTHRACENE</v>
          </cell>
          <cell r="B11">
            <v>0.13</v>
          </cell>
          <cell r="C11" t="str">
            <v>acute LC50/10</v>
          </cell>
          <cell r="D11">
            <v>10</v>
          </cell>
          <cell r="E11">
            <v>25</v>
          </cell>
          <cell r="F11">
            <v>32.5</v>
          </cell>
          <cell r="G11">
            <v>32.5</v>
          </cell>
          <cell r="H11">
            <v>32.5</v>
          </cell>
          <cell r="I11">
            <v>30</v>
          </cell>
          <cell r="J11" t="str">
            <v>acute LC50/10</v>
          </cell>
        </row>
        <row r="12">
          <cell r="A12" t="str">
            <v>ANTIMONY</v>
          </cell>
          <cell r="B12">
            <v>300</v>
          </cell>
          <cell r="C12" t="str">
            <v>chronic LC50</v>
          </cell>
          <cell r="D12">
            <v>10</v>
          </cell>
          <cell r="E12">
            <v>2.5</v>
          </cell>
          <cell r="F12">
            <v>7500</v>
          </cell>
          <cell r="G12">
            <v>7500</v>
          </cell>
          <cell r="H12">
            <v>7500</v>
          </cell>
          <cell r="I12">
            <v>8000</v>
          </cell>
          <cell r="J12" t="str">
            <v>chronic LC50</v>
          </cell>
        </row>
        <row r="13">
          <cell r="A13" t="str">
            <v>ARSENIC</v>
          </cell>
          <cell r="B13">
            <v>36</v>
          </cell>
          <cell r="C13" t="str">
            <v>CCC(SW)</v>
          </cell>
          <cell r="D13">
            <v>10</v>
          </cell>
          <cell r="E13">
            <v>2.5</v>
          </cell>
          <cell r="F13">
            <v>900</v>
          </cell>
          <cell r="G13">
            <v>900</v>
          </cell>
          <cell r="H13">
            <v>900</v>
          </cell>
          <cell r="I13">
            <v>900</v>
          </cell>
          <cell r="J13" t="str">
            <v>CCC(SW)</v>
          </cell>
        </row>
        <row r="14">
          <cell r="A14" t="str">
            <v>BARIUM</v>
          </cell>
          <cell r="B14">
            <v>41000</v>
          </cell>
          <cell r="C14" t="str">
            <v>acute LC50/10</v>
          </cell>
          <cell r="D14">
            <v>10</v>
          </cell>
          <cell r="E14">
            <v>2.5</v>
          </cell>
          <cell r="F14">
            <v>1025000</v>
          </cell>
          <cell r="G14">
            <v>50000</v>
          </cell>
          <cell r="H14">
            <v>50000</v>
          </cell>
          <cell r="I14">
            <v>50000</v>
          </cell>
          <cell r="J14" t="str">
            <v>Ceiling</v>
          </cell>
        </row>
        <row r="15">
          <cell r="A15" t="str">
            <v>BENZENE</v>
          </cell>
          <cell r="B15">
            <v>460</v>
          </cell>
          <cell r="C15" t="str">
            <v>acute LC50/10</v>
          </cell>
          <cell r="D15">
            <v>10</v>
          </cell>
          <cell r="E15">
            <v>2.5</v>
          </cell>
          <cell r="F15">
            <v>11500</v>
          </cell>
          <cell r="G15">
            <v>11500</v>
          </cell>
          <cell r="H15">
            <v>11500</v>
          </cell>
          <cell r="I15">
            <v>10000</v>
          </cell>
          <cell r="J15" t="str">
            <v>acute LC50/10</v>
          </cell>
        </row>
        <row r="16">
          <cell r="A16" t="str">
            <v>BENZO(a)ANTHRACENE</v>
          </cell>
          <cell r="B16">
            <v>1</v>
          </cell>
          <cell r="C16" t="str">
            <v>acute LC50/10</v>
          </cell>
          <cell r="D16">
            <v>10</v>
          </cell>
          <cell r="E16">
            <v>100</v>
          </cell>
          <cell r="F16">
            <v>1000</v>
          </cell>
          <cell r="G16">
            <v>1000</v>
          </cell>
          <cell r="H16">
            <v>1000</v>
          </cell>
          <cell r="I16">
            <v>1000</v>
          </cell>
          <cell r="J16" t="str">
            <v>acute LC50/10</v>
          </cell>
        </row>
        <row r="17">
          <cell r="A17" t="str">
            <v>BENZO(a)PYRENE</v>
          </cell>
          <cell r="B17">
            <v>0.5</v>
          </cell>
          <cell r="C17" t="str">
            <v>acute LC50/10</v>
          </cell>
          <cell r="D17">
            <v>10</v>
          </cell>
          <cell r="E17">
            <v>100</v>
          </cell>
          <cell r="F17">
            <v>500</v>
          </cell>
          <cell r="G17">
            <v>500</v>
          </cell>
          <cell r="H17">
            <v>500</v>
          </cell>
          <cell r="I17">
            <v>500</v>
          </cell>
          <cell r="J17" t="str">
            <v>acute LC50/10</v>
          </cell>
        </row>
        <row r="18">
          <cell r="A18" t="str">
            <v>BENZO(b)FLUORANTHENE</v>
          </cell>
          <cell r="B18">
            <v>0.42</v>
          </cell>
          <cell r="C18" t="str">
            <v>acute EC50/10</v>
          </cell>
          <cell r="D18">
            <v>10</v>
          </cell>
          <cell r="E18">
            <v>100</v>
          </cell>
          <cell r="F18">
            <v>420</v>
          </cell>
          <cell r="G18">
            <v>420</v>
          </cell>
          <cell r="H18">
            <v>420</v>
          </cell>
          <cell r="I18">
            <v>400</v>
          </cell>
          <cell r="J18" t="str">
            <v>acute EC50/10</v>
          </cell>
        </row>
        <row r="19">
          <cell r="A19" t="str">
            <v>BENZO(g,h,i)PERYLENE</v>
          </cell>
          <cell r="B19">
            <v>0.02</v>
          </cell>
          <cell r="C19" t="str">
            <v>acute LC50/10</v>
          </cell>
          <cell r="D19">
            <v>10</v>
          </cell>
          <cell r="E19">
            <v>100</v>
          </cell>
          <cell r="F19">
            <v>20</v>
          </cell>
          <cell r="G19">
            <v>20</v>
          </cell>
          <cell r="H19">
            <v>20</v>
          </cell>
          <cell r="I19">
            <v>20</v>
          </cell>
          <cell r="J19" t="str">
            <v>acute LC50/10</v>
          </cell>
        </row>
        <row r="20">
          <cell r="A20" t="str">
            <v>BENZO(k)FLUORANTHENE</v>
          </cell>
          <cell r="B20">
            <v>0.14000000000000001</v>
          </cell>
          <cell r="C20" t="str">
            <v>acute LC50/10</v>
          </cell>
          <cell r="D20">
            <v>10</v>
          </cell>
          <cell r="E20">
            <v>100</v>
          </cell>
          <cell r="F20">
            <v>140</v>
          </cell>
          <cell r="G20">
            <v>140</v>
          </cell>
          <cell r="H20">
            <v>140</v>
          </cell>
          <cell r="I20">
            <v>100</v>
          </cell>
          <cell r="J20" t="str">
            <v>acute LC50/10</v>
          </cell>
        </row>
        <row r="21">
          <cell r="A21" t="str">
            <v>BERYLLIUM</v>
          </cell>
          <cell r="B21">
            <v>7.3</v>
          </cell>
          <cell r="C21" t="str">
            <v>chronic LOEC</v>
          </cell>
          <cell r="D21">
            <v>10</v>
          </cell>
          <cell r="E21">
            <v>2.5</v>
          </cell>
          <cell r="F21">
            <v>182.5</v>
          </cell>
          <cell r="G21">
            <v>182.5</v>
          </cell>
          <cell r="H21">
            <v>182.5</v>
          </cell>
          <cell r="I21">
            <v>200</v>
          </cell>
          <cell r="J21" t="str">
            <v>chronic LOEC</v>
          </cell>
        </row>
        <row r="22">
          <cell r="A22" t="str">
            <v>BIPHENYL, 1,1-</v>
          </cell>
          <cell r="B22">
            <v>320</v>
          </cell>
          <cell r="C22" t="str">
            <v>chronic LOEC</v>
          </cell>
          <cell r="D22">
            <v>10</v>
          </cell>
          <cell r="E22">
            <v>25</v>
          </cell>
          <cell r="F22">
            <v>80000</v>
          </cell>
          <cell r="G22">
            <v>50000</v>
          </cell>
          <cell r="H22">
            <v>50000</v>
          </cell>
          <cell r="I22">
            <v>50000</v>
          </cell>
          <cell r="J22" t="str">
            <v>Ceiling</v>
          </cell>
        </row>
        <row r="23">
          <cell r="A23" t="str">
            <v>BIS(2-CHLOROETHYL)ETHER</v>
          </cell>
          <cell r="B23">
            <v>24000</v>
          </cell>
          <cell r="C23" t="str">
            <v>acute LC50/10</v>
          </cell>
          <cell r="D23">
            <v>10</v>
          </cell>
          <cell r="E23">
            <v>2.5</v>
          </cell>
          <cell r="F23">
            <v>600000</v>
          </cell>
          <cell r="G23">
            <v>50000</v>
          </cell>
          <cell r="H23">
            <v>50000</v>
          </cell>
          <cell r="I23">
            <v>50000</v>
          </cell>
          <cell r="J23" t="str">
            <v>Ceiling</v>
          </cell>
        </row>
        <row r="24">
          <cell r="A24" t="str">
            <v>BIS(2-CHLOROISOPROPYL)ETHER</v>
          </cell>
          <cell r="B24">
            <v>24000</v>
          </cell>
          <cell r="C24" t="str">
            <v>acute LC50/10</v>
          </cell>
          <cell r="D24">
            <v>10</v>
          </cell>
          <cell r="E24">
            <v>2.5</v>
          </cell>
          <cell r="F24">
            <v>600000</v>
          </cell>
          <cell r="G24">
            <v>50000</v>
          </cell>
          <cell r="H24">
            <v>50000</v>
          </cell>
          <cell r="I24">
            <v>50000</v>
          </cell>
          <cell r="J24" t="str">
            <v>Ceiling</v>
          </cell>
        </row>
        <row r="25">
          <cell r="A25" t="str">
            <v>BIS(2-ETHYLHEXYL)PHTHALATE</v>
          </cell>
          <cell r="B25">
            <v>160</v>
          </cell>
          <cell r="C25" t="str">
            <v>chronic LOEC</v>
          </cell>
          <cell r="D25">
            <v>10</v>
          </cell>
          <cell r="E25">
            <v>100</v>
          </cell>
          <cell r="F25">
            <v>160000</v>
          </cell>
          <cell r="G25">
            <v>50000</v>
          </cell>
          <cell r="H25">
            <v>50000</v>
          </cell>
          <cell r="I25">
            <v>50000</v>
          </cell>
          <cell r="J25" t="str">
            <v>Ceiling</v>
          </cell>
        </row>
        <row r="26">
          <cell r="A26" t="str">
            <v>BROMODICHLOROMETHANE</v>
          </cell>
          <cell r="B26">
            <v>20000</v>
          </cell>
          <cell r="C26" t="str">
            <v>acute LOEC/10</v>
          </cell>
          <cell r="D26">
            <v>10</v>
          </cell>
          <cell r="E26">
            <v>2.5</v>
          </cell>
          <cell r="F26">
            <v>500000</v>
          </cell>
          <cell r="G26">
            <v>50000</v>
          </cell>
          <cell r="H26">
            <v>50000</v>
          </cell>
          <cell r="I26">
            <v>50000</v>
          </cell>
          <cell r="J26" t="str">
            <v>Ceiling</v>
          </cell>
        </row>
        <row r="27">
          <cell r="A27" t="str">
            <v>BROMOFORM</v>
          </cell>
          <cell r="B27">
            <v>2900</v>
          </cell>
          <cell r="C27" t="str">
            <v>acute LC50/10</v>
          </cell>
          <cell r="D27">
            <v>10</v>
          </cell>
          <cell r="E27">
            <v>2.5</v>
          </cell>
          <cell r="F27">
            <v>72500</v>
          </cell>
          <cell r="G27">
            <v>50000</v>
          </cell>
          <cell r="H27">
            <v>50000</v>
          </cell>
          <cell r="I27">
            <v>50000</v>
          </cell>
          <cell r="J27" t="str">
            <v>Ceiling</v>
          </cell>
        </row>
        <row r="28">
          <cell r="A28" t="str">
            <v>BROMOMETHANE</v>
          </cell>
          <cell r="B28">
            <v>30</v>
          </cell>
          <cell r="C28" t="str">
            <v>acute LC50/10</v>
          </cell>
          <cell r="D28">
            <v>10</v>
          </cell>
          <cell r="E28">
            <v>2.5</v>
          </cell>
          <cell r="F28">
            <v>750</v>
          </cell>
          <cell r="G28">
            <v>750</v>
          </cell>
          <cell r="H28">
            <v>750</v>
          </cell>
          <cell r="I28">
            <v>800</v>
          </cell>
          <cell r="J28" t="str">
            <v>acute LC50/10</v>
          </cell>
        </row>
        <row r="29">
          <cell r="A29" t="str">
            <v>CADMIUM</v>
          </cell>
          <cell r="B29">
            <v>0.3</v>
          </cell>
          <cell r="C29" t="str">
            <v>CCC(FW)</v>
          </cell>
          <cell r="D29">
            <v>10</v>
          </cell>
          <cell r="E29">
            <v>2.5</v>
          </cell>
          <cell r="F29">
            <v>7.5</v>
          </cell>
          <cell r="G29">
            <v>7.5</v>
          </cell>
          <cell r="H29">
            <v>7.5</v>
          </cell>
          <cell r="I29">
            <v>8</v>
          </cell>
          <cell r="J29" t="str">
            <v>CCC(FW)</v>
          </cell>
        </row>
        <row r="30">
          <cell r="A30" t="str">
            <v>CARBON TETRACHLORIDE</v>
          </cell>
          <cell r="B30">
            <v>200</v>
          </cell>
          <cell r="C30" t="str">
            <v>acute LC50/10</v>
          </cell>
          <cell r="D30">
            <v>10</v>
          </cell>
          <cell r="E30">
            <v>2.5</v>
          </cell>
          <cell r="F30">
            <v>5000</v>
          </cell>
          <cell r="G30">
            <v>5000</v>
          </cell>
          <cell r="H30">
            <v>5000</v>
          </cell>
          <cell r="I30">
            <v>5000</v>
          </cell>
          <cell r="J30" t="str">
            <v>acute LC50/10</v>
          </cell>
        </row>
        <row r="31">
          <cell r="A31" t="str">
            <v>CHLORDANE</v>
          </cell>
          <cell r="B31">
            <v>4.0000000000000001E-3</v>
          </cell>
          <cell r="C31" t="str">
            <v>CCC(SW)</v>
          </cell>
          <cell r="D31">
            <v>10</v>
          </cell>
          <cell r="E31">
            <v>25</v>
          </cell>
          <cell r="F31">
            <v>1</v>
          </cell>
          <cell r="G31">
            <v>1</v>
          </cell>
          <cell r="H31">
            <v>1.5</v>
          </cell>
          <cell r="I31">
            <v>2</v>
          </cell>
          <cell r="J31" t="str">
            <v>PQL</v>
          </cell>
        </row>
        <row r="32">
          <cell r="A32" t="str">
            <v>CHLOROANILINE, p-</v>
          </cell>
          <cell r="B32">
            <v>10</v>
          </cell>
          <cell r="C32" t="str">
            <v>acute EC50/10</v>
          </cell>
          <cell r="D32">
            <v>10</v>
          </cell>
          <cell r="E32">
            <v>2.5</v>
          </cell>
          <cell r="F32">
            <v>250</v>
          </cell>
          <cell r="G32">
            <v>250</v>
          </cell>
          <cell r="H32">
            <v>250</v>
          </cell>
          <cell r="I32">
            <v>300</v>
          </cell>
          <cell r="J32" t="str">
            <v>acute EC50/10</v>
          </cell>
        </row>
        <row r="33">
          <cell r="A33" t="str">
            <v>CHLOROBENZENE</v>
          </cell>
          <cell r="B33">
            <v>38</v>
          </cell>
          <cell r="C33" t="str">
            <v>chronic LOEC</v>
          </cell>
          <cell r="D33">
            <v>10</v>
          </cell>
          <cell r="E33">
            <v>2.5</v>
          </cell>
          <cell r="F33">
            <v>950</v>
          </cell>
          <cell r="G33">
            <v>950</v>
          </cell>
          <cell r="H33">
            <v>950</v>
          </cell>
          <cell r="I33">
            <v>1000</v>
          </cell>
          <cell r="J33" t="str">
            <v>chronic LOEC</v>
          </cell>
        </row>
        <row r="34">
          <cell r="A34" t="str">
            <v>CHLOROFORM</v>
          </cell>
          <cell r="B34">
            <v>970</v>
          </cell>
          <cell r="C34" t="str">
            <v>chronic LOEC</v>
          </cell>
          <cell r="D34">
            <v>10</v>
          </cell>
          <cell r="E34">
            <v>2.5</v>
          </cell>
          <cell r="F34">
            <v>24250</v>
          </cell>
          <cell r="G34">
            <v>24250</v>
          </cell>
          <cell r="H34">
            <v>24250</v>
          </cell>
          <cell r="I34">
            <v>20000</v>
          </cell>
          <cell r="J34" t="str">
            <v>chronic LOEC</v>
          </cell>
        </row>
        <row r="35">
          <cell r="A35" t="str">
            <v>CHLOROPHENOL, 2-</v>
          </cell>
          <cell r="B35">
            <v>260</v>
          </cell>
          <cell r="C35" t="str">
            <v>acute LC50/10</v>
          </cell>
          <cell r="D35">
            <v>10</v>
          </cell>
          <cell r="E35">
            <v>2.5</v>
          </cell>
          <cell r="F35">
            <v>6500</v>
          </cell>
          <cell r="G35">
            <v>6500</v>
          </cell>
          <cell r="H35">
            <v>6500</v>
          </cell>
          <cell r="I35">
            <v>7000</v>
          </cell>
          <cell r="J35" t="str">
            <v>acute LC50/10</v>
          </cell>
        </row>
        <row r="36">
          <cell r="A36" t="str">
            <v>CHROMIUM (TOTAL)</v>
          </cell>
          <cell r="B36">
            <v>11</v>
          </cell>
          <cell r="C36" t="str">
            <v>CCC (FW) for Cr VI</v>
          </cell>
          <cell r="D36"/>
          <cell r="E36">
            <v>2.5</v>
          </cell>
          <cell r="F36">
            <v>0</v>
          </cell>
          <cell r="G36"/>
          <cell r="H36">
            <v>275</v>
          </cell>
          <cell r="I36">
            <v>300</v>
          </cell>
          <cell r="J36" t="str">
            <v>Lowest Cr value</v>
          </cell>
        </row>
        <row r="37">
          <cell r="A37" t="str">
            <v>CHROMIUM(III)</v>
          </cell>
          <cell r="B37">
            <v>24</v>
          </cell>
          <cell r="C37" t="str">
            <v>CCC(FW)</v>
          </cell>
          <cell r="D37">
            <v>10</v>
          </cell>
          <cell r="E37">
            <v>2.5</v>
          </cell>
          <cell r="F37">
            <v>600</v>
          </cell>
          <cell r="G37">
            <v>600</v>
          </cell>
          <cell r="H37">
            <v>600</v>
          </cell>
          <cell r="I37">
            <v>600</v>
          </cell>
          <cell r="J37" t="str">
            <v>CCC(FW)</v>
          </cell>
        </row>
        <row r="38">
          <cell r="A38" t="str">
            <v>CHROMIUM(VI)</v>
          </cell>
          <cell r="B38">
            <v>11</v>
          </cell>
          <cell r="C38" t="str">
            <v>CCC(FW)</v>
          </cell>
          <cell r="D38">
            <v>10</v>
          </cell>
          <cell r="E38">
            <v>2.5</v>
          </cell>
          <cell r="F38">
            <v>275</v>
          </cell>
          <cell r="G38">
            <v>275</v>
          </cell>
          <cell r="H38">
            <v>275</v>
          </cell>
          <cell r="I38">
            <v>300</v>
          </cell>
          <cell r="J38" t="str">
            <v>CCC(FW)</v>
          </cell>
        </row>
        <row r="39">
          <cell r="A39" t="str">
            <v>CHRYSENE</v>
          </cell>
          <cell r="B39">
            <v>7.0000000000000007E-2</v>
          </cell>
          <cell r="C39" t="str">
            <v>acute LC50/10</v>
          </cell>
          <cell r="D39">
            <v>10</v>
          </cell>
          <cell r="E39">
            <v>100</v>
          </cell>
          <cell r="F39">
            <v>70</v>
          </cell>
          <cell r="G39">
            <v>70</v>
          </cell>
          <cell r="H39">
            <v>70</v>
          </cell>
          <cell r="I39">
            <v>70</v>
          </cell>
          <cell r="J39" t="str">
            <v>acute LC50/10</v>
          </cell>
        </row>
        <row r="40">
          <cell r="A40" t="str">
            <v>CYANIDE</v>
          </cell>
          <cell r="B40">
            <v>1</v>
          </cell>
          <cell r="C40" t="str">
            <v>CCC(SW)</v>
          </cell>
          <cell r="D40">
            <v>10</v>
          </cell>
          <cell r="E40">
            <v>2.5</v>
          </cell>
          <cell r="F40">
            <v>25</v>
          </cell>
          <cell r="G40">
            <v>25</v>
          </cell>
          <cell r="H40">
            <v>25</v>
          </cell>
          <cell r="I40">
            <v>30</v>
          </cell>
          <cell r="J40" t="str">
            <v>CCC(SW)</v>
          </cell>
        </row>
        <row r="41">
          <cell r="A41" t="str">
            <v>DIBENZO(a,h)ANTHRACENE</v>
          </cell>
          <cell r="B41">
            <v>0.04</v>
          </cell>
          <cell r="C41" t="str">
            <v>acute LC50/10</v>
          </cell>
          <cell r="D41">
            <v>10</v>
          </cell>
          <cell r="E41">
            <v>100</v>
          </cell>
          <cell r="F41">
            <v>40</v>
          </cell>
          <cell r="G41">
            <v>40</v>
          </cell>
          <cell r="H41">
            <v>40</v>
          </cell>
          <cell r="I41">
            <v>40</v>
          </cell>
          <cell r="J41" t="str">
            <v>acute LC50/10</v>
          </cell>
        </row>
        <row r="42">
          <cell r="A42" t="str">
            <v>DIBROMOCHLOROMETHANE</v>
          </cell>
          <cell r="B42">
            <v>3400</v>
          </cell>
          <cell r="C42" t="str">
            <v>acute LC50/10</v>
          </cell>
          <cell r="D42">
            <v>10</v>
          </cell>
          <cell r="E42">
            <v>2.5</v>
          </cell>
          <cell r="F42">
            <v>85000</v>
          </cell>
          <cell r="G42">
            <v>50000</v>
          </cell>
          <cell r="H42">
            <v>50000</v>
          </cell>
          <cell r="I42">
            <v>50000</v>
          </cell>
          <cell r="J42" t="str">
            <v>Ceiling</v>
          </cell>
        </row>
        <row r="43">
          <cell r="A43" t="str">
            <v>DICHLOROBENZENE, 1,2-  (o-DCB)</v>
          </cell>
          <cell r="B43">
            <v>78</v>
          </cell>
          <cell r="C43" t="str">
            <v>acute IC50/10</v>
          </cell>
          <cell r="D43">
            <v>10</v>
          </cell>
          <cell r="E43">
            <v>2.5</v>
          </cell>
          <cell r="F43">
            <v>1950</v>
          </cell>
          <cell r="G43">
            <v>1950</v>
          </cell>
          <cell r="H43">
            <v>1950</v>
          </cell>
          <cell r="I43">
            <v>2000</v>
          </cell>
          <cell r="J43" t="str">
            <v>acute IC50/10</v>
          </cell>
        </row>
        <row r="44">
          <cell r="A44" t="str">
            <v>DICHLOROBENZENE, 1,3-  (m-DCB)</v>
          </cell>
          <cell r="B44">
            <v>1500</v>
          </cell>
          <cell r="C44" t="str">
            <v>chronic LOEC</v>
          </cell>
          <cell r="D44">
            <v>10</v>
          </cell>
          <cell r="E44">
            <v>25</v>
          </cell>
          <cell r="F44">
            <v>375000</v>
          </cell>
          <cell r="G44">
            <v>50000</v>
          </cell>
          <cell r="H44">
            <v>50000</v>
          </cell>
          <cell r="I44">
            <v>50000</v>
          </cell>
          <cell r="J44" t="str">
            <v>Ceiling</v>
          </cell>
        </row>
        <row r="45">
          <cell r="A45" t="str">
            <v>DICHLOROBENZENE, 1,4-  (p-DCB)</v>
          </cell>
          <cell r="B45">
            <v>310</v>
          </cell>
          <cell r="C45" t="str">
            <v>chronic LOEC</v>
          </cell>
          <cell r="D45">
            <v>10</v>
          </cell>
          <cell r="E45">
            <v>2.5</v>
          </cell>
          <cell r="F45">
            <v>7750</v>
          </cell>
          <cell r="G45">
            <v>7750</v>
          </cell>
          <cell r="H45">
            <v>7750</v>
          </cell>
          <cell r="I45">
            <v>8000</v>
          </cell>
          <cell r="J45" t="str">
            <v>chronic LOEC</v>
          </cell>
        </row>
        <row r="46">
          <cell r="A46" t="str">
            <v>DICHLOROBENZIDINE, 3,3'-</v>
          </cell>
          <cell r="B46">
            <v>73</v>
          </cell>
          <cell r="C46" t="str">
            <v>acute LC50/10</v>
          </cell>
          <cell r="D46">
            <v>10</v>
          </cell>
          <cell r="E46">
            <v>2.5</v>
          </cell>
          <cell r="F46">
            <v>1825</v>
          </cell>
          <cell r="G46">
            <v>1825</v>
          </cell>
          <cell r="H46">
            <v>1825</v>
          </cell>
          <cell r="I46">
            <v>2000</v>
          </cell>
          <cell r="J46" t="str">
            <v>acute LC50/10</v>
          </cell>
        </row>
        <row r="47">
          <cell r="A47" t="str">
            <v>DICHLORODIPHENYL DICHLOROETHANE, P,P'- (DDD)</v>
          </cell>
          <cell r="B47">
            <v>0.18</v>
          </cell>
          <cell r="C47" t="str">
            <v>chronic LC50</v>
          </cell>
          <cell r="D47">
            <v>10</v>
          </cell>
          <cell r="E47">
            <v>25</v>
          </cell>
          <cell r="F47">
            <v>45</v>
          </cell>
          <cell r="G47">
            <v>45</v>
          </cell>
          <cell r="H47">
            <v>45</v>
          </cell>
          <cell r="I47">
            <v>50</v>
          </cell>
          <cell r="J47" t="str">
            <v>chronic LC50</v>
          </cell>
        </row>
        <row r="48">
          <cell r="A48" t="str">
            <v>DICHLORODIPHENYLDICHLOROETHYLENE,P,P'- (DDE)</v>
          </cell>
          <cell r="B48">
            <v>1.7</v>
          </cell>
          <cell r="C48" t="str">
            <v>chronic LC50</v>
          </cell>
          <cell r="D48">
            <v>10</v>
          </cell>
          <cell r="E48">
            <v>25</v>
          </cell>
          <cell r="F48">
            <v>425</v>
          </cell>
          <cell r="G48">
            <v>425</v>
          </cell>
          <cell r="H48">
            <v>425</v>
          </cell>
          <cell r="I48">
            <v>400</v>
          </cell>
          <cell r="J48" t="str">
            <v>chronic LC50</v>
          </cell>
        </row>
        <row r="49">
          <cell r="A49" t="str">
            <v>DICHLORODIPHENYLTRICHLOROETHANE, P,P'- (DDT)</v>
          </cell>
          <cell r="B49">
            <v>1E-3</v>
          </cell>
          <cell r="C49" t="str">
            <v>CCC(SW)</v>
          </cell>
          <cell r="D49">
            <v>10</v>
          </cell>
          <cell r="E49">
            <v>100</v>
          </cell>
          <cell r="F49">
            <v>1</v>
          </cell>
          <cell r="G49">
            <v>1</v>
          </cell>
          <cell r="H49">
            <v>1</v>
          </cell>
          <cell r="I49">
            <v>1</v>
          </cell>
          <cell r="J49" t="str">
            <v>CCC(SW)</v>
          </cell>
        </row>
        <row r="50">
          <cell r="A50" t="str">
            <v>DICHLOROETHANE, 1,1-</v>
          </cell>
          <cell r="B50">
            <v>990</v>
          </cell>
          <cell r="C50" t="str">
            <v>chronic LOEC</v>
          </cell>
          <cell r="D50">
            <v>10</v>
          </cell>
          <cell r="E50">
            <v>2.5</v>
          </cell>
          <cell r="F50">
            <v>24750</v>
          </cell>
          <cell r="G50">
            <v>24750</v>
          </cell>
          <cell r="H50">
            <v>24750</v>
          </cell>
          <cell r="I50">
            <v>20000</v>
          </cell>
          <cell r="J50" t="str">
            <v>chronic LOEC</v>
          </cell>
        </row>
        <row r="51">
          <cell r="A51" t="str">
            <v>DICHLOROETHANE, 1,2-</v>
          </cell>
          <cell r="B51">
            <v>990</v>
          </cell>
          <cell r="C51" t="str">
            <v>chronic LOEC</v>
          </cell>
          <cell r="D51">
            <v>10</v>
          </cell>
          <cell r="E51">
            <v>2.5</v>
          </cell>
          <cell r="F51">
            <v>24750</v>
          </cell>
          <cell r="G51">
            <v>24750</v>
          </cell>
          <cell r="H51">
            <v>24750</v>
          </cell>
          <cell r="I51">
            <v>20000</v>
          </cell>
          <cell r="J51" t="str">
            <v>chronic LOEC</v>
          </cell>
        </row>
        <row r="52">
          <cell r="A52" t="str">
            <v>DICHLOROETHYLENE, 1,1-</v>
          </cell>
          <cell r="B52">
            <v>1200</v>
          </cell>
          <cell r="C52" t="str">
            <v>acute LC50/10</v>
          </cell>
          <cell r="D52">
            <v>10</v>
          </cell>
          <cell r="E52">
            <v>2.5</v>
          </cell>
          <cell r="F52">
            <v>30000</v>
          </cell>
          <cell r="G52">
            <v>30000</v>
          </cell>
          <cell r="H52">
            <v>30000</v>
          </cell>
          <cell r="I52">
            <v>30000</v>
          </cell>
          <cell r="J52" t="str">
            <v>acute LC50/10</v>
          </cell>
        </row>
        <row r="53">
          <cell r="A53" t="str">
            <v>DICHLOROETHYLENE, CIS-1,2-</v>
          </cell>
          <cell r="B53">
            <v>14000</v>
          </cell>
          <cell r="C53" t="str">
            <v>acute LC50/10</v>
          </cell>
          <cell r="D53">
            <v>10</v>
          </cell>
          <cell r="E53">
            <v>2.5</v>
          </cell>
          <cell r="F53">
            <v>350000</v>
          </cell>
          <cell r="G53">
            <v>50000</v>
          </cell>
          <cell r="H53">
            <v>50000</v>
          </cell>
          <cell r="I53">
            <v>50000</v>
          </cell>
          <cell r="J53" t="str">
            <v>Ceiling</v>
          </cell>
        </row>
        <row r="54">
          <cell r="A54" t="str">
            <v>DICHLOROETHYLENE, TRANS-1,2-</v>
          </cell>
          <cell r="B54">
            <v>22000</v>
          </cell>
          <cell r="C54" t="str">
            <v>acute LC50/10</v>
          </cell>
          <cell r="D54">
            <v>10</v>
          </cell>
          <cell r="E54">
            <v>2.5</v>
          </cell>
          <cell r="F54">
            <v>550000</v>
          </cell>
          <cell r="G54">
            <v>50000</v>
          </cell>
          <cell r="H54">
            <v>50000</v>
          </cell>
          <cell r="I54">
            <v>50000</v>
          </cell>
          <cell r="J54" t="str">
            <v>Ceiling</v>
          </cell>
        </row>
        <row r="55">
          <cell r="A55" t="str">
            <v>DICHLOROMETHANE</v>
          </cell>
          <cell r="B55">
            <v>6700</v>
          </cell>
          <cell r="C55" t="str">
            <v>chronic LOEC</v>
          </cell>
          <cell r="D55">
            <v>10</v>
          </cell>
          <cell r="E55">
            <v>2.5</v>
          </cell>
          <cell r="F55">
            <v>167500</v>
          </cell>
          <cell r="G55">
            <v>50000</v>
          </cell>
          <cell r="H55">
            <v>50000</v>
          </cell>
          <cell r="I55">
            <v>50000</v>
          </cell>
          <cell r="J55" t="str">
            <v>Ceiling</v>
          </cell>
        </row>
        <row r="56">
          <cell r="A56" t="str">
            <v>DICHLOROPHENOL, 2,4-</v>
          </cell>
          <cell r="B56">
            <v>80</v>
          </cell>
          <cell r="C56" t="str">
            <v>chronic LC50</v>
          </cell>
          <cell r="D56">
            <v>10</v>
          </cell>
          <cell r="E56">
            <v>2.5</v>
          </cell>
          <cell r="F56">
            <v>2000</v>
          </cell>
          <cell r="G56">
            <v>2000</v>
          </cell>
          <cell r="H56">
            <v>2000</v>
          </cell>
          <cell r="I56">
            <v>2000</v>
          </cell>
          <cell r="J56" t="str">
            <v>chronic LC50</v>
          </cell>
        </row>
        <row r="57">
          <cell r="A57" t="str">
            <v>DICHLOROPROPANE, 1,2-</v>
          </cell>
          <cell r="B57">
            <v>25000</v>
          </cell>
          <cell r="C57" t="str">
            <v>chronic LOEC</v>
          </cell>
          <cell r="D57">
            <v>10</v>
          </cell>
          <cell r="E57">
            <v>2.5</v>
          </cell>
          <cell r="F57">
            <v>625000</v>
          </cell>
          <cell r="G57">
            <v>50000</v>
          </cell>
          <cell r="H57">
            <v>50000</v>
          </cell>
          <cell r="I57">
            <v>50000</v>
          </cell>
          <cell r="J57" t="str">
            <v>Ceiling</v>
          </cell>
        </row>
        <row r="58">
          <cell r="A58" t="str">
            <v>DICHLOROPROPENE, 1,3-</v>
          </cell>
          <cell r="B58">
            <v>9</v>
          </cell>
          <cell r="C58" t="str">
            <v>acute EC50/10</v>
          </cell>
          <cell r="D58">
            <v>10</v>
          </cell>
          <cell r="E58">
            <v>2.5</v>
          </cell>
          <cell r="F58">
            <v>225</v>
          </cell>
          <cell r="G58">
            <v>225</v>
          </cell>
          <cell r="H58">
            <v>225</v>
          </cell>
          <cell r="I58">
            <v>200</v>
          </cell>
          <cell r="J58" t="str">
            <v>acute EC50/10</v>
          </cell>
        </row>
        <row r="59">
          <cell r="A59" t="str">
            <v>DIELDRIN</v>
          </cell>
          <cell r="B59">
            <v>1.9E-3</v>
          </cell>
          <cell r="C59" t="str">
            <v>CCC(SW)</v>
          </cell>
          <cell r="D59">
            <v>10</v>
          </cell>
          <cell r="E59">
            <v>25</v>
          </cell>
          <cell r="F59">
            <v>0.47499999999999998</v>
          </cell>
          <cell r="G59">
            <v>0.47499999999999998</v>
          </cell>
          <cell r="H59">
            <v>0.47499999999999998</v>
          </cell>
          <cell r="I59">
            <v>0.5</v>
          </cell>
          <cell r="J59" t="str">
            <v>CCC(SW)</v>
          </cell>
        </row>
        <row r="60">
          <cell r="A60" t="str">
            <v>DIETHYL PHTHALATE</v>
          </cell>
          <cell r="B60">
            <v>340</v>
          </cell>
          <cell r="C60" t="str">
            <v>acute EC50/10</v>
          </cell>
          <cell r="D60">
            <v>10</v>
          </cell>
          <cell r="E60">
            <v>2.5</v>
          </cell>
          <cell r="F60">
            <v>8500</v>
          </cell>
          <cell r="G60">
            <v>8500</v>
          </cell>
          <cell r="H60">
            <v>8500</v>
          </cell>
          <cell r="I60">
            <v>9000</v>
          </cell>
          <cell r="J60" t="str">
            <v>acute EC50/10</v>
          </cell>
        </row>
        <row r="61">
          <cell r="A61" t="str">
            <v>DIMETHYL PHTHALATE</v>
          </cell>
          <cell r="B61">
            <v>23000</v>
          </cell>
          <cell r="C61" t="str">
            <v>chronic LOEC</v>
          </cell>
          <cell r="D61">
            <v>10</v>
          </cell>
          <cell r="E61">
            <v>2.5</v>
          </cell>
          <cell r="F61">
            <v>575000</v>
          </cell>
          <cell r="G61">
            <v>50000</v>
          </cell>
          <cell r="H61">
            <v>50000</v>
          </cell>
          <cell r="I61">
            <v>50000</v>
          </cell>
          <cell r="J61" t="str">
            <v>Ceiling</v>
          </cell>
        </row>
        <row r="62">
          <cell r="A62" t="str">
            <v>DIMETHYLPHENOL, 2,4-</v>
          </cell>
          <cell r="B62">
            <v>3100</v>
          </cell>
          <cell r="C62" t="str">
            <v>chronic LOEC</v>
          </cell>
          <cell r="D62">
            <v>10</v>
          </cell>
          <cell r="E62">
            <v>2.5</v>
          </cell>
          <cell r="F62">
            <v>77500</v>
          </cell>
          <cell r="G62">
            <v>50000</v>
          </cell>
          <cell r="H62">
            <v>50000</v>
          </cell>
          <cell r="I62">
            <v>50000</v>
          </cell>
          <cell r="J62" t="str">
            <v>Ceiling</v>
          </cell>
        </row>
        <row r="63">
          <cell r="A63" t="str">
            <v>DINITROPHENOL, 2,4-</v>
          </cell>
          <cell r="B63">
            <v>900</v>
          </cell>
          <cell r="C63" t="str">
            <v>chronic LOEC</v>
          </cell>
          <cell r="D63">
            <v>10</v>
          </cell>
          <cell r="E63">
            <v>2.5</v>
          </cell>
          <cell r="F63">
            <v>22500</v>
          </cell>
          <cell r="G63">
            <v>22500</v>
          </cell>
          <cell r="H63">
            <v>22500</v>
          </cell>
          <cell r="I63">
            <v>20000</v>
          </cell>
          <cell r="J63" t="str">
            <v>chronic LOEC</v>
          </cell>
        </row>
        <row r="64">
          <cell r="A64" t="str">
            <v>DINITROTOLUENE, 2,4-</v>
          </cell>
          <cell r="B64">
            <v>3800</v>
          </cell>
          <cell r="C64" t="str">
            <v>acute EC50/10</v>
          </cell>
          <cell r="D64">
            <v>10</v>
          </cell>
          <cell r="E64">
            <v>2.5</v>
          </cell>
          <cell r="F64">
            <v>95000</v>
          </cell>
          <cell r="G64">
            <v>50000</v>
          </cell>
          <cell r="H64">
            <v>50000</v>
          </cell>
          <cell r="I64">
            <v>50000</v>
          </cell>
          <cell r="J64" t="str">
            <v>Ceiling</v>
          </cell>
        </row>
        <row r="65">
          <cell r="A65" t="str">
            <v>DIOXANE, 1,4-</v>
          </cell>
          <cell r="B65">
            <v>990000</v>
          </cell>
          <cell r="C65" t="str">
            <v>acute LC50/10</v>
          </cell>
          <cell r="D65">
            <v>10</v>
          </cell>
          <cell r="E65">
            <v>2.5</v>
          </cell>
          <cell r="F65">
            <v>24750000</v>
          </cell>
          <cell r="G65">
            <v>50000</v>
          </cell>
          <cell r="H65">
            <v>50000</v>
          </cell>
          <cell r="I65">
            <v>50000</v>
          </cell>
          <cell r="J65" t="str">
            <v>Ceiling</v>
          </cell>
        </row>
        <row r="66">
          <cell r="A66" t="str">
            <v>ENDOSULFAN</v>
          </cell>
          <cell r="B66">
            <v>8.6999999999999994E-3</v>
          </cell>
          <cell r="C66" t="str">
            <v>CCC(SW)</v>
          </cell>
          <cell r="D66">
            <v>10</v>
          </cell>
          <cell r="E66">
            <v>25</v>
          </cell>
          <cell r="F66">
            <v>2.1749999999999998</v>
          </cell>
          <cell r="G66">
            <v>2.1749999999999998</v>
          </cell>
          <cell r="H66">
            <v>2.1749999999999998</v>
          </cell>
          <cell r="I66">
            <v>2</v>
          </cell>
          <cell r="J66" t="str">
            <v>CCC(SW)</v>
          </cell>
        </row>
        <row r="67">
          <cell r="A67" t="str">
            <v>ENDRIN</v>
          </cell>
          <cell r="B67">
            <v>2.3E-3</v>
          </cell>
          <cell r="C67" t="str">
            <v>CCC(SW)</v>
          </cell>
          <cell r="D67">
            <v>10</v>
          </cell>
          <cell r="E67">
            <v>25</v>
          </cell>
          <cell r="F67">
            <v>0.57499999999999996</v>
          </cell>
          <cell r="G67">
            <v>0.57499999999999996</v>
          </cell>
          <cell r="H67">
            <v>5</v>
          </cell>
          <cell r="I67">
            <v>5</v>
          </cell>
          <cell r="J67" t="str">
            <v>PQL</v>
          </cell>
        </row>
        <row r="68">
          <cell r="A68" t="str">
            <v>ETHYLBENZENE</v>
          </cell>
          <cell r="B68">
            <v>181</v>
          </cell>
          <cell r="C68" t="str">
            <v>acute EC50/10</v>
          </cell>
          <cell r="D68">
            <v>10</v>
          </cell>
          <cell r="E68">
            <v>2.5</v>
          </cell>
          <cell r="F68">
            <v>4525</v>
          </cell>
          <cell r="G68">
            <v>4525</v>
          </cell>
          <cell r="H68">
            <v>4525</v>
          </cell>
          <cell r="I68">
            <v>5000</v>
          </cell>
          <cell r="J68" t="str">
            <v>acute EC50/10</v>
          </cell>
        </row>
        <row r="69">
          <cell r="A69" t="str">
            <v>ETHYLENE DIBROMIDE</v>
          </cell>
          <cell r="B69">
            <v>9600</v>
          </cell>
          <cell r="C69" t="str">
            <v>chronic LOEC</v>
          </cell>
          <cell r="D69">
            <v>10</v>
          </cell>
          <cell r="E69">
            <v>2.5</v>
          </cell>
          <cell r="F69">
            <v>240000</v>
          </cell>
          <cell r="G69">
            <v>50000</v>
          </cell>
          <cell r="H69">
            <v>50000</v>
          </cell>
          <cell r="I69">
            <v>50000</v>
          </cell>
          <cell r="J69" t="str">
            <v>Ceiling</v>
          </cell>
        </row>
        <row r="70">
          <cell r="A70" t="str">
            <v>FLUORANTHENE</v>
          </cell>
          <cell r="B70">
            <v>0.9</v>
          </cell>
          <cell r="C70" t="str">
            <v xml:space="preserve">acute </v>
          </cell>
          <cell r="D70">
            <v>10</v>
          </cell>
          <cell r="E70">
            <v>25</v>
          </cell>
          <cell r="F70">
            <v>225</v>
          </cell>
          <cell r="G70">
            <v>225</v>
          </cell>
          <cell r="H70">
            <v>225</v>
          </cell>
          <cell r="I70">
            <v>200</v>
          </cell>
          <cell r="J70" t="str">
            <v xml:space="preserve">acute </v>
          </cell>
        </row>
        <row r="71">
          <cell r="A71" t="str">
            <v>FLUORENE</v>
          </cell>
          <cell r="B71">
            <v>0.14000000000000001</v>
          </cell>
          <cell r="C71" t="str">
            <v>Median PAH phototox</v>
          </cell>
          <cell r="D71">
            <v>10</v>
          </cell>
          <cell r="E71">
            <v>25</v>
          </cell>
          <cell r="F71">
            <v>35</v>
          </cell>
          <cell r="G71">
            <v>35</v>
          </cell>
          <cell r="H71">
            <v>35</v>
          </cell>
          <cell r="I71">
            <v>40</v>
          </cell>
          <cell r="J71" t="str">
            <v>Median PAH phototox</v>
          </cell>
        </row>
        <row r="72">
          <cell r="A72" t="str">
            <v>HEPTACHLOR</v>
          </cell>
          <cell r="B72">
            <v>3.5999999999999999E-3</v>
          </cell>
          <cell r="C72" t="str">
            <v>CCC(SW)</v>
          </cell>
          <cell r="D72">
            <v>10</v>
          </cell>
          <cell r="E72">
            <v>25</v>
          </cell>
          <cell r="F72">
            <v>0.9</v>
          </cell>
          <cell r="G72">
            <v>0.9</v>
          </cell>
          <cell r="H72">
            <v>1</v>
          </cell>
          <cell r="I72">
            <v>1</v>
          </cell>
          <cell r="J72" t="str">
            <v>PQL</v>
          </cell>
        </row>
        <row r="73">
          <cell r="A73" t="str">
            <v>HEPTACHLOR EPOXIDE</v>
          </cell>
          <cell r="B73">
            <v>3.5999999999999999E-3</v>
          </cell>
          <cell r="C73" t="str">
            <v>CCC(SW)</v>
          </cell>
          <cell r="D73">
            <v>10</v>
          </cell>
          <cell r="E73">
            <v>25</v>
          </cell>
          <cell r="F73">
            <v>0.9</v>
          </cell>
          <cell r="G73">
            <v>0.9</v>
          </cell>
          <cell r="H73">
            <v>1.5</v>
          </cell>
          <cell r="I73">
            <v>2</v>
          </cell>
          <cell r="J73" t="str">
            <v>PQL</v>
          </cell>
        </row>
        <row r="74">
          <cell r="A74" t="str">
            <v>HEXACHLOROBENZENE</v>
          </cell>
          <cell r="B74">
            <v>23</v>
          </cell>
          <cell r="C74" t="str">
            <v>chronic LOEC</v>
          </cell>
          <cell r="D74">
            <v>10</v>
          </cell>
          <cell r="E74">
            <v>25</v>
          </cell>
          <cell r="F74">
            <v>5750</v>
          </cell>
          <cell r="G74">
            <v>5750</v>
          </cell>
          <cell r="H74">
            <v>5750</v>
          </cell>
          <cell r="I74">
            <v>6000</v>
          </cell>
          <cell r="J74" t="str">
            <v>chronic LOEC</v>
          </cell>
        </row>
        <row r="75">
          <cell r="A75" t="str">
            <v>HEXACHLOROBUTADIENE</v>
          </cell>
          <cell r="B75">
            <v>13</v>
          </cell>
          <cell r="C75" t="str">
            <v>chronic LOEC</v>
          </cell>
          <cell r="D75">
            <v>10</v>
          </cell>
          <cell r="E75">
            <v>25</v>
          </cell>
          <cell r="F75">
            <v>3250</v>
          </cell>
          <cell r="G75">
            <v>3250</v>
          </cell>
          <cell r="H75">
            <v>3250</v>
          </cell>
          <cell r="I75">
            <v>3000</v>
          </cell>
          <cell r="J75" t="str">
            <v>chronic LOEC</v>
          </cell>
        </row>
        <row r="76">
          <cell r="A76" t="str">
            <v>HEXACHLOROCYCLOHEXANE, GAMMA (gamma-HCH)</v>
          </cell>
          <cell r="B76">
            <v>1.6E-2</v>
          </cell>
          <cell r="C76" t="str">
            <v>CMC(SW)/10</v>
          </cell>
          <cell r="D76">
            <v>10</v>
          </cell>
          <cell r="E76">
            <v>25</v>
          </cell>
          <cell r="F76">
            <v>4</v>
          </cell>
          <cell r="G76">
            <v>4</v>
          </cell>
          <cell r="H76">
            <v>4</v>
          </cell>
          <cell r="I76">
            <v>4</v>
          </cell>
          <cell r="J76" t="str">
            <v>CMC(SW)/10</v>
          </cell>
        </row>
        <row r="77">
          <cell r="A77" t="str">
            <v>HEXACHLOROETHANE</v>
          </cell>
          <cell r="B77">
            <v>210</v>
          </cell>
          <cell r="C77" t="str">
            <v>chronic LOEC</v>
          </cell>
          <cell r="D77">
            <v>10</v>
          </cell>
          <cell r="E77">
            <v>25</v>
          </cell>
          <cell r="F77">
            <v>52500</v>
          </cell>
          <cell r="G77">
            <v>50000</v>
          </cell>
          <cell r="H77">
            <v>50000</v>
          </cell>
          <cell r="I77">
            <v>50000</v>
          </cell>
          <cell r="J77" t="str">
            <v>Ceiling</v>
          </cell>
        </row>
        <row r="78">
          <cell r="A78" t="str">
            <v>HMX</v>
          </cell>
          <cell r="B78">
            <v>3900</v>
          </cell>
          <cell r="C78" t="str">
            <v>chronic NOEC</v>
          </cell>
          <cell r="D78">
            <v>10</v>
          </cell>
          <cell r="E78">
            <v>2.5</v>
          </cell>
          <cell r="F78">
            <v>97500</v>
          </cell>
          <cell r="G78">
            <v>50000</v>
          </cell>
          <cell r="H78">
            <v>50000</v>
          </cell>
          <cell r="I78">
            <v>50000</v>
          </cell>
          <cell r="J78" t="str">
            <v>Ceiling</v>
          </cell>
        </row>
        <row r="79">
          <cell r="A79" t="str">
            <v>INDENO(1,2,3-cd)PYRENE</v>
          </cell>
          <cell r="B79">
            <v>0.14000000000000001</v>
          </cell>
          <cell r="C79" t="str">
            <v>Median PAH phototox</v>
          </cell>
          <cell r="D79">
            <v>10</v>
          </cell>
          <cell r="E79">
            <v>100</v>
          </cell>
          <cell r="F79">
            <v>140</v>
          </cell>
          <cell r="G79">
            <v>140</v>
          </cell>
          <cell r="H79">
            <v>140</v>
          </cell>
          <cell r="I79">
            <v>100</v>
          </cell>
          <cell r="J79" t="str">
            <v>Median PAH phototox</v>
          </cell>
        </row>
        <row r="80">
          <cell r="A80" t="str">
            <v>LEAD</v>
          </cell>
          <cell r="B80">
            <v>0.54</v>
          </cell>
          <cell r="C80" t="str">
            <v>CCC(FW)</v>
          </cell>
          <cell r="D80">
            <v>10</v>
          </cell>
          <cell r="E80">
            <v>2.5</v>
          </cell>
          <cell r="F80">
            <v>13.5</v>
          </cell>
          <cell r="G80">
            <v>13.5</v>
          </cell>
          <cell r="H80">
            <v>13.5</v>
          </cell>
          <cell r="I80">
            <v>10</v>
          </cell>
          <cell r="J80" t="str">
            <v>CCC(FW)</v>
          </cell>
        </row>
        <row r="81">
          <cell r="A81" t="str">
            <v>MERCURY</v>
          </cell>
          <cell r="B81">
            <v>0.77</v>
          </cell>
          <cell r="C81" t="str">
            <v>CCC(FW)</v>
          </cell>
          <cell r="D81">
            <v>10</v>
          </cell>
          <cell r="E81">
            <v>2.5</v>
          </cell>
          <cell r="F81">
            <v>19.25</v>
          </cell>
          <cell r="G81">
            <v>19.25</v>
          </cell>
          <cell r="H81">
            <v>19.25</v>
          </cell>
          <cell r="I81">
            <v>20</v>
          </cell>
          <cell r="J81" t="str">
            <v>CCC(FW)</v>
          </cell>
        </row>
        <row r="82">
          <cell r="A82" t="str">
            <v>METHOXYCHLOR</v>
          </cell>
          <cell r="B82">
            <v>0.05</v>
          </cell>
          <cell r="C82" t="str">
            <v>chronic LOEC</v>
          </cell>
          <cell r="D82">
            <v>10</v>
          </cell>
          <cell r="E82">
            <v>25</v>
          </cell>
          <cell r="F82">
            <v>12.5</v>
          </cell>
          <cell r="G82">
            <v>12.5</v>
          </cell>
          <cell r="H82">
            <v>12.5</v>
          </cell>
          <cell r="I82">
            <v>10</v>
          </cell>
          <cell r="J82" t="str">
            <v>chronic LOEC</v>
          </cell>
        </row>
        <row r="83">
          <cell r="A83" t="str">
            <v>METHYL ETHYL KETONE</v>
          </cell>
          <cell r="B83">
            <v>200000</v>
          </cell>
          <cell r="C83" t="str">
            <v>acute LC50/10</v>
          </cell>
          <cell r="D83">
            <v>10</v>
          </cell>
          <cell r="E83">
            <v>2.5</v>
          </cell>
          <cell r="F83">
            <v>5000000</v>
          </cell>
          <cell r="G83">
            <v>50000</v>
          </cell>
          <cell r="H83">
            <v>50000</v>
          </cell>
          <cell r="I83">
            <v>50000</v>
          </cell>
          <cell r="J83" t="str">
            <v>Ceiling</v>
          </cell>
        </row>
        <row r="84">
          <cell r="A84" t="str">
            <v>METHYL ISOBUTYL KETONE</v>
          </cell>
          <cell r="B84">
            <v>156000</v>
          </cell>
          <cell r="C84" t="str">
            <v>chronic NOEC</v>
          </cell>
          <cell r="D84">
            <v>10</v>
          </cell>
          <cell r="E84">
            <v>2.5</v>
          </cell>
          <cell r="F84">
            <v>3900000</v>
          </cell>
          <cell r="G84">
            <v>50000</v>
          </cell>
          <cell r="H84">
            <v>50000</v>
          </cell>
          <cell r="I84">
            <v>50000</v>
          </cell>
          <cell r="J84" t="str">
            <v>Ceiling</v>
          </cell>
        </row>
        <row r="85">
          <cell r="A85" t="str">
            <v>METHYL MERCURY</v>
          </cell>
          <cell r="B85">
            <v>0.77</v>
          </cell>
          <cell r="C85" t="str">
            <v>CCC(FW)</v>
          </cell>
          <cell r="D85">
            <v>10</v>
          </cell>
          <cell r="E85">
            <v>2.5</v>
          </cell>
          <cell r="F85">
            <v>19.25</v>
          </cell>
          <cell r="G85">
            <v>19.25</v>
          </cell>
          <cell r="H85">
            <v>19.25</v>
          </cell>
          <cell r="I85">
            <v>20</v>
          </cell>
          <cell r="J85" t="str">
            <v>CCC(FW)</v>
          </cell>
        </row>
        <row r="86">
          <cell r="A86" t="str">
            <v>METHYL TERT BUTYL ETHER</v>
          </cell>
          <cell r="B86">
            <v>100000</v>
          </cell>
          <cell r="C86" t="str">
            <v>chronic LOEC</v>
          </cell>
          <cell r="D86">
            <v>10</v>
          </cell>
          <cell r="E86">
            <v>2.5</v>
          </cell>
          <cell r="F86">
            <v>2500000</v>
          </cell>
          <cell r="G86">
            <v>50000</v>
          </cell>
          <cell r="H86">
            <v>50000</v>
          </cell>
          <cell r="I86">
            <v>50000</v>
          </cell>
          <cell r="J86" t="str">
            <v>Ceiling</v>
          </cell>
        </row>
        <row r="87">
          <cell r="A87" t="str">
            <v>METHYLNAPHTHALENE, 2-</v>
          </cell>
          <cell r="B87">
            <v>70</v>
          </cell>
          <cell r="C87" t="str">
            <v>acute LC50/10</v>
          </cell>
          <cell r="D87">
            <v>10</v>
          </cell>
          <cell r="E87">
            <v>25</v>
          </cell>
          <cell r="F87">
            <v>17500</v>
          </cell>
          <cell r="G87">
            <v>17500</v>
          </cell>
          <cell r="H87">
            <v>17500</v>
          </cell>
          <cell r="I87">
            <v>20000</v>
          </cell>
          <cell r="J87" t="str">
            <v>acute LC50/10</v>
          </cell>
        </row>
        <row r="88">
          <cell r="A88" t="str">
            <v>NAPHTHALENE</v>
          </cell>
          <cell r="B88">
            <v>72</v>
          </cell>
          <cell r="C88" t="str">
            <v>chronic LOEC</v>
          </cell>
          <cell r="D88">
            <v>10</v>
          </cell>
          <cell r="E88">
            <v>25</v>
          </cell>
          <cell r="F88">
            <v>18000</v>
          </cell>
          <cell r="G88">
            <v>18000</v>
          </cell>
          <cell r="H88">
            <v>18000</v>
          </cell>
          <cell r="I88">
            <v>20000</v>
          </cell>
          <cell r="J88" t="str">
            <v>chronic LOEC</v>
          </cell>
        </row>
        <row r="89">
          <cell r="A89" t="str">
            <v>NICKEL</v>
          </cell>
          <cell r="B89">
            <v>8.1999999999999993</v>
          </cell>
          <cell r="C89" t="str">
            <v>CCC(SW)</v>
          </cell>
          <cell r="D89">
            <v>10</v>
          </cell>
          <cell r="E89">
            <v>2.5</v>
          </cell>
          <cell r="F89">
            <v>204.99999999999997</v>
          </cell>
          <cell r="G89">
            <v>204.99999999999997</v>
          </cell>
          <cell r="H89">
            <v>204.99999999999997</v>
          </cell>
          <cell r="I89">
            <v>200</v>
          </cell>
          <cell r="J89" t="str">
            <v>CCC(SW)</v>
          </cell>
        </row>
        <row r="90">
          <cell r="A90" t="str">
            <v>PENTACHLOROPHENOL</v>
          </cell>
          <cell r="B90">
            <v>7.9</v>
          </cell>
          <cell r="C90" t="str">
            <v>CCC(SW)</v>
          </cell>
          <cell r="D90">
            <v>10</v>
          </cell>
          <cell r="E90">
            <v>2.5</v>
          </cell>
          <cell r="F90">
            <v>197.5</v>
          </cell>
          <cell r="G90">
            <v>197.5</v>
          </cell>
          <cell r="H90">
            <v>197.5</v>
          </cell>
          <cell r="I90">
            <v>200</v>
          </cell>
          <cell r="J90" t="str">
            <v>CCC(SW)</v>
          </cell>
        </row>
        <row r="91">
          <cell r="A91" t="str">
            <v>PER- AND POLYFLUORALKYL SUBSTANCES (PFAS)</v>
          </cell>
          <cell r="B91">
            <v>0</v>
          </cell>
          <cell r="C91"/>
          <cell r="D91"/>
          <cell r="E91"/>
          <cell r="F91"/>
          <cell r="G91"/>
          <cell r="H91"/>
          <cell r="I91" t="str">
            <v>-</v>
          </cell>
          <cell r="J91"/>
        </row>
        <row r="92">
          <cell r="A92" t="str">
            <v>PERFLUORODECANOIC ACID (PFDA)</v>
          </cell>
          <cell r="B92">
            <v>1705</v>
          </cell>
          <cell r="C92" t="str">
            <v>MN SW Qual Criterion</v>
          </cell>
          <cell r="D92">
            <v>10</v>
          </cell>
          <cell r="E92">
            <v>2.5</v>
          </cell>
          <cell r="F92">
            <v>42625</v>
          </cell>
          <cell r="G92">
            <v>42625</v>
          </cell>
          <cell r="H92">
            <v>42625</v>
          </cell>
          <cell r="I92">
            <v>40000</v>
          </cell>
          <cell r="J92" t="str">
            <v>MN SW Qual Criterion</v>
          </cell>
        </row>
        <row r="93">
          <cell r="A93" t="str">
            <v>PERFLUOROHEPTANOIC ACID (PFHpA)</v>
          </cell>
          <cell r="B93">
            <v>1705</v>
          </cell>
          <cell r="C93" t="str">
            <v>MN SW Qual Criterion</v>
          </cell>
          <cell r="D93">
            <v>10</v>
          </cell>
          <cell r="E93">
            <v>2.5</v>
          </cell>
          <cell r="F93">
            <v>42625</v>
          </cell>
          <cell r="G93">
            <v>42625</v>
          </cell>
          <cell r="H93">
            <v>42625</v>
          </cell>
          <cell r="I93">
            <v>40000</v>
          </cell>
          <cell r="J93" t="str">
            <v>MN SW Qual Criterion</v>
          </cell>
        </row>
        <row r="94">
          <cell r="A94" t="str">
            <v>PERFLUOROHEXANESULFONIC ACID (PFHxS)</v>
          </cell>
          <cell r="B94">
            <v>19</v>
          </cell>
          <cell r="C94" t="str">
            <v>MN SW Qual Criterion</v>
          </cell>
          <cell r="D94">
            <v>10</v>
          </cell>
          <cell r="E94">
            <v>2.5</v>
          </cell>
          <cell r="F94">
            <v>475</v>
          </cell>
          <cell r="G94">
            <v>475</v>
          </cell>
          <cell r="H94">
            <v>475</v>
          </cell>
          <cell r="I94">
            <v>500</v>
          </cell>
          <cell r="J94" t="str">
            <v>MN SW Qual Criterion</v>
          </cell>
        </row>
        <row r="95">
          <cell r="A95" t="str">
            <v>PERFLUOROOCTANOIC ACID (PFOA)</v>
          </cell>
          <cell r="B95">
            <v>1705</v>
          </cell>
          <cell r="C95" t="str">
            <v>MN SW Qual Criterion</v>
          </cell>
          <cell r="D95">
            <v>10</v>
          </cell>
          <cell r="E95">
            <v>2.5</v>
          </cell>
          <cell r="F95">
            <v>42625</v>
          </cell>
          <cell r="G95">
            <v>42625</v>
          </cell>
          <cell r="H95">
            <v>42625</v>
          </cell>
          <cell r="I95">
            <v>40000</v>
          </cell>
          <cell r="J95" t="str">
            <v>MN SW Qual Criterion</v>
          </cell>
        </row>
        <row r="96">
          <cell r="A96" t="str">
            <v>PERFLUOROOCTANESULFONIC ACID (PFOS)</v>
          </cell>
          <cell r="B96">
            <v>19</v>
          </cell>
          <cell r="C96" t="str">
            <v>MN SW Qual Criterion</v>
          </cell>
          <cell r="D96">
            <v>10</v>
          </cell>
          <cell r="E96">
            <v>2.5</v>
          </cell>
          <cell r="F96">
            <v>475</v>
          </cell>
          <cell r="G96">
            <v>475</v>
          </cell>
          <cell r="H96">
            <v>475</v>
          </cell>
          <cell r="I96">
            <v>500</v>
          </cell>
          <cell r="J96" t="str">
            <v>MN SW Qual Criterion</v>
          </cell>
        </row>
        <row r="97">
          <cell r="A97" t="str">
            <v>PERFLUORONONANOIC ACID (PFNA)</v>
          </cell>
          <cell r="B97">
            <v>1705</v>
          </cell>
          <cell r="C97" t="str">
            <v>MN SW Qual Criterion</v>
          </cell>
          <cell r="D97">
            <v>10</v>
          </cell>
          <cell r="E97">
            <v>2.5</v>
          </cell>
          <cell r="F97">
            <v>42625</v>
          </cell>
          <cell r="G97">
            <v>42625</v>
          </cell>
          <cell r="H97">
            <v>42625</v>
          </cell>
          <cell r="I97">
            <v>40000</v>
          </cell>
          <cell r="J97" t="str">
            <v>MN SW Qual Criterion</v>
          </cell>
        </row>
        <row r="98">
          <cell r="A98" t="str">
            <v>PERCHLORATE</v>
          </cell>
          <cell r="B98">
            <v>59</v>
          </cell>
          <cell r="C98" t="str">
            <v>chronic LOEC</v>
          </cell>
          <cell r="D98">
            <v>10</v>
          </cell>
          <cell r="E98">
            <v>2.5</v>
          </cell>
          <cell r="F98">
            <v>1475</v>
          </cell>
          <cell r="G98">
            <v>1475</v>
          </cell>
          <cell r="H98">
            <v>1475</v>
          </cell>
          <cell r="I98">
            <v>1000</v>
          </cell>
          <cell r="J98" t="str">
            <v>chronic LOEC</v>
          </cell>
        </row>
        <row r="99">
          <cell r="A99" t="str">
            <v>PETROLEUM HYDROCARBONS</v>
          </cell>
          <cell r="B99">
            <v>0</v>
          </cell>
          <cell r="C99">
            <v>0</v>
          </cell>
          <cell r="D99"/>
          <cell r="E99">
            <v>2.5</v>
          </cell>
          <cell r="F99">
            <v>0</v>
          </cell>
          <cell r="G99"/>
          <cell r="H99">
            <v>5000</v>
          </cell>
          <cell r="I99">
            <v>5000</v>
          </cell>
          <cell r="J99" t="str">
            <v>Lowest EPH fraction</v>
          </cell>
        </row>
        <row r="100">
          <cell r="A100" t="str">
            <v>PETROLEUM HYDROCARBONS Aliphatics C5 to C8</v>
          </cell>
          <cell r="B100">
            <v>250</v>
          </cell>
          <cell r="C100" t="str">
            <v>acute LC50/10</v>
          </cell>
          <cell r="D100">
            <v>10</v>
          </cell>
          <cell r="E100">
            <v>25</v>
          </cell>
          <cell r="F100">
            <v>62500</v>
          </cell>
          <cell r="G100">
            <v>50000</v>
          </cell>
          <cell r="H100">
            <v>50000</v>
          </cell>
          <cell r="I100">
            <v>50000</v>
          </cell>
          <cell r="J100" t="str">
            <v>Ceiling</v>
          </cell>
        </row>
        <row r="101">
          <cell r="A101" t="str">
            <v>PETROLEUM HYDROCARBONS Aliphatics C9 to C12</v>
          </cell>
          <cell r="B101">
            <v>1800</v>
          </cell>
          <cell r="C101" t="str">
            <v>acute LC50/10</v>
          </cell>
          <cell r="D101">
            <v>10</v>
          </cell>
          <cell r="E101">
            <v>100</v>
          </cell>
          <cell r="F101">
            <v>1800000</v>
          </cell>
          <cell r="G101">
            <v>50000</v>
          </cell>
          <cell r="H101">
            <v>50000</v>
          </cell>
          <cell r="I101">
            <v>50000</v>
          </cell>
          <cell r="J101" t="str">
            <v>Ceiling</v>
          </cell>
        </row>
        <row r="102">
          <cell r="A102" t="str">
            <v>PETROLEUM HYDROCARBONS Aliphatics C9 to C18</v>
          </cell>
          <cell r="B102">
            <v>1800</v>
          </cell>
          <cell r="C102" t="str">
            <v>acute LC50/10</v>
          </cell>
          <cell r="D102">
            <v>10</v>
          </cell>
          <cell r="E102">
            <v>100</v>
          </cell>
          <cell r="F102">
            <v>1800000</v>
          </cell>
          <cell r="G102">
            <v>50000</v>
          </cell>
          <cell r="H102">
            <v>50000</v>
          </cell>
          <cell r="I102">
            <v>50000</v>
          </cell>
          <cell r="J102" t="str">
            <v>Ceiling</v>
          </cell>
        </row>
        <row r="103">
          <cell r="A103" t="str">
            <v>PETROLEUM HYDROCARBONS Aliphatics C19 to C36</v>
          </cell>
          <cell r="B103">
            <v>2100</v>
          </cell>
          <cell r="C103" t="str">
            <v>acute EC50/10</v>
          </cell>
          <cell r="D103">
            <v>10</v>
          </cell>
          <cell r="E103">
            <v>100</v>
          </cell>
          <cell r="F103">
            <v>2100000</v>
          </cell>
          <cell r="G103">
            <v>50000</v>
          </cell>
          <cell r="H103">
            <v>50000</v>
          </cell>
          <cell r="I103">
            <v>50000</v>
          </cell>
          <cell r="J103" t="str">
            <v>Ceiling</v>
          </cell>
        </row>
        <row r="104">
          <cell r="A104" t="str">
            <v>PETROLEUM HYDROCARBONS Aromatics C9 to C10</v>
          </cell>
          <cell r="B104">
            <v>540</v>
          </cell>
          <cell r="C104" t="str">
            <v>acute LC50/10</v>
          </cell>
          <cell r="D104">
            <v>10</v>
          </cell>
          <cell r="E104">
            <v>25</v>
          </cell>
          <cell r="F104">
            <v>135000</v>
          </cell>
          <cell r="G104">
            <v>50000</v>
          </cell>
          <cell r="H104">
            <v>50000</v>
          </cell>
          <cell r="I104">
            <v>50000</v>
          </cell>
          <cell r="J104" t="str">
            <v>Ceiling</v>
          </cell>
        </row>
        <row r="105">
          <cell r="A105" t="str">
            <v>PETROLEUM HYDROCARBONS Aromatics C11 to C22</v>
          </cell>
          <cell r="B105">
            <v>5</v>
          </cell>
          <cell r="C105" t="str">
            <v>Mean PAH tox</v>
          </cell>
          <cell r="D105">
            <v>10</v>
          </cell>
          <cell r="E105">
            <v>100</v>
          </cell>
          <cell r="F105">
            <v>5000</v>
          </cell>
          <cell r="G105">
            <v>5000</v>
          </cell>
          <cell r="H105">
            <v>5000</v>
          </cell>
          <cell r="I105">
            <v>5000</v>
          </cell>
          <cell r="J105" t="str">
            <v>Mean PAH tox</v>
          </cell>
        </row>
        <row r="106">
          <cell r="A106" t="str">
            <v>PHENANTHRENE</v>
          </cell>
          <cell r="B106">
            <v>38</v>
          </cell>
          <cell r="C106" t="str">
            <v>chronic LOEC</v>
          </cell>
          <cell r="D106">
            <v>10</v>
          </cell>
          <cell r="E106">
            <v>25</v>
          </cell>
          <cell r="F106">
            <v>9500</v>
          </cell>
          <cell r="G106">
            <v>9500</v>
          </cell>
          <cell r="H106">
            <v>9500</v>
          </cell>
          <cell r="I106">
            <v>10000</v>
          </cell>
          <cell r="J106" t="str">
            <v>chronic LOEC</v>
          </cell>
        </row>
        <row r="107">
          <cell r="A107" t="str">
            <v>PHENOL</v>
          </cell>
          <cell r="B107">
            <v>62</v>
          </cell>
          <cell r="C107" t="str">
            <v>chronic LOEC</v>
          </cell>
          <cell r="D107">
            <v>10</v>
          </cell>
          <cell r="E107">
            <v>2.5</v>
          </cell>
          <cell r="F107">
            <v>1550</v>
          </cell>
          <cell r="G107">
            <v>1550</v>
          </cell>
          <cell r="H107">
            <v>1550</v>
          </cell>
          <cell r="I107">
            <v>2000</v>
          </cell>
          <cell r="J107" t="str">
            <v>chronic LOEC</v>
          </cell>
        </row>
        <row r="108">
          <cell r="A108" t="str">
            <v>POLYCHLORINATED BIPHENYLS (PCBs)</v>
          </cell>
          <cell r="B108">
            <v>1.4E-2</v>
          </cell>
          <cell r="C108" t="str">
            <v xml:space="preserve">CCC (FW) </v>
          </cell>
          <cell r="D108">
            <v>10</v>
          </cell>
          <cell r="E108">
            <v>100</v>
          </cell>
          <cell r="F108">
            <v>14</v>
          </cell>
          <cell r="G108">
            <v>14</v>
          </cell>
          <cell r="H108">
            <v>14</v>
          </cell>
          <cell r="I108">
            <v>10</v>
          </cell>
          <cell r="J108" t="str">
            <v xml:space="preserve">CCC (FW) </v>
          </cell>
        </row>
        <row r="109">
          <cell r="A109" t="str">
            <v>PYRENE</v>
          </cell>
          <cell r="B109">
            <v>8.8999999999999996E-2</v>
          </cell>
          <cell r="C109" t="str">
            <v>acute LC50/10</v>
          </cell>
          <cell r="D109">
            <v>10</v>
          </cell>
          <cell r="E109">
            <v>25</v>
          </cell>
          <cell r="F109">
            <v>22.25</v>
          </cell>
          <cell r="G109">
            <v>22.25</v>
          </cell>
          <cell r="H109">
            <v>22.25</v>
          </cell>
          <cell r="I109">
            <v>20</v>
          </cell>
          <cell r="J109" t="str">
            <v>acute LC50/10</v>
          </cell>
        </row>
        <row r="110">
          <cell r="A110" t="str">
            <v>RDX</v>
          </cell>
          <cell r="B110">
            <v>2400</v>
          </cell>
          <cell r="C110" t="str">
            <v>chronic LOEC</v>
          </cell>
          <cell r="D110">
            <v>10</v>
          </cell>
          <cell r="E110">
            <v>2.5</v>
          </cell>
          <cell r="F110">
            <v>60000</v>
          </cell>
          <cell r="G110">
            <v>50000</v>
          </cell>
          <cell r="H110">
            <v>50000</v>
          </cell>
          <cell r="I110">
            <v>50000</v>
          </cell>
          <cell r="J110" t="str">
            <v>Ceiling</v>
          </cell>
        </row>
        <row r="111">
          <cell r="A111" t="str">
            <v>SELENIUM</v>
          </cell>
          <cell r="B111">
            <v>1.5</v>
          </cell>
          <cell r="C111" t="str">
            <v>CCC</v>
          </cell>
          <cell r="D111">
            <v>10</v>
          </cell>
          <cell r="E111">
            <v>2.5</v>
          </cell>
          <cell r="F111">
            <v>37.5</v>
          </cell>
          <cell r="G111">
            <v>37.5</v>
          </cell>
          <cell r="H111">
            <v>50</v>
          </cell>
          <cell r="I111">
            <v>50</v>
          </cell>
          <cell r="J111" t="str">
            <v>PQL</v>
          </cell>
        </row>
        <row r="112">
          <cell r="A112" t="str">
            <v>SILVER</v>
          </cell>
          <cell r="B112">
            <v>0.03</v>
          </cell>
          <cell r="C112" t="str">
            <v>CMC(FW)/10</v>
          </cell>
          <cell r="D112">
            <v>10</v>
          </cell>
          <cell r="E112">
            <v>2.5</v>
          </cell>
          <cell r="F112">
            <v>0.75</v>
          </cell>
          <cell r="G112">
            <v>0.75</v>
          </cell>
          <cell r="H112">
            <v>7</v>
          </cell>
          <cell r="I112">
            <v>7</v>
          </cell>
          <cell r="J112" t="str">
            <v>PQL</v>
          </cell>
        </row>
        <row r="113">
          <cell r="A113" t="str">
            <v>STYRENE</v>
          </cell>
          <cell r="B113">
            <v>250</v>
          </cell>
          <cell r="C113" t="str">
            <v>acute LC50/10</v>
          </cell>
          <cell r="D113">
            <v>10</v>
          </cell>
          <cell r="E113">
            <v>2.5</v>
          </cell>
          <cell r="F113">
            <v>6250</v>
          </cell>
          <cell r="G113">
            <v>6250</v>
          </cell>
          <cell r="H113">
            <v>6250</v>
          </cell>
          <cell r="I113">
            <v>6000</v>
          </cell>
          <cell r="J113" t="str">
            <v>acute LC50/10</v>
          </cell>
        </row>
        <row r="114">
          <cell r="A114" t="str">
            <v>TCDD, 2,3,7,8-  (equivalents)</v>
          </cell>
          <cell r="B114">
            <v>3.8000000000000002E-5</v>
          </cell>
          <cell r="C114" t="str">
            <v>chronicLOEC</v>
          </cell>
          <cell r="D114">
            <v>10</v>
          </cell>
          <cell r="E114">
            <v>100</v>
          </cell>
          <cell r="F114">
            <v>3.7999999999999999E-2</v>
          </cell>
          <cell r="G114">
            <v>3.7999999999999999E-2</v>
          </cell>
          <cell r="H114">
            <v>3.7999999999999999E-2</v>
          </cell>
          <cell r="I114">
            <v>0.04</v>
          </cell>
          <cell r="J114" t="str">
            <v>chronicLOEC</v>
          </cell>
        </row>
        <row r="115">
          <cell r="A115" t="str">
            <v>TETRACHLOROETHANE, 1,1,1,2-</v>
          </cell>
          <cell r="B115">
            <v>2000</v>
          </cell>
          <cell r="C115" t="str">
            <v>acute LC50/10</v>
          </cell>
          <cell r="D115">
            <v>10</v>
          </cell>
          <cell r="E115">
            <v>2.5</v>
          </cell>
          <cell r="F115">
            <v>50000</v>
          </cell>
          <cell r="G115">
            <v>50000</v>
          </cell>
          <cell r="H115">
            <v>50000</v>
          </cell>
          <cell r="I115">
            <v>50000</v>
          </cell>
          <cell r="J115" t="str">
            <v>acute LC50/10</v>
          </cell>
        </row>
        <row r="116">
          <cell r="A116" t="str">
            <v>TETRACHLOROETHANE, 1,1,2,2-</v>
          </cell>
          <cell r="B116">
            <v>4000</v>
          </cell>
          <cell r="C116" t="str">
            <v>chronic LOEC</v>
          </cell>
          <cell r="D116">
            <v>10</v>
          </cell>
          <cell r="E116">
            <v>2.5</v>
          </cell>
          <cell r="F116">
            <v>100000</v>
          </cell>
          <cell r="G116">
            <v>50000</v>
          </cell>
          <cell r="H116">
            <v>50000</v>
          </cell>
          <cell r="I116">
            <v>50000</v>
          </cell>
          <cell r="J116" t="str">
            <v>Ceiling</v>
          </cell>
        </row>
        <row r="117">
          <cell r="A117" t="str">
            <v>TETRACHLOROETHYLENE</v>
          </cell>
          <cell r="B117">
            <v>1100</v>
          </cell>
          <cell r="C117" t="str">
            <v>chronic LOEC</v>
          </cell>
          <cell r="D117">
            <v>10</v>
          </cell>
          <cell r="E117">
            <v>2.5</v>
          </cell>
          <cell r="F117">
            <v>27500</v>
          </cell>
          <cell r="G117">
            <v>27500</v>
          </cell>
          <cell r="H117">
            <v>27500</v>
          </cell>
          <cell r="I117">
            <v>30000</v>
          </cell>
          <cell r="J117" t="str">
            <v>chronic LOEC</v>
          </cell>
        </row>
        <row r="118">
          <cell r="A118" t="str">
            <v>THALLIUM</v>
          </cell>
          <cell r="B118">
            <v>110</v>
          </cell>
          <cell r="C118" t="str">
            <v>chronic</v>
          </cell>
          <cell r="D118">
            <v>10</v>
          </cell>
          <cell r="E118">
            <v>2.5</v>
          </cell>
          <cell r="F118">
            <v>2750</v>
          </cell>
          <cell r="G118">
            <v>2750</v>
          </cell>
          <cell r="H118">
            <v>2750</v>
          </cell>
          <cell r="I118">
            <v>3000</v>
          </cell>
          <cell r="J118" t="str">
            <v>chronic</v>
          </cell>
        </row>
        <row r="119">
          <cell r="A119" t="str">
            <v>TOLUENE</v>
          </cell>
          <cell r="B119">
            <v>1400</v>
          </cell>
          <cell r="C119" t="str">
            <v>acute EC50/10</v>
          </cell>
          <cell r="D119">
            <v>10</v>
          </cell>
          <cell r="E119">
            <v>2.5</v>
          </cell>
          <cell r="F119">
            <v>35000</v>
          </cell>
          <cell r="G119">
            <v>35000</v>
          </cell>
          <cell r="H119">
            <v>35000</v>
          </cell>
          <cell r="I119">
            <v>40000</v>
          </cell>
          <cell r="J119" t="str">
            <v>acute EC50/10</v>
          </cell>
        </row>
        <row r="120">
          <cell r="A120" t="str">
            <v>TRICHLOROBENZENE, 1,2,4-</v>
          </cell>
          <cell r="B120">
            <v>340</v>
          </cell>
          <cell r="C120" t="str">
            <v>chronic LOEC</v>
          </cell>
          <cell r="D120">
            <v>10</v>
          </cell>
          <cell r="E120">
            <v>25</v>
          </cell>
          <cell r="F120">
            <v>85000</v>
          </cell>
          <cell r="G120">
            <v>50000</v>
          </cell>
          <cell r="H120">
            <v>50000</v>
          </cell>
          <cell r="I120">
            <v>50000</v>
          </cell>
          <cell r="J120" t="str">
            <v>Ceiling</v>
          </cell>
        </row>
        <row r="121">
          <cell r="A121" t="str">
            <v>TRICHLOROETHANE, 1,1,1-</v>
          </cell>
          <cell r="B121">
            <v>900</v>
          </cell>
          <cell r="C121" t="str">
            <v xml:space="preserve">acute EC10/10 </v>
          </cell>
          <cell r="D121">
            <v>10</v>
          </cell>
          <cell r="E121">
            <v>2.5</v>
          </cell>
          <cell r="F121">
            <v>22500</v>
          </cell>
          <cell r="G121">
            <v>22500</v>
          </cell>
          <cell r="H121">
            <v>22500</v>
          </cell>
          <cell r="I121">
            <v>20000</v>
          </cell>
          <cell r="J121" t="str">
            <v xml:space="preserve">acute EC10/10 </v>
          </cell>
        </row>
        <row r="122">
          <cell r="A122" t="str">
            <v>TRICHLOROETHANE, 1,1,2-</v>
          </cell>
          <cell r="B122">
            <v>15000</v>
          </cell>
          <cell r="C122" t="str">
            <v>chronic LOEC</v>
          </cell>
          <cell r="D122">
            <v>10</v>
          </cell>
          <cell r="E122">
            <v>2.5</v>
          </cell>
          <cell r="F122">
            <v>375000</v>
          </cell>
          <cell r="G122">
            <v>50000</v>
          </cell>
          <cell r="H122">
            <v>50000</v>
          </cell>
          <cell r="I122">
            <v>50000</v>
          </cell>
          <cell r="J122" t="str">
            <v>Ceiling</v>
          </cell>
        </row>
        <row r="123">
          <cell r="A123" t="str">
            <v>TRICHLOROETHYLENE</v>
          </cell>
          <cell r="B123">
            <v>190</v>
          </cell>
          <cell r="C123" t="str">
            <v>acute LC50/10</v>
          </cell>
          <cell r="D123">
            <v>10</v>
          </cell>
          <cell r="E123">
            <v>2.5</v>
          </cell>
          <cell r="F123">
            <v>4750</v>
          </cell>
          <cell r="G123">
            <v>4750</v>
          </cell>
          <cell r="H123">
            <v>4750</v>
          </cell>
          <cell r="I123">
            <v>5000</v>
          </cell>
          <cell r="J123" t="str">
            <v>acute LC50/10</v>
          </cell>
        </row>
        <row r="124">
          <cell r="A124" t="str">
            <v>TRICHLOROPHENOL, 2,4,5-</v>
          </cell>
          <cell r="B124">
            <v>130</v>
          </cell>
          <cell r="C124" t="str">
            <v>chronic</v>
          </cell>
          <cell r="D124">
            <v>10</v>
          </cell>
          <cell r="E124">
            <v>2.5</v>
          </cell>
          <cell r="F124">
            <v>3250</v>
          </cell>
          <cell r="G124">
            <v>3250</v>
          </cell>
          <cell r="H124">
            <v>3250</v>
          </cell>
          <cell r="I124">
            <v>3000</v>
          </cell>
          <cell r="J124" t="str">
            <v>chronic</v>
          </cell>
        </row>
        <row r="125">
          <cell r="A125" t="str">
            <v>TRICHLOROPHENOL 2,4,6-</v>
          </cell>
          <cell r="B125">
            <v>18</v>
          </cell>
          <cell r="C125" t="str">
            <v>acute LC50/10</v>
          </cell>
          <cell r="D125">
            <v>10</v>
          </cell>
          <cell r="E125">
            <v>2.5</v>
          </cell>
          <cell r="F125">
            <v>450</v>
          </cell>
          <cell r="G125">
            <v>450</v>
          </cell>
          <cell r="H125">
            <v>450</v>
          </cell>
          <cell r="I125">
            <v>500</v>
          </cell>
          <cell r="J125" t="str">
            <v>acute LC50/10</v>
          </cell>
        </row>
        <row r="126">
          <cell r="A126" t="str">
            <v>VANADIUM</v>
          </cell>
          <cell r="B126">
            <v>160</v>
          </cell>
          <cell r="C126" t="str">
            <v>chronic</v>
          </cell>
          <cell r="D126">
            <v>10</v>
          </cell>
          <cell r="E126">
            <v>2.5</v>
          </cell>
          <cell r="F126">
            <v>4000</v>
          </cell>
          <cell r="G126">
            <v>4000</v>
          </cell>
          <cell r="H126">
            <v>4000</v>
          </cell>
          <cell r="I126">
            <v>4000</v>
          </cell>
          <cell r="J126" t="str">
            <v>chronic</v>
          </cell>
        </row>
        <row r="127">
          <cell r="A127" t="str">
            <v>VINYL CHLORIDE</v>
          </cell>
          <cell r="B127">
            <v>41000</v>
          </cell>
          <cell r="C127" t="str">
            <v>acute EC50/10</v>
          </cell>
          <cell r="D127">
            <v>10</v>
          </cell>
          <cell r="E127">
            <v>2.5</v>
          </cell>
          <cell r="F127">
            <v>1025000</v>
          </cell>
          <cell r="G127">
            <v>50000</v>
          </cell>
          <cell r="H127">
            <v>50000</v>
          </cell>
          <cell r="I127">
            <v>50000</v>
          </cell>
          <cell r="J127" t="str">
            <v>Ceiling</v>
          </cell>
        </row>
        <row r="128">
          <cell r="A128" t="str">
            <v>XYLENES (Mixed Isomers)</v>
          </cell>
          <cell r="B128">
            <v>200</v>
          </cell>
          <cell r="C128" t="str">
            <v>acute EC50/10</v>
          </cell>
          <cell r="D128">
            <v>10</v>
          </cell>
          <cell r="E128">
            <v>2.5</v>
          </cell>
          <cell r="F128">
            <v>5000</v>
          </cell>
          <cell r="G128">
            <v>5000</v>
          </cell>
          <cell r="H128">
            <v>5000</v>
          </cell>
          <cell r="I128">
            <v>5000</v>
          </cell>
          <cell r="J128" t="str">
            <v>acute EC50/10</v>
          </cell>
        </row>
        <row r="129">
          <cell r="A129" t="str">
            <v>ZINC</v>
          </cell>
          <cell r="B129">
            <v>37</v>
          </cell>
          <cell r="C129" t="str">
            <v>CCC(FW)</v>
          </cell>
          <cell r="D129">
            <v>10</v>
          </cell>
          <cell r="E129">
            <v>2.5</v>
          </cell>
          <cell r="F129">
            <v>925</v>
          </cell>
          <cell r="G129">
            <v>925</v>
          </cell>
          <cell r="H129">
            <v>925</v>
          </cell>
          <cell r="I129">
            <v>900</v>
          </cell>
          <cell r="J129" t="str">
            <v>CCC(FW)</v>
          </cell>
        </row>
      </sheetData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/MCP%20GW_022020.xlsx" TargetMode="External"/><Relationship Id="rId2" Type="http://schemas.openxmlformats.org/officeDocument/2006/relationships/hyperlink" Target="../MCP%20GW2%20alpha_022020.xlsx" TargetMode="External"/><Relationship Id="rId1" Type="http://schemas.openxmlformats.org/officeDocument/2006/relationships/hyperlink" Target="../MCP%20Toxicity_022020.xlsx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../MCP%20Soil_022020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67"/>
  <sheetViews>
    <sheetView showGridLines="0" tabSelected="1" zoomScaleNormal="100" workbookViewId="0"/>
  </sheetViews>
  <sheetFormatPr defaultColWidth="9.1796875" defaultRowHeight="12.5" x14ac:dyDescent="0.25"/>
  <cols>
    <col min="1" max="1" width="9.1796875" style="1"/>
    <col min="2" max="2" width="6.81640625" style="1" customWidth="1"/>
    <col min="3" max="3" width="2.54296875" style="1" customWidth="1"/>
    <col min="4" max="4" width="27.54296875" style="1" customWidth="1"/>
    <col min="5" max="5" width="64.54296875" style="1" customWidth="1"/>
    <col min="6" max="6" width="2.54296875" style="1" customWidth="1"/>
    <col min="7" max="7" width="6.81640625" style="1" customWidth="1"/>
    <col min="8" max="16384" width="9.1796875" style="1"/>
  </cols>
  <sheetData>
    <row r="1" spans="1:25" ht="13" thickTop="1" x14ac:dyDescent="0.25">
      <c r="A1" s="18"/>
      <c r="B1" s="151"/>
      <c r="C1" s="152"/>
      <c r="D1" s="152"/>
      <c r="E1" s="152"/>
      <c r="F1" s="152"/>
      <c r="G1" s="153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</row>
    <row r="2" spans="1:25" ht="15.5" x14ac:dyDescent="0.35">
      <c r="A2" s="18"/>
      <c r="B2" s="251" t="s">
        <v>126</v>
      </c>
      <c r="C2" s="252"/>
      <c r="D2" s="252"/>
      <c r="E2" s="252"/>
      <c r="F2" s="252"/>
      <c r="G2" s="253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</row>
    <row r="3" spans="1:25" x14ac:dyDescent="0.25">
      <c r="A3" s="18"/>
      <c r="B3" s="89"/>
      <c r="C3" s="90"/>
      <c r="D3" s="90"/>
      <c r="E3" s="90"/>
      <c r="F3" s="90"/>
      <c r="G3" s="91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</row>
    <row r="4" spans="1:25" ht="13" x14ac:dyDescent="0.3">
      <c r="A4" s="18"/>
      <c r="B4" s="92"/>
      <c r="C4" s="90"/>
      <c r="D4" s="90" t="s">
        <v>127</v>
      </c>
      <c r="E4" s="90"/>
      <c r="F4" s="90"/>
      <c r="G4" s="91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</row>
    <row r="5" spans="1:25" x14ac:dyDescent="0.25">
      <c r="A5" s="18"/>
      <c r="B5" s="89"/>
      <c r="C5" s="90"/>
      <c r="D5" s="90"/>
      <c r="E5" s="90"/>
      <c r="F5" s="90"/>
      <c r="G5" s="91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</row>
    <row r="6" spans="1:25" ht="13.5" thickBot="1" x14ac:dyDescent="0.35">
      <c r="A6" s="18"/>
      <c r="B6" s="93"/>
      <c r="C6" s="11"/>
      <c r="D6" s="12" t="s">
        <v>128</v>
      </c>
      <c r="E6" s="12" t="s">
        <v>129</v>
      </c>
      <c r="F6" s="90"/>
      <c r="G6" s="91"/>
      <c r="H6" s="19"/>
      <c r="I6" s="19"/>
      <c r="J6" s="19"/>
      <c r="K6" s="19"/>
      <c r="L6" s="19"/>
      <c r="M6" s="19"/>
      <c r="N6" s="19"/>
      <c r="O6" s="19"/>
      <c r="P6" s="19"/>
      <c r="Q6" s="19"/>
      <c r="R6" s="18"/>
      <c r="S6" s="18"/>
      <c r="T6" s="18"/>
      <c r="U6" s="18"/>
      <c r="V6" s="18"/>
      <c r="W6" s="18"/>
      <c r="X6" s="18"/>
      <c r="Y6" s="18"/>
    </row>
    <row r="7" spans="1:25" x14ac:dyDescent="0.25">
      <c r="A7" s="18"/>
      <c r="B7" s="89"/>
      <c r="C7" s="90"/>
      <c r="D7" s="90"/>
      <c r="E7" s="90"/>
      <c r="F7" s="90"/>
      <c r="G7" s="91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25">
      <c r="A8" s="18"/>
      <c r="B8" s="89"/>
      <c r="C8" s="94"/>
      <c r="D8" s="247" t="s">
        <v>130</v>
      </c>
      <c r="E8" s="15" t="s">
        <v>131</v>
      </c>
      <c r="F8" s="90"/>
      <c r="G8" s="91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</row>
    <row r="9" spans="1:25" x14ac:dyDescent="0.25">
      <c r="A9" s="18"/>
      <c r="B9" s="89"/>
      <c r="C9" s="90"/>
      <c r="D9" s="247"/>
      <c r="E9" s="15"/>
      <c r="F9" s="90"/>
      <c r="G9" s="91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</row>
    <row r="10" spans="1:25" x14ac:dyDescent="0.25">
      <c r="A10" s="18"/>
      <c r="B10" s="89"/>
      <c r="C10" s="13"/>
      <c r="D10" s="248" t="s">
        <v>133</v>
      </c>
      <c r="E10" s="15" t="s">
        <v>203</v>
      </c>
      <c r="F10" s="90"/>
      <c r="G10" s="91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</row>
    <row r="11" spans="1:25" x14ac:dyDescent="0.25">
      <c r="A11" s="18"/>
      <c r="B11" s="89"/>
      <c r="C11" s="13"/>
      <c r="D11" s="247"/>
      <c r="E11" s="15"/>
      <c r="F11" s="90"/>
      <c r="G11" s="91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</row>
    <row r="12" spans="1:25" x14ac:dyDescent="0.25">
      <c r="A12" s="18"/>
      <c r="B12" s="89"/>
      <c r="C12" s="13"/>
      <c r="D12" s="248" t="s">
        <v>113</v>
      </c>
      <c r="E12" s="15" t="s">
        <v>219</v>
      </c>
      <c r="F12" s="90"/>
      <c r="G12" s="91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25" ht="13" x14ac:dyDescent="0.3">
      <c r="A13" s="18"/>
      <c r="B13" s="89"/>
      <c r="C13" s="13"/>
      <c r="D13" s="14"/>
      <c r="E13" s="15"/>
      <c r="F13" s="90"/>
      <c r="G13" s="91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</row>
    <row r="14" spans="1:25" ht="13" x14ac:dyDescent="0.3">
      <c r="A14" s="18"/>
      <c r="B14" s="89"/>
      <c r="C14" s="13" t="s">
        <v>208</v>
      </c>
      <c r="D14" s="14"/>
      <c r="E14" s="15"/>
      <c r="F14" s="90"/>
      <c r="G14" s="91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</row>
    <row r="15" spans="1:25" ht="13" x14ac:dyDescent="0.3">
      <c r="A15" s="18"/>
      <c r="B15" s="89"/>
      <c r="C15" s="13" t="s">
        <v>204</v>
      </c>
      <c r="D15" s="14"/>
      <c r="E15" s="15"/>
      <c r="F15" s="90"/>
      <c r="G15" s="91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</row>
    <row r="16" spans="1:25" ht="13" x14ac:dyDescent="0.3">
      <c r="A16" s="18"/>
      <c r="B16" s="89"/>
      <c r="C16" s="246" t="s">
        <v>245</v>
      </c>
      <c r="D16" s="14"/>
      <c r="E16" s="15"/>
      <c r="F16" s="90"/>
      <c r="G16" s="9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</row>
    <row r="17" spans="1:25" ht="13" x14ac:dyDescent="0.3">
      <c r="A17" s="18"/>
      <c r="B17" s="89"/>
      <c r="C17" s="13"/>
      <c r="D17" s="14"/>
      <c r="E17" s="15"/>
      <c r="F17" s="90"/>
      <c r="G17" s="91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</row>
    <row r="18" spans="1:25" ht="13" x14ac:dyDescent="0.3">
      <c r="A18" s="18"/>
      <c r="B18" s="89"/>
      <c r="C18" s="13"/>
      <c r="D18" s="20" t="s">
        <v>213</v>
      </c>
      <c r="E18" s="15" t="s">
        <v>132</v>
      </c>
      <c r="F18" s="90"/>
      <c r="G18" s="91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</row>
    <row r="19" spans="1:25" ht="13" x14ac:dyDescent="0.3">
      <c r="A19" s="18"/>
      <c r="B19" s="89"/>
      <c r="C19" s="13"/>
      <c r="D19" s="20"/>
      <c r="E19" s="15"/>
      <c r="F19" s="90"/>
      <c r="G19" s="91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</row>
    <row r="20" spans="1:25" ht="13" x14ac:dyDescent="0.3">
      <c r="A20" s="18"/>
      <c r="B20" s="89"/>
      <c r="C20" s="13"/>
      <c r="D20" s="20" t="s">
        <v>214</v>
      </c>
      <c r="E20" s="15" t="s">
        <v>205</v>
      </c>
      <c r="F20" s="90"/>
      <c r="G20" s="91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</row>
    <row r="21" spans="1:25" ht="13" x14ac:dyDescent="0.3">
      <c r="A21" s="18"/>
      <c r="B21" s="89"/>
      <c r="C21" s="13"/>
      <c r="D21" s="20"/>
      <c r="E21" s="15"/>
      <c r="F21" s="90"/>
      <c r="G21" s="91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</row>
    <row r="22" spans="1:25" ht="13" x14ac:dyDescent="0.3">
      <c r="A22" s="18"/>
      <c r="B22" s="89"/>
      <c r="C22" s="13"/>
      <c r="D22" s="20" t="s">
        <v>215</v>
      </c>
      <c r="E22" s="15" t="s">
        <v>206</v>
      </c>
      <c r="F22" s="90"/>
      <c r="G22" s="91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</row>
    <row r="23" spans="1:25" ht="13" x14ac:dyDescent="0.3">
      <c r="A23" s="18"/>
      <c r="B23" s="89"/>
      <c r="C23" s="13"/>
      <c r="D23" s="20"/>
      <c r="E23" s="15"/>
      <c r="F23" s="90"/>
      <c r="G23" s="91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</row>
    <row r="24" spans="1:25" ht="13" x14ac:dyDescent="0.3">
      <c r="A24" s="18"/>
      <c r="B24" s="89"/>
      <c r="C24" s="13"/>
      <c r="D24" s="20" t="s">
        <v>216</v>
      </c>
      <c r="E24" s="15" t="s">
        <v>207</v>
      </c>
      <c r="F24" s="90"/>
      <c r="G24" s="91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</row>
    <row r="25" spans="1:25" ht="13.5" thickBot="1" x14ac:dyDescent="0.35">
      <c r="A25" s="18"/>
      <c r="B25" s="89"/>
      <c r="C25" s="16"/>
      <c r="D25" s="12"/>
      <c r="E25" s="17"/>
      <c r="F25" s="90"/>
      <c r="G25" s="91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</row>
    <row r="26" spans="1:25" ht="13" x14ac:dyDescent="0.3">
      <c r="A26" s="18"/>
      <c r="B26" s="89"/>
      <c r="C26" s="13"/>
      <c r="D26" s="14"/>
      <c r="E26" s="15"/>
      <c r="F26" s="90"/>
      <c r="G26" s="91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</row>
    <row r="27" spans="1:25" s="150" customFormat="1" ht="23.5" customHeight="1" x14ac:dyDescent="0.25">
      <c r="A27" s="149"/>
      <c r="B27" s="154"/>
      <c r="C27" s="250" t="s">
        <v>250</v>
      </c>
      <c r="D27" s="250"/>
      <c r="E27" s="250"/>
      <c r="F27" s="90"/>
      <c r="G27" s="91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8"/>
      <c r="T27" s="18"/>
      <c r="U27" s="18"/>
      <c r="V27" s="18"/>
      <c r="W27" s="18"/>
      <c r="X27" s="18"/>
      <c r="Y27" s="18"/>
    </row>
    <row r="28" spans="1:25" ht="13.4" customHeight="1" thickBot="1" x14ac:dyDescent="0.3">
      <c r="A28" s="18"/>
      <c r="B28" s="89"/>
      <c r="C28" s="90"/>
      <c r="D28" s="90"/>
      <c r="E28" s="90"/>
      <c r="F28" s="90"/>
      <c r="G28" s="91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</row>
    <row r="29" spans="1:25" x14ac:dyDescent="0.25">
      <c r="A29" s="18"/>
      <c r="B29" s="89"/>
      <c r="C29" s="2"/>
      <c r="D29" s="3" t="s">
        <v>134</v>
      </c>
      <c r="E29" s="4"/>
      <c r="F29" s="90"/>
      <c r="G29" s="91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</row>
    <row r="30" spans="1:25" x14ac:dyDescent="0.25">
      <c r="A30" s="18"/>
      <c r="B30" s="89"/>
      <c r="C30" s="5"/>
      <c r="D30" s="6"/>
      <c r="E30" s="7"/>
      <c r="F30" s="90"/>
      <c r="G30" s="91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</row>
    <row r="31" spans="1:25" ht="15.5" x14ac:dyDescent="0.35">
      <c r="A31" s="18"/>
      <c r="B31" s="89"/>
      <c r="C31" s="5"/>
      <c r="D31" s="8" t="s">
        <v>246</v>
      </c>
      <c r="E31" s="7"/>
      <c r="F31" s="90"/>
      <c r="G31" s="91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</row>
    <row r="32" spans="1:25" x14ac:dyDescent="0.25">
      <c r="A32" s="18"/>
      <c r="B32" s="89"/>
      <c r="C32" s="5"/>
      <c r="D32" s="6" t="s">
        <v>135</v>
      </c>
      <c r="E32" s="7"/>
      <c r="F32" s="90"/>
      <c r="G32" s="91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</row>
    <row r="33" spans="1:25" x14ac:dyDescent="0.25">
      <c r="A33" s="18"/>
      <c r="B33" s="89"/>
      <c r="C33" s="5"/>
      <c r="D33" s="6" t="s">
        <v>136</v>
      </c>
      <c r="E33" s="7"/>
      <c r="F33" s="90"/>
      <c r="G33" s="91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</row>
    <row r="34" spans="1:25" x14ac:dyDescent="0.25">
      <c r="A34" s="18"/>
      <c r="B34" s="89"/>
      <c r="C34" s="5"/>
      <c r="D34" s="6" t="s">
        <v>247</v>
      </c>
      <c r="E34" s="7"/>
      <c r="F34" s="90"/>
      <c r="G34" s="91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</row>
    <row r="35" spans="1:25" x14ac:dyDescent="0.25">
      <c r="A35" s="18"/>
      <c r="B35" s="89"/>
      <c r="C35" s="5"/>
      <c r="D35" s="6" t="s">
        <v>248</v>
      </c>
      <c r="E35" s="7"/>
      <c r="F35" s="90"/>
      <c r="G35" s="91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</row>
    <row r="36" spans="1:25" x14ac:dyDescent="0.25">
      <c r="A36" s="18"/>
      <c r="B36" s="89"/>
      <c r="C36" s="5"/>
      <c r="D36" s="6" t="s">
        <v>249</v>
      </c>
      <c r="E36" s="7"/>
      <c r="F36" s="90"/>
      <c r="G36" s="91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</row>
    <row r="37" spans="1:25" x14ac:dyDescent="0.25">
      <c r="A37" s="18"/>
      <c r="B37" s="89"/>
      <c r="C37" s="5"/>
      <c r="D37" s="87"/>
      <c r="E37" s="7"/>
      <c r="F37" s="90"/>
      <c r="G37" s="91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</row>
    <row r="38" spans="1:25" x14ac:dyDescent="0.25">
      <c r="A38" s="18"/>
      <c r="B38" s="89"/>
      <c r="C38" s="5"/>
      <c r="D38" s="87"/>
      <c r="E38" s="249" t="str">
        <f>[1]Introduction!$E$51</f>
        <v>Method-1 Spreadsheets Version March 2024</v>
      </c>
      <c r="F38" s="90"/>
      <c r="G38" s="91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</row>
    <row r="39" spans="1:25" ht="13" thickBot="1" x14ac:dyDescent="0.3">
      <c r="A39" s="18"/>
      <c r="B39" s="89"/>
      <c r="C39" s="9"/>
      <c r="D39" s="88"/>
      <c r="E39" s="10"/>
      <c r="F39" s="90"/>
      <c r="G39" s="91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</row>
    <row r="40" spans="1:25" ht="13" thickBot="1" x14ac:dyDescent="0.3">
      <c r="A40" s="18"/>
      <c r="B40" s="95"/>
      <c r="C40" s="96"/>
      <c r="D40" s="96"/>
      <c r="E40" s="96"/>
      <c r="F40" s="96"/>
      <c r="G40" s="97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</row>
    <row r="41" spans="1:25" ht="13" thickTop="1" x14ac:dyDescent="0.2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</row>
    <row r="42" spans="1:25" x14ac:dyDescent="0.2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</row>
    <row r="43" spans="1:25" x14ac:dyDescent="0.2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</row>
    <row r="44" spans="1:25" x14ac:dyDescent="0.2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1:25" x14ac:dyDescent="0.2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1:25" x14ac:dyDescent="0.2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</row>
    <row r="47" spans="1:25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</row>
    <row r="48" spans="1:25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</row>
    <row r="49" spans="1:25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</row>
    <row r="50" spans="1:25" x14ac:dyDescent="0.25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</row>
    <row r="51" spans="1:25" x14ac:dyDescent="0.25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</row>
    <row r="52" spans="1:25" x14ac:dyDescent="0.2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</row>
    <row r="53" spans="1:25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</row>
    <row r="54" spans="1:25" x14ac:dyDescent="0.25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</row>
    <row r="55" spans="1:25" x14ac:dyDescent="0.2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</row>
    <row r="56" spans="1:25" x14ac:dyDescent="0.25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</row>
    <row r="57" spans="1:25" x14ac:dyDescent="0.25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</row>
    <row r="58" spans="1:25" x14ac:dyDescent="0.2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</row>
    <row r="59" spans="1:25" x14ac:dyDescent="0.25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</row>
    <row r="60" spans="1:25" x14ac:dyDescent="0.25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</row>
    <row r="61" spans="1:25" x14ac:dyDescent="0.25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</row>
    <row r="62" spans="1:25" x14ac:dyDescent="0.2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</row>
    <row r="63" spans="1:25" x14ac:dyDescent="0.25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</row>
    <row r="64" spans="1:25" x14ac:dyDescent="0.2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</row>
    <row r="65" spans="1:25" x14ac:dyDescent="0.2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</row>
    <row r="66" spans="1:25" x14ac:dyDescent="0.25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</row>
    <row r="67" spans="1:25" x14ac:dyDescent="0.25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</row>
  </sheetData>
  <sheetProtection sheet="1" objects="1" scenarios="1"/>
  <mergeCells count="2">
    <mergeCell ref="C27:E27"/>
    <mergeCell ref="B2:G2"/>
  </mergeCells>
  <phoneticPr fontId="0" type="noConversion"/>
  <hyperlinks>
    <hyperlink ref="D10" location="Leaching!A1" display="Leaching" xr:uid="{00000000-0004-0000-0000-000000000000}"/>
    <hyperlink ref="D12" location="DAFs!A1" display="DAFs" xr:uid="{00000000-0004-0000-0000-000001000000}"/>
    <hyperlink ref="D18" r:id="rId1" xr:uid="{00000000-0004-0000-0000-000002000000}"/>
    <hyperlink ref="D20" r:id="rId2" xr:uid="{00000000-0004-0000-0000-000003000000}"/>
    <hyperlink ref="D22" r:id="rId3" xr:uid="{00000000-0004-0000-0000-000004000000}"/>
    <hyperlink ref="D24" r:id="rId4" xr:uid="{00000000-0004-0000-0000-000005000000}"/>
  </hyperlinks>
  <printOptions horizontalCentered="1"/>
  <pageMargins left="0.5" right="0.5" top="0.5" bottom="0.5" header="0.5" footer="0.5"/>
  <pageSetup scale="85" orientation="landscape" horizontalDpi="1200" verticalDpi="1200" r:id="rId5"/>
  <headerFooter>
    <oddHeader>&amp;C&amp;"Arial,Bold"MCP Numerical Standards Derivation</oddHeader>
    <oddFooter>&amp;L&amp;8MassDEP&amp;C&amp;8 2024&amp;R&amp;8Workbook: &amp;F
Sheet:  &amp;A
page: 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30"/>
  <sheetViews>
    <sheetView showGridLines="0" showZeros="0" zoomScaleNormal="100" workbookViewId="0">
      <pane xSplit="1" ySplit="6" topLeftCell="N7" activePane="bottomRight" state="frozen"/>
      <selection activeCell="C3" sqref="C3"/>
      <selection pane="topRight" activeCell="C3" sqref="C3"/>
      <selection pane="bottomLeft" activeCell="C3" sqref="C3"/>
      <selection pane="bottomRight" activeCell="A7" sqref="A7"/>
    </sheetView>
  </sheetViews>
  <sheetFormatPr defaultColWidth="9.1796875" defaultRowHeight="12.5" x14ac:dyDescent="0.25"/>
  <cols>
    <col min="1" max="1" width="28" style="85" customWidth="1"/>
    <col min="2" max="6" width="7.81640625" style="36" bestFit="1" customWidth="1"/>
    <col min="7" max="7" width="10.1796875" style="36" bestFit="1" customWidth="1"/>
    <col min="8" max="10" width="10" style="36" bestFit="1" customWidth="1"/>
    <col min="11" max="19" width="9.453125" style="36" bestFit="1" customWidth="1"/>
    <col min="20" max="23" width="11.54296875" style="86" bestFit="1" customWidth="1"/>
    <col min="24" max="24" width="11.81640625" style="86" customWidth="1"/>
    <col min="25" max="28" width="11.54296875" style="86" bestFit="1" customWidth="1"/>
    <col min="29" max="16384" width="9.1796875" style="36"/>
  </cols>
  <sheetData>
    <row r="1" spans="1:28" ht="18.5" thickTop="1" x14ac:dyDescent="0.25">
      <c r="A1" s="21"/>
      <c r="B1" s="22"/>
      <c r="C1" s="22"/>
      <c r="D1" s="22"/>
      <c r="E1" s="23"/>
      <c r="F1" s="24"/>
      <c r="G1" s="25"/>
      <c r="H1" s="26"/>
      <c r="I1" s="27"/>
      <c r="J1" s="27"/>
      <c r="K1" s="28"/>
      <c r="L1" s="29"/>
      <c r="M1" s="29"/>
      <c r="N1" s="30"/>
      <c r="O1" s="30"/>
      <c r="P1" s="30"/>
      <c r="Q1" s="30"/>
      <c r="R1" s="30"/>
      <c r="S1" s="31"/>
      <c r="T1" s="32"/>
      <c r="U1" s="32"/>
      <c r="V1" s="32"/>
      <c r="W1" s="33"/>
      <c r="X1" s="33"/>
      <c r="Y1" s="33"/>
      <c r="Z1" s="34"/>
      <c r="AA1" s="34"/>
      <c r="AB1" s="35"/>
    </row>
    <row r="2" spans="1:28" ht="18" x14ac:dyDescent="0.25">
      <c r="A2" s="37" t="s">
        <v>125</v>
      </c>
      <c r="B2" s="38" t="s">
        <v>212</v>
      </c>
      <c r="C2" s="38"/>
      <c r="D2" s="38"/>
      <c r="E2" s="39"/>
      <c r="F2" s="40"/>
      <c r="G2" s="41"/>
      <c r="H2" s="42" t="s">
        <v>196</v>
      </c>
      <c r="I2" s="43"/>
      <c r="J2" s="43"/>
      <c r="K2" s="44" t="s">
        <v>209</v>
      </c>
      <c r="L2" s="45"/>
      <c r="M2" s="45"/>
      <c r="N2" s="46"/>
      <c r="O2" s="46"/>
      <c r="P2" s="46"/>
      <c r="Q2" s="46"/>
      <c r="R2" s="46"/>
      <c r="S2" s="47"/>
      <c r="T2" s="48"/>
      <c r="U2" s="48"/>
      <c r="V2" s="48"/>
      <c r="W2" s="49"/>
      <c r="X2" s="50" t="s">
        <v>209</v>
      </c>
      <c r="Y2" s="50"/>
      <c r="Z2" s="49"/>
      <c r="AA2" s="49"/>
      <c r="AB2" s="51"/>
    </row>
    <row r="3" spans="1:28" ht="18" x14ac:dyDescent="0.25">
      <c r="A3" s="37" t="s">
        <v>123</v>
      </c>
      <c r="B3" s="38" t="s">
        <v>122</v>
      </c>
      <c r="C3" s="38"/>
      <c r="D3" s="38"/>
      <c r="E3" s="52" t="s">
        <v>113</v>
      </c>
      <c r="F3" s="53" t="s">
        <v>113</v>
      </c>
      <c r="G3" s="41"/>
      <c r="H3" s="42" t="s">
        <v>124</v>
      </c>
      <c r="I3" s="43"/>
      <c r="J3" s="43"/>
      <c r="K3" s="44" t="s">
        <v>227</v>
      </c>
      <c r="L3" s="45"/>
      <c r="M3" s="45"/>
      <c r="N3" s="46"/>
      <c r="O3" s="46"/>
      <c r="P3" s="46"/>
      <c r="Q3" s="46"/>
      <c r="R3" s="46"/>
      <c r="S3" s="47"/>
      <c r="T3" s="48"/>
      <c r="U3" s="48"/>
      <c r="V3" s="48"/>
      <c r="W3" s="49"/>
      <c r="X3" s="50" t="s">
        <v>228</v>
      </c>
      <c r="Y3" s="50"/>
      <c r="Z3" s="49"/>
      <c r="AA3" s="49"/>
      <c r="AB3" s="51"/>
    </row>
    <row r="4" spans="1:28" x14ac:dyDescent="0.25">
      <c r="A4" s="54"/>
      <c r="B4" s="38" t="s">
        <v>121</v>
      </c>
      <c r="C4" s="38"/>
      <c r="D4" s="38"/>
      <c r="E4" s="55" t="s">
        <v>234</v>
      </c>
      <c r="F4" s="56" t="s">
        <v>114</v>
      </c>
      <c r="G4" s="57" t="s">
        <v>120</v>
      </c>
      <c r="H4" s="58"/>
      <c r="I4" s="58"/>
      <c r="J4" s="58"/>
      <c r="K4" s="59" t="s">
        <v>220</v>
      </c>
      <c r="L4" s="60" t="s">
        <v>220</v>
      </c>
      <c r="M4" s="60" t="s">
        <v>220</v>
      </c>
      <c r="N4" s="60" t="s">
        <v>221</v>
      </c>
      <c r="O4" s="60" t="s">
        <v>221</v>
      </c>
      <c r="P4" s="60" t="s">
        <v>221</v>
      </c>
      <c r="Q4" s="60" t="s">
        <v>222</v>
      </c>
      <c r="R4" s="60" t="s">
        <v>222</v>
      </c>
      <c r="S4" s="61" t="s">
        <v>222</v>
      </c>
      <c r="T4" s="62" t="s">
        <v>223</v>
      </c>
      <c r="U4" s="62" t="s">
        <v>223</v>
      </c>
      <c r="V4" s="62" t="s">
        <v>223</v>
      </c>
      <c r="W4" s="62" t="s">
        <v>224</v>
      </c>
      <c r="X4" s="62" t="s">
        <v>224</v>
      </c>
      <c r="Y4" s="62" t="s">
        <v>224</v>
      </c>
      <c r="Z4" s="62" t="s">
        <v>225</v>
      </c>
      <c r="AA4" s="62" t="s">
        <v>225</v>
      </c>
      <c r="AB4" s="63" t="s">
        <v>225</v>
      </c>
    </row>
    <row r="5" spans="1:28" ht="14" x14ac:dyDescent="0.25">
      <c r="A5" s="64"/>
      <c r="B5" s="65" t="s">
        <v>116</v>
      </c>
      <c r="C5" s="65" t="s">
        <v>115</v>
      </c>
      <c r="D5" s="65" t="s">
        <v>114</v>
      </c>
      <c r="E5" s="52" t="s">
        <v>115</v>
      </c>
      <c r="F5" s="53"/>
      <c r="G5" s="57" t="s">
        <v>112</v>
      </c>
      <c r="H5" s="58" t="s">
        <v>119</v>
      </c>
      <c r="I5" s="58" t="s">
        <v>118</v>
      </c>
      <c r="J5" s="58" t="s">
        <v>117</v>
      </c>
      <c r="K5" s="66"/>
      <c r="L5" s="67" t="s">
        <v>111</v>
      </c>
      <c r="M5" s="68" t="s">
        <v>211</v>
      </c>
      <c r="N5" s="68"/>
      <c r="O5" s="67" t="s">
        <v>111</v>
      </c>
      <c r="P5" s="68" t="s">
        <v>211</v>
      </c>
      <c r="Q5" s="68"/>
      <c r="R5" s="67" t="s">
        <v>111</v>
      </c>
      <c r="S5" s="47" t="s">
        <v>211</v>
      </c>
      <c r="T5" s="69"/>
      <c r="U5" s="70" t="s">
        <v>111</v>
      </c>
      <c r="V5" s="69" t="s">
        <v>211</v>
      </c>
      <c r="W5" s="69"/>
      <c r="X5" s="70" t="s">
        <v>111</v>
      </c>
      <c r="Y5" s="69" t="s">
        <v>211</v>
      </c>
      <c r="Z5" s="69"/>
      <c r="AA5" s="70" t="s">
        <v>111</v>
      </c>
      <c r="AB5" s="71" t="s">
        <v>211</v>
      </c>
    </row>
    <row r="6" spans="1:28" ht="13.5" thickBot="1" x14ac:dyDescent="0.3">
      <c r="A6" s="98" t="s">
        <v>110</v>
      </c>
      <c r="B6" s="72" t="s">
        <v>109</v>
      </c>
      <c r="C6" s="72" t="s">
        <v>109</v>
      </c>
      <c r="D6" s="72" t="s">
        <v>109</v>
      </c>
      <c r="E6" s="73"/>
      <c r="F6" s="74"/>
      <c r="G6" s="75" t="s">
        <v>108</v>
      </c>
      <c r="H6" s="76" t="s">
        <v>107</v>
      </c>
      <c r="I6" s="76" t="s">
        <v>107</v>
      </c>
      <c r="J6" s="76" t="s">
        <v>107</v>
      </c>
      <c r="K6" s="77" t="s">
        <v>107</v>
      </c>
      <c r="L6" s="78" t="s">
        <v>107</v>
      </c>
      <c r="M6" s="79"/>
      <c r="N6" s="78" t="s">
        <v>107</v>
      </c>
      <c r="O6" s="78" t="s">
        <v>107</v>
      </c>
      <c r="P6" s="78"/>
      <c r="Q6" s="78" t="s">
        <v>107</v>
      </c>
      <c r="R6" s="78" t="s">
        <v>107</v>
      </c>
      <c r="S6" s="80"/>
      <c r="T6" s="81" t="s">
        <v>107</v>
      </c>
      <c r="U6" s="81" t="s">
        <v>107</v>
      </c>
      <c r="V6" s="82"/>
      <c r="W6" s="83" t="s">
        <v>107</v>
      </c>
      <c r="X6" s="81" t="s">
        <v>107</v>
      </c>
      <c r="Y6" s="81"/>
      <c r="Z6" s="81" t="s">
        <v>107</v>
      </c>
      <c r="AA6" s="81" t="s">
        <v>107</v>
      </c>
      <c r="AB6" s="84"/>
    </row>
    <row r="7" spans="1:28" x14ac:dyDescent="0.25">
      <c r="A7" s="99" t="s">
        <v>106</v>
      </c>
      <c r="B7" s="100">
        <f>(VLOOKUP(A7,[2]!GWOne,16,FALSE))</f>
        <v>20</v>
      </c>
      <c r="C7" s="101">
        <f>(VLOOKUP(A7,[2]!GWTwo,21,FALSE))</f>
        <v>0</v>
      </c>
      <c r="D7" s="101">
        <f>(VLOOKUP(A7,[2]!GWThree,8,FALSE))</f>
        <v>10000</v>
      </c>
      <c r="E7" s="102">
        <f t="shared" ref="E7:E38" si="0">(VLOOKUP(A7,DAF,21,FALSE))</f>
        <v>194</v>
      </c>
      <c r="F7" s="103">
        <f t="shared" ref="F7:F38" si="1">(VLOOKUP(A7,DAF,20,FALSE))</f>
        <v>13289</v>
      </c>
      <c r="G7" s="104">
        <v>1E-3</v>
      </c>
      <c r="H7" s="105">
        <f t="shared" ref="H7:H37" si="2">B7*$E7*$G7</f>
        <v>3.88</v>
      </c>
      <c r="I7" s="105">
        <f t="shared" ref="I7:I37" si="3">C7*$E7*$G7</f>
        <v>0</v>
      </c>
      <c r="J7" s="105">
        <f>D7*$F7*$G7</f>
        <v>132890</v>
      </c>
      <c r="K7" s="106">
        <f>IF(H7=0,0,MAX(H7,(VLOOKUP(A7,[1]!TOX,50,FALSE)),(VLOOKUP(A7,[1]!TOX,39,FALSE))))</f>
        <v>3.88</v>
      </c>
      <c r="L7" s="107">
        <f t="shared" ref="L7:L14" si="4">IF(K7&lt;&gt;0,ROUND(K7,1-(1+INT(LOG10(ABS(K7))))),"0")</f>
        <v>4</v>
      </c>
      <c r="M7" s="108" t="str">
        <f>IF(K7=0,0,IF(K7=(VLOOKUP(A7,[1]!TOX,50,FALSE)),"PQL",IF(K7=(VLOOKUP(A7,[1]!TOX,39,FALSE)),"Background","Leaching")))</f>
        <v>Leaching</v>
      </c>
      <c r="N7" s="109">
        <f>IF(I7=0,0,MAX(I7,(VLOOKUP(A7,[1]!TOX,50,FALSE)),(VLOOKUP(A7,[1]!TOX,39,FALSE))))</f>
        <v>0</v>
      </c>
      <c r="O7" s="108" t="str">
        <f t="shared" ref="O7:O38" si="5">IF(N7&lt;&gt;0,ROUND(N7,1-(1+INT(LOG10(ABS(N7))))),"0")</f>
        <v>0</v>
      </c>
      <c r="P7" s="109">
        <f>IF(N7=0,0,IF(N7=(VLOOKUP(A7,[1]!TOX,50,FALSE)),"PQL",IF(N7=(VLOOKUP(A7,[1]!TOX,39,FALSE)),"Background","Leaching")))</f>
        <v>0</v>
      </c>
      <c r="Q7" s="110">
        <f>IF(J7=0,0,MAX(J7,(VLOOKUP(A7,[1]!TOX,50,FALSE)),(VLOOKUP(A7,[1]!TOX,39,FALSE))))</f>
        <v>132890</v>
      </c>
      <c r="R7" s="110">
        <f t="shared" ref="R7:R38" si="6">IF(Q7&lt;&gt;0,ROUND(Q7,1-(1+INT(LOG10(ABS(Q7))))),"0")</f>
        <v>100000</v>
      </c>
      <c r="S7" s="111" t="str">
        <f>IF(Q7=0,0,IF(Q7=(VLOOKUP(A7,[1]!TOX,50,FALSE)),"PQL",IF(Q7=(VLOOKUP(A7,[1]!TOX,39,FALSE)),"Background","Leaching")))</f>
        <v>Leaching</v>
      </c>
      <c r="T7" s="112">
        <f>IF(H7=0,0,MAX(H7,(VLOOKUP(A7,[1]!TOX,50,FALSE)),(VLOOKUP(A7,[1]!TOX,35,FALSE))))</f>
        <v>3.88</v>
      </c>
      <c r="U7" s="112">
        <f>IF(T7&lt;&gt;0,ROUND(T7,1-(1+INT(LOG10(ABS(T7))))),"0")</f>
        <v>4</v>
      </c>
      <c r="V7" s="113" t="str">
        <f>IF(T7=0,0,IF(T7=(VLOOKUP(A7,[1]!TOX,50,FALSE)),"PQL",IF(T7=(VLOOKUP(A7,[1]!TOX,35,FALSE)),"Background","Leaching")))</f>
        <v>Leaching</v>
      </c>
      <c r="W7" s="113">
        <f>IF(I7=0,0,MAX(I7,(VLOOKUP(A7,[1]!TOX,50,FALSE)),(VLOOKUP(A7,[1]!TOX,35,FALSE))))</f>
        <v>0</v>
      </c>
      <c r="X7" s="113" t="str">
        <f>IF(W7&lt;&gt;0,ROUND(W7,1-(1+INT(LOG10(ABS(W7))))),"0")</f>
        <v>0</v>
      </c>
      <c r="Y7" s="113">
        <f>IF(W7=0,0,IF(W7=(VLOOKUP(A7,[1]!TOX,50,FALSE)),"PQL",IF(W7=(VLOOKUP(A7,[1]!TOX,35,FALSE)),"Background","Leaching")))</f>
        <v>0</v>
      </c>
      <c r="Z7" s="112">
        <f>IF(J7=0,0,MAX(J7,(VLOOKUP(A7,[1]!TOX,50,FALSE)),(VLOOKUP(A7,[1]!TOX,35,FALSE))))</f>
        <v>132890</v>
      </c>
      <c r="AA7" s="112">
        <f>IF(Z7&lt;&gt;0,ROUND(Z7,1-(1+INT(LOG10(ABS(Z7))))),"0")</f>
        <v>100000</v>
      </c>
      <c r="AB7" s="114" t="str">
        <f>IF(Z7=0,0,IF(Z7=(VLOOKUP(A7,[1]!TOX,50,FALSE)),"PQL",IF(Z7=(VLOOKUP(A7,[1]!TOX,35,FALSE)),"Background","Leaching")))</f>
        <v>Leaching</v>
      </c>
    </row>
    <row r="8" spans="1:28" x14ac:dyDescent="0.25">
      <c r="A8" s="115" t="s">
        <v>105</v>
      </c>
      <c r="B8" s="116">
        <f>(VLOOKUP(A8,[2]!GWOne,16,FALSE))</f>
        <v>36.020149800780572</v>
      </c>
      <c r="C8" s="116">
        <f>(VLOOKUP(A8,[2]!GWTwo,21,FALSE))</f>
        <v>12574.3767711316</v>
      </c>
      <c r="D8" s="116">
        <f>(VLOOKUP(A8,[2]!GWThree,8,FALSE))</f>
        <v>35</v>
      </c>
      <c r="E8" s="117">
        <f t="shared" si="0"/>
        <v>44</v>
      </c>
      <c r="F8" s="118">
        <f t="shared" si="1"/>
        <v>397</v>
      </c>
      <c r="G8" s="119">
        <v>1E-3</v>
      </c>
      <c r="H8" s="120">
        <f t="shared" si="2"/>
        <v>1.5848865912343453</v>
      </c>
      <c r="I8" s="120">
        <f t="shared" si="3"/>
        <v>553.27257792979037</v>
      </c>
      <c r="J8" s="120">
        <f t="shared" ref="J8:J70" si="7">D8*$F8*$G8</f>
        <v>13.895</v>
      </c>
      <c r="K8" s="121">
        <f>IF(H8=0,0,MAX(H8,(VLOOKUP(A8,[1]!TOX,50,FALSE)),(VLOOKUP(A8,[1]!TOX,39,FALSE))))</f>
        <v>1.5848865912343453</v>
      </c>
      <c r="L8" s="122">
        <f t="shared" si="4"/>
        <v>2</v>
      </c>
      <c r="M8" s="123" t="str">
        <f>IF(K8=0,0,IF(K8=(VLOOKUP(A8,[1]!TOX,50,FALSE)),"PQL",IF(K8=(VLOOKUP(A8,[1]!TOX,39,FALSE)),"Background","Leaching")))</f>
        <v>Leaching</v>
      </c>
      <c r="N8" s="124">
        <f>IF(I8=0,0,MAX(I8,(VLOOKUP(A8,[1]!TOX,50,FALSE)),(VLOOKUP(A8,[1]!TOX,39,FALSE))))</f>
        <v>553.27257792979037</v>
      </c>
      <c r="O8" s="123">
        <f t="shared" si="5"/>
        <v>600</v>
      </c>
      <c r="P8" s="124" t="str">
        <f>IF(N8=0,0,IF(N8=(VLOOKUP(A8,[1]!TOX,50,FALSE)),"PQL",IF(N8=(VLOOKUP(A8,[1]!TOX,39,FALSE)),"Background","Leaching")))</f>
        <v>Leaching</v>
      </c>
      <c r="Q8" s="125">
        <f>IF(J8=0,0,MAX(J8,(VLOOKUP(A8,[1]!TOX,50,FALSE)),(VLOOKUP(A8,[1]!TOX,39,FALSE))))</f>
        <v>13.895</v>
      </c>
      <c r="R8" s="125">
        <f t="shared" si="6"/>
        <v>10</v>
      </c>
      <c r="S8" s="126" t="str">
        <f>IF(Q8=0,0,IF(Q8=(VLOOKUP(A8,[1]!TOX,50,FALSE)),"PQL",IF(Q8=(VLOOKUP(A8,[1]!TOX,39,FALSE)),"Background","Leaching")))</f>
        <v>Leaching</v>
      </c>
      <c r="T8" s="127">
        <f>IF(H8=0,0,MAX(H8,(VLOOKUP(A8,[1]!TOX,50,FALSE)),(VLOOKUP(A8,[1]!TOX,35,FALSE))))</f>
        <v>1.5848865912343453</v>
      </c>
      <c r="U8" s="128">
        <f t="shared" ref="U8:U71" si="8">IF(T8&lt;&gt;0,ROUND(T8,1-(1+INT(LOG10(ABS(T8))))),"0")</f>
        <v>2</v>
      </c>
      <c r="V8" s="128" t="str">
        <f>IF(T8=0,0,IF(T8=(VLOOKUP(A8,[1]!TOX,50,FALSE)),"PQL",IF(T8=(VLOOKUP(A8,[1]!TOX,35,FALSE)),"Background","Leaching")))</f>
        <v>Leaching</v>
      </c>
      <c r="W8" s="128">
        <f>IF(I8=0,0,MAX(I8,(VLOOKUP(A8,[1]!TOX,50,FALSE)),(VLOOKUP(A8,[1]!TOX,35,FALSE))))</f>
        <v>553.27257792979037</v>
      </c>
      <c r="X8" s="128">
        <f>IF(W8&lt;&gt;0,ROUND(W8,1-(1+INT(LOG10(ABS(W8))))),"0")</f>
        <v>600</v>
      </c>
      <c r="Y8" s="128" t="str">
        <f>IF(W8=0,0,IF(W8=(VLOOKUP(A8,[1]!TOX,50,FALSE)),"PQL",IF(W8=(VLOOKUP(A8,[1]!TOX,35,FALSE)),"Background","Leaching")))</f>
        <v>Leaching</v>
      </c>
      <c r="Z8" s="127">
        <f>IF(J8=0,0,MAX(J8,(VLOOKUP(A8,[1]!TOX,50,FALSE)),(VLOOKUP(A8,[1]!TOX,35,FALSE))))</f>
        <v>13.895</v>
      </c>
      <c r="AA8" s="127">
        <f t="shared" ref="AA8:AA71" si="9">IF(Z8&lt;&gt;0,ROUND(Z8,1-(1+INT(LOG10(ABS(Z8))))),"0")</f>
        <v>10</v>
      </c>
      <c r="AB8" s="129" t="str">
        <f>IF(Z8=0,0,IF(Z8=(VLOOKUP(A8,[1]!TOX,50,FALSE)),"PQL",IF(Z8=(VLOOKUP(A8,[1]!TOX,35,FALSE)),"Background","Leaching")))</f>
        <v>Leaching</v>
      </c>
    </row>
    <row r="9" spans="1:28" x14ac:dyDescent="0.25">
      <c r="A9" s="115" t="s">
        <v>104</v>
      </c>
      <c r="B9" s="116">
        <f>(VLOOKUP(A9,[2]!GWOne,16,FALSE))</f>
        <v>6300</v>
      </c>
      <c r="C9" s="116">
        <f>(VLOOKUP(A9,[2]!GWTwo,21,FALSE))</f>
        <v>50000</v>
      </c>
      <c r="D9" s="116">
        <f>(VLOOKUP(A9,[2]!GWThree,8,FALSE))</f>
        <v>50000</v>
      </c>
      <c r="E9" s="117">
        <f t="shared" si="0"/>
        <v>1</v>
      </c>
      <c r="F9" s="118">
        <f t="shared" si="1"/>
        <v>7</v>
      </c>
      <c r="G9" s="119">
        <v>1E-3</v>
      </c>
      <c r="H9" s="120">
        <f t="shared" si="2"/>
        <v>6.3</v>
      </c>
      <c r="I9" s="120">
        <f t="shared" si="3"/>
        <v>50</v>
      </c>
      <c r="J9" s="120">
        <f t="shared" si="7"/>
        <v>350</v>
      </c>
      <c r="K9" s="121">
        <f>IF(H9=0,0,MAX(H9,(VLOOKUP(A9,[1]!TOX,50,FALSE)),(VLOOKUP(A9,[1]!TOX,39,FALSE))))</f>
        <v>6.3</v>
      </c>
      <c r="L9" s="122">
        <f t="shared" si="4"/>
        <v>6</v>
      </c>
      <c r="M9" s="123" t="str">
        <f>IF(K9=0,0,IF(K9=(VLOOKUP(A9,[1]!TOX,50,FALSE)),"PQL",IF(K9=(VLOOKUP(A9,[1]!TOX,39,FALSE)),"Background","Leaching")))</f>
        <v>Leaching</v>
      </c>
      <c r="N9" s="124">
        <f>IF(I9=0,0,MAX(I9,(VLOOKUP(A9,[1]!TOX,50,FALSE)),(VLOOKUP(A9,[1]!TOX,39,FALSE))))</f>
        <v>50</v>
      </c>
      <c r="O9" s="123">
        <f t="shared" si="5"/>
        <v>50</v>
      </c>
      <c r="P9" s="124" t="str">
        <f>IF(N9=0,0,IF(N9=(VLOOKUP(A9,[1]!TOX,50,FALSE)),"PQL",IF(N9=(VLOOKUP(A9,[1]!TOX,39,FALSE)),"Background","Leaching")))</f>
        <v>Leaching</v>
      </c>
      <c r="Q9" s="125">
        <f>IF(J9=0,0,MAX(J9,(VLOOKUP(A9,[1]!TOX,50,FALSE)),(VLOOKUP(A9,[1]!TOX,39,FALSE))))</f>
        <v>350</v>
      </c>
      <c r="R9" s="125">
        <f t="shared" si="6"/>
        <v>400</v>
      </c>
      <c r="S9" s="126" t="str">
        <f>IF(Q9=0,0,IF(Q9=(VLOOKUP(A9,[1]!TOX,50,FALSE)),"PQL",IF(Q9=(VLOOKUP(A9,[1]!TOX,39,FALSE)),"Background","Leaching")))</f>
        <v>Leaching</v>
      </c>
      <c r="T9" s="127">
        <f>IF(H9=0,0,MAX(H9,(VLOOKUP(A9,[1]!TOX,50,FALSE)),(VLOOKUP(A9,[1]!TOX,35,FALSE))))</f>
        <v>6.3</v>
      </c>
      <c r="U9" s="128">
        <f t="shared" si="8"/>
        <v>6</v>
      </c>
      <c r="V9" s="128" t="str">
        <f>IF(T9=0,0,IF(T9=(VLOOKUP(A9,[1]!TOX,50,FALSE)),"PQL",IF(T9=(VLOOKUP(A9,[1]!TOX,35,FALSE)),"Background","Leaching")))</f>
        <v>Leaching</v>
      </c>
      <c r="W9" s="128">
        <f>IF(I9=0,0,MAX(I9,(VLOOKUP(A9,[1]!TOX,50,FALSE)),(VLOOKUP(A9,[1]!TOX,35,FALSE))))</f>
        <v>50</v>
      </c>
      <c r="X9" s="128">
        <f t="shared" ref="X9:X72" si="10">IF(W9&lt;&gt;0,ROUND(W9,1-(1+INT(LOG10(ABS(W9))))),"0")</f>
        <v>50</v>
      </c>
      <c r="Y9" s="128" t="str">
        <f>IF(W9=0,0,IF(W9=(VLOOKUP(A9,[1]!TOX,50,FALSE)),"PQL",IF(W9=(VLOOKUP(A9,[1]!TOX,35,FALSE)),"Background","Leaching")))</f>
        <v>Leaching</v>
      </c>
      <c r="Z9" s="127">
        <f>IF(J9=0,0,MAX(J9,(VLOOKUP(A9,[1]!TOX,50,FALSE)),(VLOOKUP(A9,[1]!TOX,35,FALSE))))</f>
        <v>350</v>
      </c>
      <c r="AA9" s="127">
        <f t="shared" si="9"/>
        <v>400</v>
      </c>
      <c r="AB9" s="129" t="str">
        <f>IF(Z9=0,0,IF(Z9=(VLOOKUP(A9,[1]!TOX,50,FALSE)),"PQL",IF(Z9=(VLOOKUP(A9,[1]!TOX,38,FALSE)),"Background","Leaching")))</f>
        <v>Leaching</v>
      </c>
    </row>
    <row r="10" spans="1:28" x14ac:dyDescent="0.25">
      <c r="A10" s="115" t="s">
        <v>103</v>
      </c>
      <c r="B10" s="116">
        <f>(VLOOKUP(A10,[2]!GWOne,16,FALSE))</f>
        <v>1.4216760398518902E-4</v>
      </c>
      <c r="C10" s="116">
        <f>(VLOOKUP(A10,[2]!GWTwo,21,FALSE))</f>
        <v>2.1464927318345226</v>
      </c>
      <c r="D10" s="116">
        <f>(VLOOKUP(A10,[2]!GWThree,8,FALSE))</f>
        <v>32.5</v>
      </c>
      <c r="E10" s="117">
        <f t="shared" si="0"/>
        <v>0</v>
      </c>
      <c r="F10" s="118">
        <f t="shared" si="1"/>
        <v>0</v>
      </c>
      <c r="G10" s="119">
        <v>1E-3</v>
      </c>
      <c r="H10" s="120">
        <f t="shared" si="2"/>
        <v>0</v>
      </c>
      <c r="I10" s="120">
        <f t="shared" si="3"/>
        <v>0</v>
      </c>
      <c r="J10" s="120">
        <f t="shared" si="7"/>
        <v>0</v>
      </c>
      <c r="K10" s="121">
        <f>IF(H10=0,0,MAX(H10,(VLOOKUP(A10,[1]!TOX,50,FALSE)),(VLOOKUP(A10,[1]!TOX,39,FALSE))))</f>
        <v>0</v>
      </c>
      <c r="L10" s="122" t="str">
        <f t="shared" si="4"/>
        <v>0</v>
      </c>
      <c r="M10" s="123">
        <f>IF(K10=0,0,IF(K10=(VLOOKUP(A10,[1]!TOX,50,FALSE)),"PQL",IF(K10=(VLOOKUP(A10,[1]!TOX,39,FALSE)),"Background","Leaching")))</f>
        <v>0</v>
      </c>
      <c r="N10" s="124">
        <f>IF(I10=0,0,MAX(I10,(VLOOKUP(A10,[1]!TOX,50,FALSE)),(VLOOKUP(A10,[1]!TOX,39,FALSE))))</f>
        <v>0</v>
      </c>
      <c r="O10" s="123" t="str">
        <f t="shared" si="5"/>
        <v>0</v>
      </c>
      <c r="P10" s="124">
        <f>IF(N10=0,0,IF(N10=(VLOOKUP(A10,[1]!TOX,50,FALSE)),"PQL",IF(N10=(VLOOKUP(A10,[1]!TOX,39,FALSE)),"Background","Leaching")))</f>
        <v>0</v>
      </c>
      <c r="Q10" s="125">
        <f>IF(J10=0,0,MAX(J10,[1]Toxicity!$AX6,[1]Toxicity!$AM6))</f>
        <v>0</v>
      </c>
      <c r="R10" s="122" t="str">
        <f t="shared" si="6"/>
        <v>0</v>
      </c>
      <c r="S10" s="126">
        <f>IF(Q10=0,0,IF(Q10=(VLOOKUP(A10,[1]!TOX,50,FALSE)),"PQL",IF(Q10=(VLOOKUP(A10,[1]!TOX,39,FALSE)),"Background","Leaching")))</f>
        <v>0</v>
      </c>
      <c r="T10" s="127">
        <f>IF(H10=0,0,MAX(H10,(VLOOKUP(A10,[1]!TOX,50,FALSE)),(VLOOKUP(A10,[1]!TOX,35,FALSE))))</f>
        <v>0</v>
      </c>
      <c r="U10" s="128" t="str">
        <f t="shared" si="8"/>
        <v>0</v>
      </c>
      <c r="V10" s="128">
        <f>IF(T10=0,0,IF(T10=(VLOOKUP(A10,[1]!TOX,50,FALSE)),"PQL",IF(T10=(VLOOKUP(A10,[1]!TOX,35,FALSE)),"Background","Leaching")))</f>
        <v>0</v>
      </c>
      <c r="W10" s="128">
        <f>IF(I10=0,0,MAX(I10,(VLOOKUP(A10,[1]!TOX,50,FALSE)),(VLOOKUP(A10,[1]!TOX,35,FALSE))))</f>
        <v>0</v>
      </c>
      <c r="X10" s="128" t="str">
        <f t="shared" si="10"/>
        <v>0</v>
      </c>
      <c r="Y10" s="128">
        <f>IF(W10=0,0,IF(W10=(VLOOKUP(A10,[1]!TOX,50,FALSE)),"PQL",IF(W10=(VLOOKUP(A10,[1]!TOX,35,FALSE)),"Background","Leaching")))</f>
        <v>0</v>
      </c>
      <c r="Z10" s="127">
        <f>IF(J10=0,0,MAX(J10,(VLOOKUP(A10,[1]!TOX,50,FALSE)),(VLOOKUP(A10,[1]!TOX,35,FALSE))))</f>
        <v>0</v>
      </c>
      <c r="AA10" s="127" t="str">
        <f t="shared" si="9"/>
        <v>0</v>
      </c>
      <c r="AB10" s="129">
        <f>IF(Z10=0,0,IF(Z10=(VLOOKUP(A10,[1]!TOX,50,FALSE)),"PQL",IF(Z10=(VLOOKUP(A10,[1]!TOX,38,FALSE)),"Background","Leaching")))</f>
        <v>0</v>
      </c>
    </row>
    <row r="11" spans="1:28" x14ac:dyDescent="0.25">
      <c r="A11" s="115" t="s">
        <v>102</v>
      </c>
      <c r="B11" s="116">
        <f>(VLOOKUP(A11,[2]!GWOne,16,FALSE))</f>
        <v>102.29890781735142</v>
      </c>
      <c r="C11" s="116">
        <f>(VLOOKUP(A11,[2]!GWTwo,21,FALSE))</f>
        <v>0</v>
      </c>
      <c r="D11" s="116">
        <f>(VLOOKUP(A11,[2]!GWThree,8,FALSE))</f>
        <v>32.5</v>
      </c>
      <c r="E11" s="117">
        <f t="shared" si="0"/>
        <v>0</v>
      </c>
      <c r="F11" s="118">
        <f t="shared" si="1"/>
        <v>0</v>
      </c>
      <c r="G11" s="119">
        <v>1E-3</v>
      </c>
      <c r="H11" s="120">
        <f t="shared" si="2"/>
        <v>0</v>
      </c>
      <c r="I11" s="120">
        <f t="shared" si="3"/>
        <v>0</v>
      </c>
      <c r="J11" s="120">
        <f t="shared" si="7"/>
        <v>0</v>
      </c>
      <c r="K11" s="121">
        <f>IF(H11=0,0,MAX(H11,(VLOOKUP(A11,[1]!TOX,50,FALSE)),(VLOOKUP(A11,[1]!TOX,39,FALSE))))</f>
        <v>0</v>
      </c>
      <c r="L11" s="122" t="str">
        <f t="shared" si="4"/>
        <v>0</v>
      </c>
      <c r="M11" s="123">
        <f>IF(K11=0,0,IF(K11=(VLOOKUP(A11,[1]!TOX,50,FALSE)),"PQL",IF(K11=(VLOOKUP(A11,[1]!TOX,39,FALSE)),"Background","Leaching")))</f>
        <v>0</v>
      </c>
      <c r="N11" s="124">
        <f>IF(I11=0,0,MAX(I11,(VLOOKUP(A11,[1]!TOX,50,FALSE)),(VLOOKUP(A11,[1]!TOX,39,FALSE))))</f>
        <v>0</v>
      </c>
      <c r="O11" s="123" t="str">
        <f t="shared" si="5"/>
        <v>0</v>
      </c>
      <c r="P11" s="124">
        <f>IF(N11=0,0,IF(N11=(VLOOKUP(A11,[1]!TOX,50,FALSE)),"PQL",IF(N11=(VLOOKUP(A11,[1]!TOX,39,FALSE)),"Background","Leaching")))</f>
        <v>0</v>
      </c>
      <c r="Q11" s="125">
        <f>IF(J11=0,0,MAX(J11,[1]Toxicity!$AX7,[1]Toxicity!$AM7))</f>
        <v>0</v>
      </c>
      <c r="R11" s="122" t="str">
        <f t="shared" si="6"/>
        <v>0</v>
      </c>
      <c r="S11" s="126">
        <f>IF(Q11=0,0,IF(Q11=(VLOOKUP(A11,[1]!TOX,50,FALSE)),"PQL",IF(Q11=(VLOOKUP(A11,[1]!TOX,39,FALSE)),"Background","Leaching")))</f>
        <v>0</v>
      </c>
      <c r="T11" s="127">
        <f>IF(H11=0,0,MAX(H11,(VLOOKUP(A11,[1]!TOX,50,FALSE)),(VLOOKUP(A11,[1]!TOX,35,FALSE))))</f>
        <v>0</v>
      </c>
      <c r="U11" s="128" t="str">
        <f t="shared" si="8"/>
        <v>0</v>
      </c>
      <c r="V11" s="128">
        <f>IF(T11=0,0,IF(T11=(VLOOKUP(A11,[1]!TOX,50,FALSE)),"PQL",IF(T11=(VLOOKUP(A11,[1]!TOX,35,FALSE)),"Background","Leaching")))</f>
        <v>0</v>
      </c>
      <c r="W11" s="128">
        <f>IF(I11=0,0,MAX(I11,(VLOOKUP(A11,[1]!TOX,50,FALSE)),(VLOOKUP(A11,[1]!TOX,35,FALSE))))</f>
        <v>0</v>
      </c>
      <c r="X11" s="128" t="str">
        <f t="shared" si="10"/>
        <v>0</v>
      </c>
      <c r="Y11" s="128">
        <f>IF(W11=0,0,IF(W11=(VLOOKUP(A11,[1]!TOX,50,FALSE)),"PQL",IF(W11=(VLOOKUP(A11,[1]!TOX,35,FALSE)),"Background","Leaching")))</f>
        <v>0</v>
      </c>
      <c r="Z11" s="127">
        <f>IF(J11=0,0,MAX(J11,(VLOOKUP(A11,[1]!TOX,50,FALSE)),(VLOOKUP(A11,[1]!TOX,35,FALSE))))</f>
        <v>0</v>
      </c>
      <c r="AA11" s="127" t="str">
        <f t="shared" si="9"/>
        <v>0</v>
      </c>
      <c r="AB11" s="129">
        <f>IF(Z11=0,0,IF(Z11=(VLOOKUP(A11,[1]!TOX,50,FALSE)),"PQL",IF(Z11=(VLOOKUP(A11,[1]!TOX,38,FALSE)),"Background","Leaching")))</f>
        <v>0</v>
      </c>
    </row>
    <row r="12" spans="1:28" x14ac:dyDescent="0.25">
      <c r="A12" s="115" t="s">
        <v>101</v>
      </c>
      <c r="B12" s="116">
        <f>(VLOOKUP(A12,[2]!GWOne,16,FALSE))</f>
        <v>6</v>
      </c>
      <c r="C12" s="116">
        <f>(VLOOKUP(A12,[2]!GWTwo,21,FALSE))</f>
        <v>0</v>
      </c>
      <c r="D12" s="116">
        <f>(VLOOKUP(A12,[2]!GWThree,8,FALSE))</f>
        <v>7500</v>
      </c>
      <c r="E12" s="117">
        <f t="shared" si="0"/>
        <v>0</v>
      </c>
      <c r="F12" s="118">
        <f t="shared" si="1"/>
        <v>0</v>
      </c>
      <c r="G12" s="119">
        <v>1E-3</v>
      </c>
      <c r="H12" s="120">
        <f t="shared" si="2"/>
        <v>0</v>
      </c>
      <c r="I12" s="120">
        <f t="shared" si="3"/>
        <v>0</v>
      </c>
      <c r="J12" s="120">
        <f t="shared" si="7"/>
        <v>0</v>
      </c>
      <c r="K12" s="121">
        <f>IF(H12=0,0,MAX(H12,(VLOOKUP(A12,[1]!TOX,50,FALSE)),(VLOOKUP(A12,[1]!TOX,39,FALSE))))</f>
        <v>0</v>
      </c>
      <c r="L12" s="122" t="str">
        <f t="shared" si="4"/>
        <v>0</v>
      </c>
      <c r="M12" s="123">
        <f>IF(K12=0,0,IF(K12=(VLOOKUP(A12,[1]!TOX,50,FALSE)),"PQL",IF(K12=(VLOOKUP(A12,[1]!TOX,39,FALSE)),"Background","Leaching")))</f>
        <v>0</v>
      </c>
      <c r="N12" s="124">
        <f>IF(I12=0,0,MAX(I12,(VLOOKUP(A12,[1]!TOX,50,FALSE)),(VLOOKUP(A12,[1]!TOX,39,FALSE))))</f>
        <v>0</v>
      </c>
      <c r="O12" s="123" t="str">
        <f t="shared" si="5"/>
        <v>0</v>
      </c>
      <c r="P12" s="124">
        <f>IF(N12=0,0,IF(N12=(VLOOKUP(A12,[1]!TOX,50,FALSE)),"PQL",IF(N12=(VLOOKUP(A12,[1]!TOX,39,FALSE)),"Background","Leaching")))</f>
        <v>0</v>
      </c>
      <c r="Q12" s="125">
        <f>IF(J12=0,0,MAX(J12,[1]Toxicity!$AX8,[1]Toxicity!$AM8))</f>
        <v>0</v>
      </c>
      <c r="R12" s="122" t="str">
        <f t="shared" si="6"/>
        <v>0</v>
      </c>
      <c r="S12" s="126">
        <f>IF(Q12=0,0,IF(Q12=(VLOOKUP(A12,[1]!TOX,50,FALSE)),"PQL",IF(Q12=(VLOOKUP(A12,[1]!TOX,39,FALSE)),"Background","Leaching")))</f>
        <v>0</v>
      </c>
      <c r="T12" s="127">
        <f>IF(H12=0,0,MAX(H12,(VLOOKUP(A12,[1]!TOX,50,FALSE)),(VLOOKUP(A12,[1]!TOX,35,FALSE))))</f>
        <v>0</v>
      </c>
      <c r="U12" s="128" t="str">
        <f t="shared" si="8"/>
        <v>0</v>
      </c>
      <c r="V12" s="128">
        <f>IF(T12=0,0,IF(T12=(VLOOKUP(A12,[1]!TOX,50,FALSE)),"PQL",IF(T12=(VLOOKUP(A12,[1]!TOX,35,FALSE)),"Background","Leaching")))</f>
        <v>0</v>
      </c>
      <c r="W12" s="128">
        <f>IF(I12=0,0,MAX(I12,(VLOOKUP(A12,[1]!TOX,50,FALSE)),(VLOOKUP(A12,[1]!TOX,35,FALSE))))</f>
        <v>0</v>
      </c>
      <c r="X12" s="128" t="str">
        <f t="shared" si="10"/>
        <v>0</v>
      </c>
      <c r="Y12" s="128">
        <f>IF(W12=0,0,IF(W12=(VLOOKUP(A12,[1]!TOX,50,FALSE)),"PQL",IF(W12=(VLOOKUP(A12,[1]!TOX,35,FALSE)),"Background","Leaching")))</f>
        <v>0</v>
      </c>
      <c r="Z12" s="127">
        <f>IF(J12=0,0,MAX(J12,(VLOOKUP(A12,[1]!TOX,50,FALSE)),(VLOOKUP(A12,[1]!TOX,35,FALSE))))</f>
        <v>0</v>
      </c>
      <c r="AA12" s="127" t="str">
        <f t="shared" si="9"/>
        <v>0</v>
      </c>
      <c r="AB12" s="129">
        <f>IF(Z12=0,0,IF(Z12=(VLOOKUP(A12,[1]!TOX,50,FALSE)),"PQL",IF(Z12=(VLOOKUP(A12,[1]!TOX,38,FALSE)),"Background","Leaching")))</f>
        <v>0</v>
      </c>
    </row>
    <row r="13" spans="1:28" x14ac:dyDescent="0.25">
      <c r="A13" s="115" t="s">
        <v>100</v>
      </c>
      <c r="B13" s="116">
        <f>(VLOOKUP(A13,[2]!GWOne,16,FALSE))</f>
        <v>10</v>
      </c>
      <c r="C13" s="116">
        <f>(VLOOKUP(A13,[2]!GWTwo,21,FALSE))</f>
        <v>0</v>
      </c>
      <c r="D13" s="116">
        <f>(VLOOKUP(A13,[2]!GWThree,8,FALSE))</f>
        <v>900</v>
      </c>
      <c r="E13" s="117">
        <f t="shared" si="0"/>
        <v>0</v>
      </c>
      <c r="F13" s="118">
        <f t="shared" si="1"/>
        <v>0</v>
      </c>
      <c r="G13" s="119">
        <v>1E-3</v>
      </c>
      <c r="H13" s="120">
        <f t="shared" si="2"/>
        <v>0</v>
      </c>
      <c r="I13" s="120">
        <f t="shared" si="3"/>
        <v>0</v>
      </c>
      <c r="J13" s="120">
        <f t="shared" si="7"/>
        <v>0</v>
      </c>
      <c r="K13" s="121">
        <f>IF(H13=0,0,MAX(H13,(VLOOKUP(A13,[1]!TOX,50,FALSE)),(VLOOKUP(A13,[1]!TOX,39,FALSE))))</f>
        <v>0</v>
      </c>
      <c r="L13" s="122" t="str">
        <f t="shared" si="4"/>
        <v>0</v>
      </c>
      <c r="M13" s="123">
        <f>IF(K13=0,0,IF(K13=(VLOOKUP(A13,[1]!TOX,50,FALSE)),"PQL",IF(K13=(VLOOKUP(A13,[1]!TOX,39,FALSE)),"Background","Leaching")))</f>
        <v>0</v>
      </c>
      <c r="N13" s="124">
        <f>IF(I13=0,0,MAX(I13,(VLOOKUP(A13,[1]!TOX,50,FALSE)),(VLOOKUP(A13,[1]!TOX,39,FALSE))))</f>
        <v>0</v>
      </c>
      <c r="O13" s="123" t="str">
        <f t="shared" si="5"/>
        <v>0</v>
      </c>
      <c r="P13" s="124">
        <f>IF(N13=0,0,IF(N13=(VLOOKUP(A13,[1]!TOX,50,FALSE)),"PQL",IF(N13=(VLOOKUP(A13,[1]!TOX,39,FALSE)),"Background","Leaching")))</f>
        <v>0</v>
      </c>
      <c r="Q13" s="125">
        <f>IF(J13=0,0,MAX(J13,[1]Toxicity!$AX9,[1]Toxicity!$AM9))</f>
        <v>0</v>
      </c>
      <c r="R13" s="122" t="str">
        <f t="shared" si="6"/>
        <v>0</v>
      </c>
      <c r="S13" s="126">
        <f>IF(Q13=0,0,IF(Q13=(VLOOKUP(A13,[1]!TOX,50,FALSE)),"PQL",IF(Q13=(VLOOKUP(A13,[1]!TOX,39,FALSE)),"Background","Leaching")))</f>
        <v>0</v>
      </c>
      <c r="T13" s="127">
        <f>IF(H13=0,0,MAX(H13,(VLOOKUP(A13,[1]!TOX,50,FALSE)),(VLOOKUP(A13,[1]!TOX,35,FALSE))))</f>
        <v>0</v>
      </c>
      <c r="U13" s="128" t="str">
        <f t="shared" si="8"/>
        <v>0</v>
      </c>
      <c r="V13" s="128">
        <f>IF(T13=0,0,IF(T13=(VLOOKUP(A13,[1]!TOX,50,FALSE)),"PQL",IF(T13=(VLOOKUP(A13,[1]!TOX,35,FALSE)),"Background","Leaching")))</f>
        <v>0</v>
      </c>
      <c r="W13" s="128">
        <f>IF(I13=0,0,MAX(I13,(VLOOKUP(A13,[1]!TOX,50,FALSE)),(VLOOKUP(A13,[1]!TOX,35,FALSE))))</f>
        <v>0</v>
      </c>
      <c r="X13" s="128" t="str">
        <f t="shared" si="10"/>
        <v>0</v>
      </c>
      <c r="Y13" s="128">
        <f>IF(W13=0,0,IF(W13=(VLOOKUP(A13,[1]!TOX,50,FALSE)),"PQL",IF(W13=(VLOOKUP(A13,[1]!TOX,35,FALSE)),"Background","Leaching")))</f>
        <v>0</v>
      </c>
      <c r="Z13" s="127">
        <f>IF(J13=0,0,MAX(J13,(VLOOKUP(A13,[1]!TOX,50,FALSE)),(VLOOKUP(A13,[1]!TOX,35,FALSE))))</f>
        <v>0</v>
      </c>
      <c r="AA13" s="127" t="str">
        <f t="shared" si="9"/>
        <v>0</v>
      </c>
      <c r="AB13" s="129">
        <f>IF(Z13=0,0,IF(Z13=(VLOOKUP(A13,[1]!TOX,50,FALSE)),"PQL",IF(Z13=(VLOOKUP(A13,[1]!TOX,38,FALSE)),"Background","Leaching")))</f>
        <v>0</v>
      </c>
    </row>
    <row r="14" spans="1:28" x14ac:dyDescent="0.25">
      <c r="A14" s="115" t="s">
        <v>99</v>
      </c>
      <c r="B14" s="116">
        <f>(VLOOKUP(A14,[2]!GWOne,16,FALSE))</f>
        <v>2000</v>
      </c>
      <c r="C14" s="116">
        <f>(VLOOKUP(A14,[2]!GWTwo,21,FALSE))</f>
        <v>0</v>
      </c>
      <c r="D14" s="116">
        <f>(VLOOKUP(A14,[2]!GWThree,8,FALSE))</f>
        <v>50000</v>
      </c>
      <c r="E14" s="117">
        <f t="shared" si="0"/>
        <v>0</v>
      </c>
      <c r="F14" s="118">
        <f t="shared" si="1"/>
        <v>0</v>
      </c>
      <c r="G14" s="119">
        <v>1E-3</v>
      </c>
      <c r="H14" s="120">
        <f t="shared" si="2"/>
        <v>0</v>
      </c>
      <c r="I14" s="120">
        <f t="shared" si="3"/>
        <v>0</v>
      </c>
      <c r="J14" s="120">
        <f t="shared" si="7"/>
        <v>0</v>
      </c>
      <c r="K14" s="121">
        <f>IF(H14=0,0,MAX(H14,(VLOOKUP(A14,[1]!TOX,50,FALSE)),(VLOOKUP(A14,[1]!TOX,39,FALSE))))</f>
        <v>0</v>
      </c>
      <c r="L14" s="122" t="str">
        <f t="shared" si="4"/>
        <v>0</v>
      </c>
      <c r="M14" s="123">
        <f>IF(K14=0,0,IF(K14=(VLOOKUP(A14,[1]!TOX,50,FALSE)),"PQL",IF(K14=(VLOOKUP(A14,[1]!TOX,39,FALSE)),"Background","Leaching")))</f>
        <v>0</v>
      </c>
      <c r="N14" s="124">
        <f>IF(I14=0,0,MAX(I14,(VLOOKUP(A14,[1]!TOX,50,FALSE)),(VLOOKUP(A14,[1]!TOX,39,FALSE))))</f>
        <v>0</v>
      </c>
      <c r="O14" s="123" t="str">
        <f t="shared" si="5"/>
        <v>0</v>
      </c>
      <c r="P14" s="123">
        <f>IF(N14=0,0,IF(N14=(VLOOKUP(A14,[1]!TOX,50,FALSE)),"PQL",IF(N14=(VLOOKUP(A14,[1]!TOX,39,FALSE)),"Background","Leaching")))</f>
        <v>0</v>
      </c>
      <c r="Q14" s="125">
        <f>IF(J14=0,0,MAX(J14,[1]Toxicity!$AX10,[1]Toxicity!$AM10))</f>
        <v>0</v>
      </c>
      <c r="R14" s="122" t="str">
        <f t="shared" si="6"/>
        <v>0</v>
      </c>
      <c r="S14" s="126">
        <f>IF(Q14=0,0,IF(Q14=(VLOOKUP(A14,[1]!TOX,50,FALSE)),"PQL",IF(Q14=(VLOOKUP(A14,[1]!TOX,39,FALSE)),"Background","Leaching")))</f>
        <v>0</v>
      </c>
      <c r="T14" s="127">
        <f>IF(H14=0,0,MAX(H14,(VLOOKUP(A14,[1]!TOX,50,FALSE)),(VLOOKUP(A14,[1]!TOX,35,FALSE))))</f>
        <v>0</v>
      </c>
      <c r="U14" s="128" t="str">
        <f t="shared" si="8"/>
        <v>0</v>
      </c>
      <c r="V14" s="128">
        <f>IF(T14=0,0,IF(T14=(VLOOKUP(A14,[1]!TOX,50,FALSE)),"PQL",IF(T14=(VLOOKUP(A14,[1]!TOX,35,FALSE)),"Background","Leaching")))</f>
        <v>0</v>
      </c>
      <c r="W14" s="128">
        <f>IF(I14=0,0,MAX(I14,(VLOOKUP(A14,[1]!TOX,50,FALSE)),(VLOOKUP(A14,[1]!TOX,35,FALSE))))</f>
        <v>0</v>
      </c>
      <c r="X14" s="128" t="str">
        <f t="shared" si="10"/>
        <v>0</v>
      </c>
      <c r="Y14" s="128">
        <f>IF(W14=0,0,IF(W14=(VLOOKUP(A14,[1]!TOX,50,FALSE)),"PQL",IF(W14=(VLOOKUP(A14,[1]!TOX,35,FALSE)),"Background","Leaching")))</f>
        <v>0</v>
      </c>
      <c r="Z14" s="127">
        <f>IF(J14=0,0,MAX(J14,(VLOOKUP(A14,[1]!TOX,50,FALSE)),(VLOOKUP(A14,[1]!TOX,35,FALSE))))</f>
        <v>0</v>
      </c>
      <c r="AA14" s="127" t="str">
        <f t="shared" si="9"/>
        <v>0</v>
      </c>
      <c r="AB14" s="129">
        <f>IF(Z14=0,0,IF(Z14=(VLOOKUP(A14,[1]!TOX,50,FALSE)),"PQL",IF(Z14=(VLOOKUP(A14,[1]!TOX,38,FALSE)),"Background","Leaching")))</f>
        <v>0</v>
      </c>
    </row>
    <row r="15" spans="1:28" x14ac:dyDescent="0.25">
      <c r="A15" s="115" t="s">
        <v>98</v>
      </c>
      <c r="B15" s="116">
        <f>(VLOOKUP(A15,[2]!GWOne,16,FALSE))</f>
        <v>5</v>
      </c>
      <c r="C15" s="116">
        <f>(VLOOKUP(A15,[2]!GWTwo,21,FALSE))</f>
        <v>1218.2176490066629</v>
      </c>
      <c r="D15" s="116">
        <f>(VLOOKUP(A15,[2]!GWThree,8,FALSE))</f>
        <v>11500</v>
      </c>
      <c r="E15" s="117">
        <f t="shared" si="0"/>
        <v>299</v>
      </c>
      <c r="F15" s="118">
        <f t="shared" si="1"/>
        <v>9132</v>
      </c>
      <c r="G15" s="119">
        <v>1E-3</v>
      </c>
      <c r="H15" s="120">
        <f t="shared" si="2"/>
        <v>1.4950000000000001</v>
      </c>
      <c r="I15" s="120">
        <f t="shared" si="3"/>
        <v>364.24707705299221</v>
      </c>
      <c r="J15" s="120">
        <f t="shared" si="7"/>
        <v>105018</v>
      </c>
      <c r="K15" s="121">
        <f>IF(H15=0,0,MAX(H15,(VLOOKUP(A15,[1]!TOX,50,FALSE)),(VLOOKUP(A15,[1]!TOX,39,FALSE))))</f>
        <v>1.4950000000000001</v>
      </c>
      <c r="L15" s="122">
        <v>2</v>
      </c>
      <c r="M15" s="123" t="str">
        <f>IF(K15=0,0,IF(K15=(VLOOKUP(A15,[1]!TOX,50,FALSE)),"PQL",IF(K15=(VLOOKUP(A15,[1]!TOX,39,FALSE)),"Background","Leaching")))</f>
        <v>Leaching</v>
      </c>
      <c r="N15" s="124">
        <f>IF(I15=0,0,MAX(I15,(VLOOKUP(A15,[1]!TOX,50,FALSE)),(VLOOKUP(A15,[1]!TOX,39,FALSE))))</f>
        <v>364.24707705299221</v>
      </c>
      <c r="O15" s="123">
        <f t="shared" si="5"/>
        <v>400</v>
      </c>
      <c r="P15" s="123" t="str">
        <f>IF(N15=0,0,IF(N15=(VLOOKUP(A15,[1]!TOX,50,FALSE)),"PQL",IF(N15=(VLOOKUP(A15,[1]!TOX,39,FALSE)),"Background","Leaching")))</f>
        <v>Leaching</v>
      </c>
      <c r="Q15" s="125">
        <f>IF(J15=0,0,MAX(J15,[1]Toxicity!$AX11,[1]Toxicity!$AM11))</f>
        <v>105018</v>
      </c>
      <c r="R15" s="122">
        <f t="shared" si="6"/>
        <v>100000</v>
      </c>
      <c r="S15" s="126" t="str">
        <f>IF(Q15=0,0,IF(Q15=(VLOOKUP(A15,[1]!TOX,50,FALSE)),"PQL",IF(Q15=(VLOOKUP(A15,[1]!TOX,39,FALSE)),"Background","Leaching")))</f>
        <v>Leaching</v>
      </c>
      <c r="T15" s="127">
        <f>IF(H15=0,0,MAX(H15,(VLOOKUP(A15,[1]!TOX,50,FALSE)),(VLOOKUP(A15,[1]!TOX,35,FALSE))))</f>
        <v>1.4950000000000001</v>
      </c>
      <c r="U15" s="128">
        <v>2</v>
      </c>
      <c r="V15" s="128" t="str">
        <f>IF(T15=0,0,IF(T15=(VLOOKUP(A15,[1]!TOX,50,FALSE)),"PQL",IF(T15=(VLOOKUP(A15,[1]!TOX,35,FALSE)),"Background","Leaching")))</f>
        <v>Leaching</v>
      </c>
      <c r="W15" s="128">
        <f>IF(I15=0,0,MAX(I15,(VLOOKUP(A15,[1]!TOX,50,FALSE)),(VLOOKUP(A15,[1]!TOX,35,FALSE))))</f>
        <v>364.24707705299221</v>
      </c>
      <c r="X15" s="128">
        <f t="shared" si="10"/>
        <v>400</v>
      </c>
      <c r="Y15" s="128" t="str">
        <f>IF(W15=0,0,IF(W15=(VLOOKUP(A15,[1]!TOX,50,FALSE)),"PQL",IF(W15=(VLOOKUP(A15,[1]!TOX,35,FALSE)),"Background","Leaching")))</f>
        <v>Leaching</v>
      </c>
      <c r="Z15" s="127">
        <f>IF(J15=0,0,MAX(J15,(VLOOKUP(A15,[1]!TOX,50,FALSE)),(VLOOKUP(A15,[1]!TOX,35,FALSE))))</f>
        <v>105018</v>
      </c>
      <c r="AA15" s="127">
        <f t="shared" si="9"/>
        <v>100000</v>
      </c>
      <c r="AB15" s="129" t="str">
        <f>IF(Z15=0,0,IF(Z15=(VLOOKUP(A15,[1]!TOX,50,FALSE)),"PQL",IF(Z15=(VLOOKUP(A15,[1]!TOX,38,FALSE)),"Background","Leaching")))</f>
        <v>Leaching</v>
      </c>
    </row>
    <row r="16" spans="1:28" x14ac:dyDescent="0.25">
      <c r="A16" s="115" t="s">
        <v>97</v>
      </c>
      <c r="B16" s="116">
        <f>(VLOOKUP(A16,[2]!GWOne,16,FALSE))</f>
        <v>6.4592133001685592E-2</v>
      </c>
      <c r="C16" s="116">
        <f>(VLOOKUP(A16,[2]!GWTwo,21,FALSE))</f>
        <v>0</v>
      </c>
      <c r="D16" s="116">
        <f>(VLOOKUP(A16,[2]!GWThree,8,FALSE))</f>
        <v>1000</v>
      </c>
      <c r="E16" s="117">
        <f t="shared" si="0"/>
        <v>0</v>
      </c>
      <c r="F16" s="118">
        <f t="shared" si="1"/>
        <v>0</v>
      </c>
      <c r="G16" s="119">
        <v>1E-3</v>
      </c>
      <c r="H16" s="120">
        <f t="shared" si="2"/>
        <v>0</v>
      </c>
      <c r="I16" s="120">
        <f t="shared" si="3"/>
        <v>0</v>
      </c>
      <c r="J16" s="120">
        <f t="shared" si="7"/>
        <v>0</v>
      </c>
      <c r="K16" s="121">
        <f>IF(H16=0,0,MAX(H16,(VLOOKUP(A16,[1]!TOX,50,FALSE)),(VLOOKUP(A16,[1]!TOX,39,FALSE))))</f>
        <v>0</v>
      </c>
      <c r="L16" s="122" t="str">
        <f t="shared" ref="L16:L47" si="11">IF(K16&lt;&gt;0,ROUND(K16,1-(1+INT(LOG10(ABS(K16))))),"0")</f>
        <v>0</v>
      </c>
      <c r="M16" s="123">
        <f>IF(K16=0,0,IF(K16=(VLOOKUP(A16,[1]!TOX,50,FALSE)),"PQL",IF(K16=(VLOOKUP(A16,[1]!TOX,39,FALSE)),"Background","Leaching")))</f>
        <v>0</v>
      </c>
      <c r="N16" s="124">
        <f>IF(I16=0,0,MAX(I16,(VLOOKUP(A16,[1]!TOX,50,FALSE)),(VLOOKUP(A16,[1]!TOX,39,FALSE))))</f>
        <v>0</v>
      </c>
      <c r="O16" s="123" t="str">
        <f t="shared" si="5"/>
        <v>0</v>
      </c>
      <c r="P16" s="123">
        <f>IF(N16=0,0,IF(N16=(VLOOKUP(A16,[1]!TOX,50,FALSE)),"PQL",IF(N16=(VLOOKUP(A16,[1]!TOX,39,FALSE)),"Background","Leaching")))</f>
        <v>0</v>
      </c>
      <c r="Q16" s="125">
        <f>IF(J16=0,0,MAX(J16,[1]Toxicity!$AX12,[1]Toxicity!$AM12))</f>
        <v>0</v>
      </c>
      <c r="R16" s="122" t="str">
        <f t="shared" si="6"/>
        <v>0</v>
      </c>
      <c r="S16" s="126">
        <f>IF(Q16=0,0,IF(Q16=(VLOOKUP(A16,[1]!TOX,50,FALSE)),"PQL",IF(Q16=(VLOOKUP(A16,[1]!TOX,39,FALSE)),"Background","Leaching")))</f>
        <v>0</v>
      </c>
      <c r="T16" s="127">
        <f>IF(H16=0,0,MAX(H16,(VLOOKUP(A16,[1]!TOX,50,FALSE)),(VLOOKUP(A16,[1]!TOX,35,FALSE))))</f>
        <v>0</v>
      </c>
      <c r="U16" s="128" t="str">
        <f t="shared" si="8"/>
        <v>0</v>
      </c>
      <c r="V16" s="128">
        <f>IF(T16=0,0,IF(T16=(VLOOKUP(A16,[1]!TOX,50,FALSE)),"PQL",IF(T16=(VLOOKUP(A16,[1]!TOX,35,FALSE)),"Background","Leaching")))</f>
        <v>0</v>
      </c>
      <c r="W16" s="128">
        <f>IF(I16=0,0,MAX(I16,(VLOOKUP(A16,[1]!TOX,50,FALSE)),(VLOOKUP(A16,[1]!TOX,35,FALSE))))</f>
        <v>0</v>
      </c>
      <c r="X16" s="128" t="str">
        <f t="shared" si="10"/>
        <v>0</v>
      </c>
      <c r="Y16" s="128">
        <f>IF(W16=0,0,IF(W16=(VLOOKUP(A16,[1]!TOX,50,FALSE)),"PQL",IF(W16=(VLOOKUP(A16,[1]!TOX,35,FALSE)),"Background","Leaching")))</f>
        <v>0</v>
      </c>
      <c r="Z16" s="127">
        <f>IF(J16=0,0,MAX(J16,(VLOOKUP(A16,[1]!TOX,50,FALSE)),(VLOOKUP(A16,[1]!TOX,35,FALSE))))</f>
        <v>0</v>
      </c>
      <c r="AA16" s="127" t="str">
        <f t="shared" si="9"/>
        <v>0</v>
      </c>
      <c r="AB16" s="129">
        <f>IF(Z16=0,0,IF(Z16=(VLOOKUP(A16,[1]!TOX,50,FALSE)),"PQL",IF(Z16=(VLOOKUP(A16,[1]!TOX,38,FALSE)),"Background","Leaching")))</f>
        <v>0</v>
      </c>
    </row>
    <row r="17" spans="1:28" x14ac:dyDescent="0.25">
      <c r="A17" s="115" t="s">
        <v>96</v>
      </c>
      <c r="B17" s="116">
        <f>(VLOOKUP(A17,[2]!GWOne,16,FALSE))</f>
        <v>0.2</v>
      </c>
      <c r="C17" s="116">
        <f>(VLOOKUP(A17,[2]!GWTwo,21,FALSE))</f>
        <v>0</v>
      </c>
      <c r="D17" s="116">
        <f>(VLOOKUP(A17,[2]!GWThree,8,FALSE))</f>
        <v>500</v>
      </c>
      <c r="E17" s="117">
        <f t="shared" si="0"/>
        <v>0</v>
      </c>
      <c r="F17" s="118">
        <f t="shared" si="1"/>
        <v>0</v>
      </c>
      <c r="G17" s="119">
        <v>1E-3</v>
      </c>
      <c r="H17" s="120">
        <f t="shared" si="2"/>
        <v>0</v>
      </c>
      <c r="I17" s="120">
        <f t="shared" si="3"/>
        <v>0</v>
      </c>
      <c r="J17" s="120">
        <f t="shared" si="7"/>
        <v>0</v>
      </c>
      <c r="K17" s="121">
        <f>IF(H17=0,0,MAX(H17,(VLOOKUP(A17,[1]!TOX,50,FALSE)),(VLOOKUP(A17,[1]!TOX,39,FALSE))))</f>
        <v>0</v>
      </c>
      <c r="L17" s="122" t="str">
        <f t="shared" si="11"/>
        <v>0</v>
      </c>
      <c r="M17" s="123">
        <f>IF(K17=0,0,IF(K17=(VLOOKUP(A17,[1]!TOX,50,FALSE)),"PQL",IF(K17=(VLOOKUP(A17,[1]!TOX,39,FALSE)),"Background","Leaching")))</f>
        <v>0</v>
      </c>
      <c r="N17" s="124">
        <f>IF(I17=0,0,MAX(I17,(VLOOKUP(A17,[1]!TOX,50,FALSE)),(VLOOKUP(A17,[1]!TOX,39,FALSE))))</f>
        <v>0</v>
      </c>
      <c r="O17" s="123" t="str">
        <f t="shared" si="5"/>
        <v>0</v>
      </c>
      <c r="P17" s="123">
        <f>IF(N17=0,0,IF(N17=(VLOOKUP(A17,[1]!TOX,50,FALSE)),"PQL",IF(N17=(VLOOKUP(A17,[1]!TOX,39,FALSE)),"Background","Leaching")))</f>
        <v>0</v>
      </c>
      <c r="Q17" s="125">
        <f>IF(J17=0,0,MAX(J17,[1]Toxicity!$AX13,[1]Toxicity!$AM13))</f>
        <v>0</v>
      </c>
      <c r="R17" s="122" t="str">
        <f t="shared" si="6"/>
        <v>0</v>
      </c>
      <c r="S17" s="126">
        <f>IF(Q17=0,0,IF(Q17=(VLOOKUP(A17,[1]!TOX,50,FALSE)),"PQL",IF(Q17=(VLOOKUP(A17,[1]!TOX,39,FALSE)),"Background","Leaching")))</f>
        <v>0</v>
      </c>
      <c r="T17" s="127">
        <f>IF(H17=0,0,MAX(H17,(VLOOKUP(A17,[1]!TOX,50,FALSE)),(VLOOKUP(A17,[1]!TOX,35,FALSE))))</f>
        <v>0</v>
      </c>
      <c r="U17" s="128" t="str">
        <f t="shared" si="8"/>
        <v>0</v>
      </c>
      <c r="V17" s="128">
        <f>IF(T17=0,0,IF(T17=(VLOOKUP(A17,[1]!TOX,50,FALSE)),"PQL",IF(T17=(VLOOKUP(A17,[1]!TOX,35,FALSE)),"Background","Leaching")))</f>
        <v>0</v>
      </c>
      <c r="W17" s="128">
        <f>IF(I17=0,0,MAX(I17,(VLOOKUP(A17,[1]!TOX,50,FALSE)),(VLOOKUP(A17,[1]!TOX,35,FALSE))))</f>
        <v>0</v>
      </c>
      <c r="X17" s="128" t="str">
        <f t="shared" si="10"/>
        <v>0</v>
      </c>
      <c r="Y17" s="128">
        <f>IF(W17=0,0,IF(W17=(VLOOKUP(A17,[1]!TOX,50,FALSE)),"PQL",IF(W17=(VLOOKUP(A17,[1]!TOX,35,FALSE)),"Background","Leaching")))</f>
        <v>0</v>
      </c>
      <c r="Z17" s="127">
        <f>IF(J17=0,0,MAX(J17,(VLOOKUP(A17,[1]!TOX,50,FALSE)),(VLOOKUP(A17,[1]!TOX,35,FALSE))))</f>
        <v>0</v>
      </c>
      <c r="AA17" s="127" t="str">
        <f t="shared" si="9"/>
        <v>0</v>
      </c>
      <c r="AB17" s="129">
        <f>IF(Z17=0,0,IF(Z17=(VLOOKUP(A17,[1]!TOX,50,FALSE)),"PQL",IF(Z17=(VLOOKUP(A17,[1]!TOX,38,FALSE)),"Background","Leaching")))</f>
        <v>0</v>
      </c>
    </row>
    <row r="18" spans="1:28" x14ac:dyDescent="0.25">
      <c r="A18" s="115" t="s">
        <v>95</v>
      </c>
      <c r="B18" s="116">
        <f>(VLOOKUP(A18,[2]!GWOne,16,FALSE))</f>
        <v>0.12389827962166416</v>
      </c>
      <c r="C18" s="116">
        <f>(VLOOKUP(A18,[2]!GWTwo,21,FALSE))</f>
        <v>0</v>
      </c>
      <c r="D18" s="116">
        <f>(VLOOKUP(A18,[2]!GWThree,8,FALSE))</f>
        <v>420</v>
      </c>
      <c r="E18" s="117">
        <f t="shared" si="0"/>
        <v>0</v>
      </c>
      <c r="F18" s="118">
        <f t="shared" si="1"/>
        <v>0</v>
      </c>
      <c r="G18" s="119">
        <v>1E-3</v>
      </c>
      <c r="H18" s="120">
        <f t="shared" si="2"/>
        <v>0</v>
      </c>
      <c r="I18" s="120">
        <f t="shared" si="3"/>
        <v>0</v>
      </c>
      <c r="J18" s="120">
        <f t="shared" si="7"/>
        <v>0</v>
      </c>
      <c r="K18" s="121">
        <f>IF(H18=0,0,MAX(H18,(VLOOKUP(A18,[1]!TOX,50,FALSE)),(VLOOKUP(A18,[1]!TOX,39,FALSE))))</f>
        <v>0</v>
      </c>
      <c r="L18" s="122" t="str">
        <f t="shared" si="11"/>
        <v>0</v>
      </c>
      <c r="M18" s="123">
        <f>IF(K18=0,0,IF(K18=(VLOOKUP(A18,[1]!TOX,50,FALSE)),"PQL",IF(K18=(VLOOKUP(A18,[1]!TOX,39,FALSE)),"Background","Leaching")))</f>
        <v>0</v>
      </c>
      <c r="N18" s="124">
        <f>IF(I18=0,0,MAX(I18,(VLOOKUP(A18,[1]!TOX,50,FALSE)),(VLOOKUP(A18,[1]!TOX,39,FALSE))))</f>
        <v>0</v>
      </c>
      <c r="O18" s="123" t="str">
        <f t="shared" si="5"/>
        <v>0</v>
      </c>
      <c r="P18" s="123">
        <f>IF(N18=0,0,IF(N18=(VLOOKUP(A18,[1]!TOX,50,FALSE)),"PQL",IF(N18=(VLOOKUP(A18,[1]!TOX,39,FALSE)),"Background","Leaching")))</f>
        <v>0</v>
      </c>
      <c r="Q18" s="125">
        <f>IF(J18=0,0,MAX(J18,[1]Toxicity!$AX14,[1]Toxicity!$AM14))</f>
        <v>0</v>
      </c>
      <c r="R18" s="122" t="str">
        <f t="shared" si="6"/>
        <v>0</v>
      </c>
      <c r="S18" s="126">
        <f>IF(Q18=0,0,IF(Q18=(VLOOKUP(A18,[1]!TOX,50,FALSE)),"PQL",IF(Q18=(VLOOKUP(A18,[1]!TOX,39,FALSE)),"Background","Leaching")))</f>
        <v>0</v>
      </c>
      <c r="T18" s="127">
        <f>IF(H18=0,0,MAX(H18,(VLOOKUP(A18,[1]!TOX,50,FALSE)),(VLOOKUP(A18,[1]!TOX,35,FALSE))))</f>
        <v>0</v>
      </c>
      <c r="U18" s="128" t="str">
        <f t="shared" si="8"/>
        <v>0</v>
      </c>
      <c r="V18" s="128">
        <f>IF(T18=0,0,IF(T18=(VLOOKUP(A18,[1]!TOX,50,FALSE)),"PQL",IF(T18=(VLOOKUP(A18,[1]!TOX,35,FALSE)),"Background","Leaching")))</f>
        <v>0</v>
      </c>
      <c r="W18" s="128">
        <f>IF(I18=0,0,MAX(I18,(VLOOKUP(A18,[1]!TOX,50,FALSE)),(VLOOKUP(A18,[1]!TOX,35,FALSE))))</f>
        <v>0</v>
      </c>
      <c r="X18" s="128" t="str">
        <f t="shared" si="10"/>
        <v>0</v>
      </c>
      <c r="Y18" s="128">
        <f>IF(W18=0,0,IF(W18=(VLOOKUP(A18,[1]!TOX,50,FALSE)),"PQL",IF(W18=(VLOOKUP(A18,[1]!TOX,35,FALSE)),"Background","Leaching")))</f>
        <v>0</v>
      </c>
      <c r="Z18" s="127">
        <f>IF(J18=0,0,MAX(J18,(VLOOKUP(A18,[1]!TOX,50,FALSE)),(VLOOKUP(A18,[1]!TOX,35,FALSE))))</f>
        <v>0</v>
      </c>
      <c r="AA18" s="127" t="str">
        <f t="shared" si="9"/>
        <v>0</v>
      </c>
      <c r="AB18" s="129">
        <f>IF(Z18=0,0,IF(Z18=(VLOOKUP(A18,[1]!TOX,50,FALSE)),"PQL",IF(Z18=(VLOOKUP(A18,[1]!TOX,38,FALSE)),"Background","Leaching")))</f>
        <v>0</v>
      </c>
    </row>
    <row r="19" spans="1:28" x14ac:dyDescent="0.25">
      <c r="A19" s="115" t="s">
        <v>94</v>
      </c>
      <c r="B19" s="116">
        <f>(VLOOKUP(A19,[2]!GWOne,16,FALSE))</f>
        <v>46.518571886109164</v>
      </c>
      <c r="C19" s="116">
        <f>(VLOOKUP(A19,[2]!GWTwo,21,FALSE))</f>
        <v>0</v>
      </c>
      <c r="D19" s="116">
        <f>(VLOOKUP(A19,[2]!GWThree,8,FALSE))</f>
        <v>20</v>
      </c>
      <c r="E19" s="117">
        <f t="shared" si="0"/>
        <v>0</v>
      </c>
      <c r="F19" s="118">
        <f t="shared" si="1"/>
        <v>0</v>
      </c>
      <c r="G19" s="119">
        <v>1E-3</v>
      </c>
      <c r="H19" s="120">
        <f t="shared" si="2"/>
        <v>0</v>
      </c>
      <c r="I19" s="120">
        <f t="shared" si="3"/>
        <v>0</v>
      </c>
      <c r="J19" s="120">
        <f t="shared" si="7"/>
        <v>0</v>
      </c>
      <c r="K19" s="121">
        <f>IF(H19=0,0,MAX(H19,(VLOOKUP(A19,[1]!TOX,50,FALSE)),(VLOOKUP(A19,[1]!TOX,39,FALSE))))</f>
        <v>0</v>
      </c>
      <c r="L19" s="122" t="str">
        <f t="shared" si="11"/>
        <v>0</v>
      </c>
      <c r="M19" s="123">
        <f>IF(K19=0,0,IF(K19=(VLOOKUP(A19,[1]!TOX,50,FALSE)),"PQL",IF(K19=(VLOOKUP(A19,[1]!TOX,39,FALSE)),"Background","Leaching")))</f>
        <v>0</v>
      </c>
      <c r="N19" s="124">
        <f>IF(I19=0,0,MAX(I19,(VLOOKUP(A19,[1]!TOX,50,FALSE)),(VLOOKUP(A19,[1]!TOX,39,FALSE))))</f>
        <v>0</v>
      </c>
      <c r="O19" s="123" t="str">
        <f t="shared" si="5"/>
        <v>0</v>
      </c>
      <c r="P19" s="123">
        <f>IF(N19=0,0,IF(N19=(VLOOKUP(A19,[1]!TOX,50,FALSE)),"PQL",IF(N19=(VLOOKUP(A19,[1]!TOX,39,FALSE)),"Background","Leaching")))</f>
        <v>0</v>
      </c>
      <c r="Q19" s="125">
        <f>IF(J19=0,0,MAX(J19,[1]Toxicity!$AX15,[1]Toxicity!$AM15))</f>
        <v>0</v>
      </c>
      <c r="R19" s="122" t="str">
        <f t="shared" si="6"/>
        <v>0</v>
      </c>
      <c r="S19" s="126">
        <f>IF(Q19=0,0,IF(Q19=(VLOOKUP(A19,[1]!TOX,50,FALSE)),"PQL",IF(Q19=(VLOOKUP(A19,[1]!TOX,39,FALSE)),"Background","Leaching")))</f>
        <v>0</v>
      </c>
      <c r="T19" s="127">
        <f>IF(H19=0,0,MAX(H19,(VLOOKUP(A19,[1]!TOX,50,FALSE)),(VLOOKUP(A19,[1]!TOX,35,FALSE))))</f>
        <v>0</v>
      </c>
      <c r="U19" s="128" t="str">
        <f t="shared" si="8"/>
        <v>0</v>
      </c>
      <c r="V19" s="128">
        <f>IF(T19=0,0,IF(T19=(VLOOKUP(A19,[1]!TOX,50,FALSE)),"PQL",IF(T19=(VLOOKUP(A19,[1]!TOX,35,FALSE)),"Background","Leaching")))</f>
        <v>0</v>
      </c>
      <c r="W19" s="128">
        <f>IF(I19=0,0,MAX(I19,(VLOOKUP(A19,[1]!TOX,50,FALSE)),(VLOOKUP(A19,[1]!TOX,35,FALSE))))</f>
        <v>0</v>
      </c>
      <c r="X19" s="128" t="str">
        <f t="shared" si="10"/>
        <v>0</v>
      </c>
      <c r="Y19" s="128">
        <f>IF(W19=0,0,IF(W19=(VLOOKUP(A19,[1]!TOX,50,FALSE)),"PQL",IF(W19=(VLOOKUP(A19,[1]!TOX,35,FALSE)),"Background","Leaching")))</f>
        <v>0</v>
      </c>
      <c r="Z19" s="127">
        <f>IF(J19=0,0,MAX(J19,(VLOOKUP(A19,[1]!TOX,50,FALSE)),(VLOOKUP(A19,[1]!TOX,35,FALSE))))</f>
        <v>0</v>
      </c>
      <c r="AA19" s="127" t="str">
        <f t="shared" si="9"/>
        <v>0</v>
      </c>
      <c r="AB19" s="129">
        <f>IF(Z19=0,0,IF(Z19=(VLOOKUP(A19,[1]!TOX,50,FALSE)),"PQL",IF(Z19=(VLOOKUP(A19,[1]!TOX,38,FALSE)),"Background","Leaching")))</f>
        <v>0</v>
      </c>
    </row>
    <row r="20" spans="1:28" x14ac:dyDescent="0.25">
      <c r="A20" s="115" t="s">
        <v>93</v>
      </c>
      <c r="B20" s="116">
        <f>(VLOOKUP(A20,[2]!GWOne,16,FALSE))</f>
        <v>0.72706344868258743</v>
      </c>
      <c r="C20" s="116">
        <f>(VLOOKUP(A20,[2]!GWTwo,21,FALSE))</f>
        <v>0</v>
      </c>
      <c r="D20" s="116">
        <f>(VLOOKUP(A20,[2]!GWThree,8,FALSE))</f>
        <v>140</v>
      </c>
      <c r="E20" s="117">
        <f t="shared" si="0"/>
        <v>0</v>
      </c>
      <c r="F20" s="118">
        <f t="shared" si="1"/>
        <v>0</v>
      </c>
      <c r="G20" s="119">
        <v>1E-3</v>
      </c>
      <c r="H20" s="120">
        <f t="shared" si="2"/>
        <v>0</v>
      </c>
      <c r="I20" s="120">
        <f t="shared" si="3"/>
        <v>0</v>
      </c>
      <c r="J20" s="120">
        <f t="shared" si="7"/>
        <v>0</v>
      </c>
      <c r="K20" s="121">
        <f>IF(H20=0,0,MAX(H20,(VLOOKUP(A20,[1]!TOX,50,FALSE)),(VLOOKUP(A20,[1]!TOX,39,FALSE))))</f>
        <v>0</v>
      </c>
      <c r="L20" s="122" t="str">
        <f t="shared" si="11"/>
        <v>0</v>
      </c>
      <c r="M20" s="123">
        <f>IF(K20=0,0,IF(K20=(VLOOKUP(A20,[1]!TOX,50,FALSE)),"PQL",IF(K20=(VLOOKUP(A20,[1]!TOX,39,FALSE)),"Background","Leaching")))</f>
        <v>0</v>
      </c>
      <c r="N20" s="124">
        <f>IF(I20=0,0,MAX(I20,(VLOOKUP(A20,[1]!TOX,50,FALSE)),(VLOOKUP(A20,[1]!TOX,39,FALSE))))</f>
        <v>0</v>
      </c>
      <c r="O20" s="123" t="str">
        <f t="shared" si="5"/>
        <v>0</v>
      </c>
      <c r="P20" s="123">
        <f>IF(N20=0,0,IF(N20=(VLOOKUP(A20,[1]!TOX,50,FALSE)),"PQL",IF(N20=(VLOOKUP(A20,[1]!TOX,39,FALSE)),"Background","Leaching")))</f>
        <v>0</v>
      </c>
      <c r="Q20" s="125">
        <f>IF(J20=0,0,MAX(J20,[1]Toxicity!$AX16,[1]Toxicity!$AM16))</f>
        <v>0</v>
      </c>
      <c r="R20" s="122" t="str">
        <f t="shared" si="6"/>
        <v>0</v>
      </c>
      <c r="S20" s="126">
        <f>IF(Q20=0,0,IF(Q20=(VLOOKUP(A20,[1]!TOX,50,FALSE)),"PQL",IF(Q20=(VLOOKUP(A20,[1]!TOX,39,FALSE)),"Background","Leaching")))</f>
        <v>0</v>
      </c>
      <c r="T20" s="127">
        <f>IF(H20=0,0,MAX(H20,(VLOOKUP(A20,[1]!TOX,50,FALSE)),(VLOOKUP(A20,[1]!TOX,35,FALSE))))</f>
        <v>0</v>
      </c>
      <c r="U20" s="128" t="str">
        <f t="shared" si="8"/>
        <v>0</v>
      </c>
      <c r="V20" s="128">
        <f>IF(T20=0,0,IF(T20=(VLOOKUP(A20,[1]!TOX,50,FALSE)),"PQL",IF(T20=(VLOOKUP(A20,[1]!TOX,35,FALSE)),"Background","Leaching")))</f>
        <v>0</v>
      </c>
      <c r="W20" s="128">
        <f>IF(I20=0,0,MAX(I20,(VLOOKUP(A20,[1]!TOX,50,FALSE)),(VLOOKUP(A20,[1]!TOX,35,FALSE))))</f>
        <v>0</v>
      </c>
      <c r="X20" s="128" t="str">
        <f t="shared" si="10"/>
        <v>0</v>
      </c>
      <c r="Y20" s="128">
        <f>IF(W20=0,0,IF(W20=(VLOOKUP(A20,[1]!TOX,50,FALSE)),"PQL",IF(W20=(VLOOKUP(A20,[1]!TOX,35,FALSE)),"Background","Leaching")))</f>
        <v>0</v>
      </c>
      <c r="Z20" s="127">
        <f>IF(J20=0,0,MAX(J20,(VLOOKUP(A20,[1]!TOX,50,FALSE)),(VLOOKUP(A20,[1]!TOX,35,FALSE))))</f>
        <v>0</v>
      </c>
      <c r="AA20" s="127" t="str">
        <f t="shared" si="9"/>
        <v>0</v>
      </c>
      <c r="AB20" s="129">
        <f>IF(Z20=0,0,IF(Z20=(VLOOKUP(A20,[1]!TOX,50,FALSE)),"PQL",IF(Z20=(VLOOKUP(A20,[1]!TOX,38,FALSE)),"Background","Leaching")))</f>
        <v>0</v>
      </c>
    </row>
    <row r="21" spans="1:28" x14ac:dyDescent="0.25">
      <c r="A21" s="115" t="s">
        <v>92</v>
      </c>
      <c r="B21" s="116">
        <f>(VLOOKUP(A21,[2]!GWOne,16,FALSE))</f>
        <v>4</v>
      </c>
      <c r="C21" s="116">
        <f>(VLOOKUP(A21,[2]!GWTwo,21,FALSE))</f>
        <v>0</v>
      </c>
      <c r="D21" s="116">
        <f>(VLOOKUP(A21,[2]!GWThree,8,FALSE))</f>
        <v>182.5</v>
      </c>
      <c r="E21" s="117">
        <f t="shared" si="0"/>
        <v>0</v>
      </c>
      <c r="F21" s="118">
        <f t="shared" si="1"/>
        <v>0</v>
      </c>
      <c r="G21" s="119">
        <v>1E-3</v>
      </c>
      <c r="H21" s="120">
        <f t="shared" si="2"/>
        <v>0</v>
      </c>
      <c r="I21" s="120">
        <f t="shared" si="3"/>
        <v>0</v>
      </c>
      <c r="J21" s="120">
        <f t="shared" si="7"/>
        <v>0</v>
      </c>
      <c r="K21" s="121">
        <f>IF(H21=0,0,MAX(H21,(VLOOKUP(A21,[1]!TOX,50,FALSE)),(VLOOKUP(A21,[1]!TOX,39,FALSE))))</f>
        <v>0</v>
      </c>
      <c r="L21" s="122" t="str">
        <f t="shared" si="11"/>
        <v>0</v>
      </c>
      <c r="M21" s="123">
        <f>IF(K21=0,0,IF(K21=(VLOOKUP(A21,[1]!TOX,50,FALSE)),"PQL",IF(K21=(VLOOKUP(A21,[1]!TOX,39,FALSE)),"Background","Leaching")))</f>
        <v>0</v>
      </c>
      <c r="N21" s="124">
        <f>IF(I21=0,0,MAX(I21,(VLOOKUP(A21,[1]!TOX,50,FALSE)),(VLOOKUP(A21,[1]!TOX,39,FALSE))))</f>
        <v>0</v>
      </c>
      <c r="O21" s="123" t="str">
        <f t="shared" si="5"/>
        <v>0</v>
      </c>
      <c r="P21" s="123">
        <f>IF(N21=0,0,IF(N21=(VLOOKUP(A21,[1]!TOX,50,FALSE)),"PQL",IF(N21=(VLOOKUP(A21,[1]!TOX,39,FALSE)),"Background","Leaching")))</f>
        <v>0</v>
      </c>
      <c r="Q21" s="125">
        <f>IF(J21=0,0,MAX(J21,[1]Toxicity!$AX17,[1]Toxicity!$AM17))</f>
        <v>0</v>
      </c>
      <c r="R21" s="122" t="str">
        <f t="shared" si="6"/>
        <v>0</v>
      </c>
      <c r="S21" s="126">
        <f>IF(Q21=0,0,IF(Q21=(VLOOKUP(A21,[1]!TOX,50,FALSE)),"PQL",IF(Q21=(VLOOKUP(A21,[1]!TOX,39,FALSE)),"Background","Leaching")))</f>
        <v>0</v>
      </c>
      <c r="T21" s="127">
        <f>IF(H21=0,0,MAX(H21,(VLOOKUP(A21,[1]!TOX,50,FALSE)),(VLOOKUP(A21,[1]!TOX,35,FALSE))))</f>
        <v>0</v>
      </c>
      <c r="U21" s="128" t="str">
        <f t="shared" si="8"/>
        <v>0</v>
      </c>
      <c r="V21" s="128">
        <f>IF(T21=0,0,IF(T21=(VLOOKUP(A21,[1]!TOX,50,FALSE)),"PQL",IF(T21=(VLOOKUP(A21,[1]!TOX,35,FALSE)),"Background","Leaching")))</f>
        <v>0</v>
      </c>
      <c r="W21" s="128">
        <f>IF(I21=0,0,MAX(I21,(VLOOKUP(A21,[1]!TOX,50,FALSE)),(VLOOKUP(A21,[1]!TOX,35,FALSE))))</f>
        <v>0</v>
      </c>
      <c r="X21" s="128" t="str">
        <f t="shared" si="10"/>
        <v>0</v>
      </c>
      <c r="Y21" s="128">
        <f>IF(W21=0,0,IF(W21=(VLOOKUP(A21,[1]!TOX,50,FALSE)),"PQL",IF(W21=(VLOOKUP(A21,[1]!TOX,35,FALSE)),"Background","Leaching")))</f>
        <v>0</v>
      </c>
      <c r="Z21" s="127">
        <f>IF(J21=0,0,MAX(J21,(VLOOKUP(A21,[1]!TOX,50,FALSE)),(VLOOKUP(A21,[1]!TOX,35,FALSE))))</f>
        <v>0</v>
      </c>
      <c r="AA21" s="127" t="str">
        <f t="shared" si="9"/>
        <v>0</v>
      </c>
      <c r="AB21" s="129">
        <f>IF(Z21=0,0,IF(Z21=(VLOOKUP(A21,[1]!TOX,50,FALSE)),"PQL",IF(Z21=(VLOOKUP(A21,[1]!TOX,38,FALSE)),"Background","Leaching")))</f>
        <v>0</v>
      </c>
    </row>
    <row r="22" spans="1:28" x14ac:dyDescent="0.25">
      <c r="A22" s="115" t="s">
        <v>91</v>
      </c>
      <c r="B22" s="116">
        <f>(VLOOKUP(A22,[2]!GWOne,16,FALSE))</f>
        <v>1.5404101325415922</v>
      </c>
      <c r="C22" s="116">
        <f>(VLOOKUP(A22,[2]!GWTwo,21,FALSE))</f>
        <v>163.35463550344244</v>
      </c>
      <c r="D22" s="116">
        <f>(VLOOKUP(A22,[2]!GWThree,8,FALSE))</f>
        <v>50000</v>
      </c>
      <c r="E22" s="117">
        <f t="shared" si="0"/>
        <v>35</v>
      </c>
      <c r="F22" s="118">
        <f t="shared" si="1"/>
        <v>348</v>
      </c>
      <c r="G22" s="119">
        <v>1E-3</v>
      </c>
      <c r="H22" s="120">
        <f t="shared" si="2"/>
        <v>5.3914354638955733E-2</v>
      </c>
      <c r="I22" s="120">
        <f t="shared" si="3"/>
        <v>5.717412242620485</v>
      </c>
      <c r="J22" s="120">
        <f t="shared" si="7"/>
        <v>17400</v>
      </c>
      <c r="K22" s="121">
        <f>IF(H22=0,0,MAX(H22,(VLOOKUP(A22,[1]!TOX,50,FALSE)),(VLOOKUP(A22,[1]!TOX,39,FALSE))))</f>
        <v>5.3914354638955733E-2</v>
      </c>
      <c r="L22" s="122">
        <f t="shared" si="11"/>
        <v>0.05</v>
      </c>
      <c r="M22" s="123" t="str">
        <f>IF(K22=0,0,IF(K22=(VLOOKUP(A22,[1]!TOX,50,FALSE)),"PQL",IF(K22=(VLOOKUP(A22,[1]!TOX,39,FALSE)),"Background","Leaching")))</f>
        <v>Leaching</v>
      </c>
      <c r="N22" s="124">
        <f>IF(I22=0,0,MAX(I22,(VLOOKUP(A22,[1]!TOX,50,FALSE)),(VLOOKUP(A22,[1]!TOX,39,FALSE))))</f>
        <v>5.717412242620485</v>
      </c>
      <c r="O22" s="123">
        <f t="shared" si="5"/>
        <v>6</v>
      </c>
      <c r="P22" s="123" t="str">
        <f>IF(N22=0,0,IF(N22=(VLOOKUP(A22,[1]!TOX,50,FALSE)),"PQL",IF(N22=(VLOOKUP(A22,[1]!TOX,39,FALSE)),"Background","Leaching")))</f>
        <v>Leaching</v>
      </c>
      <c r="Q22" s="125">
        <f>IF(J22=0,0,MAX(J22,[1]Toxicity!$AX18,[1]Toxicity!$AM18))</f>
        <v>17400</v>
      </c>
      <c r="R22" s="122">
        <f t="shared" si="6"/>
        <v>20000</v>
      </c>
      <c r="S22" s="126" t="str">
        <f>IF(Q22=0,0,IF(Q22=(VLOOKUP(A22,[1]!TOX,50,FALSE)),"PQL",IF(Q22=(VLOOKUP(A22,[1]!TOX,39,FALSE)),"Background","Leaching")))</f>
        <v>Leaching</v>
      </c>
      <c r="T22" s="127">
        <f>IF(H22=0,0,MAX(H22,(VLOOKUP(A22,[1]!TOX,50,FALSE)),(VLOOKUP(A22,[1]!TOX,35,FALSE))))</f>
        <v>5.3914354638955733E-2</v>
      </c>
      <c r="U22" s="128">
        <f t="shared" si="8"/>
        <v>0.05</v>
      </c>
      <c r="V22" s="128" t="str">
        <f>IF(T22=0,0,IF(T22=(VLOOKUP(A22,[1]!TOX,50,FALSE)),"PQL",IF(T22=(VLOOKUP(A22,[1]!TOX,35,FALSE)),"Background","Leaching")))</f>
        <v>Leaching</v>
      </c>
      <c r="W22" s="128">
        <f>IF(I22=0,0,MAX(I22,(VLOOKUP(A22,[1]!TOX,50,FALSE)),(VLOOKUP(A22,[1]!TOX,35,FALSE))))</f>
        <v>5.717412242620485</v>
      </c>
      <c r="X22" s="128">
        <f t="shared" si="10"/>
        <v>6</v>
      </c>
      <c r="Y22" s="128" t="str">
        <f>IF(W22=0,0,IF(W22=(VLOOKUP(A22,[1]!TOX,50,FALSE)),"PQL",IF(W22=(VLOOKUP(A22,[1]!TOX,35,FALSE)),"Background","Leaching")))</f>
        <v>Leaching</v>
      </c>
      <c r="Z22" s="127">
        <f>IF(J22=0,0,MAX(J22,(VLOOKUP(A22,[1]!TOX,50,FALSE)),(VLOOKUP(A22,[1]!TOX,35,FALSE))))</f>
        <v>17400</v>
      </c>
      <c r="AA22" s="127">
        <f t="shared" si="9"/>
        <v>20000</v>
      </c>
      <c r="AB22" s="129" t="str">
        <f>IF(Z22=0,0,IF(Z22=(VLOOKUP(A22,[1]!TOX,50,FALSE)),"PQL",IF(Z22=(VLOOKUP(A22,[1]!TOX,38,FALSE)),"Background","Leaching")))</f>
        <v>Leaching</v>
      </c>
    </row>
    <row r="23" spans="1:28" x14ac:dyDescent="0.25">
      <c r="A23" s="115" t="s">
        <v>90</v>
      </c>
      <c r="B23" s="116">
        <f>(VLOOKUP(A23,[2]!GWOne,16,FALSE))</f>
        <v>3.484239366003189E-2</v>
      </c>
      <c r="C23" s="116">
        <f>(VLOOKUP(A23,[2]!GWTwo,21,FALSE))</f>
        <v>29.403774889061179</v>
      </c>
      <c r="D23" s="116">
        <f>(VLOOKUP(A23,[2]!GWThree,8,FALSE))</f>
        <v>50000</v>
      </c>
      <c r="E23" s="117">
        <f t="shared" si="0"/>
        <v>1</v>
      </c>
      <c r="F23" s="118">
        <f t="shared" si="1"/>
        <v>8</v>
      </c>
      <c r="G23" s="119">
        <v>1E-3</v>
      </c>
      <c r="H23" s="120">
        <f t="shared" si="2"/>
        <v>3.4842393660031889E-5</v>
      </c>
      <c r="I23" s="120">
        <f t="shared" si="3"/>
        <v>2.9403774889061179E-2</v>
      </c>
      <c r="J23" s="120">
        <f t="shared" si="7"/>
        <v>400</v>
      </c>
      <c r="K23" s="121">
        <f>IF(H23=0,0,MAX(H23,(VLOOKUP(A23,[1]!TOX,50,FALSE)),(VLOOKUP(A23,[1]!TOX,39,FALSE))))</f>
        <v>0.66</v>
      </c>
      <c r="L23" s="122">
        <f t="shared" si="11"/>
        <v>0.7</v>
      </c>
      <c r="M23" s="123" t="str">
        <f>IF(K23=0,0,IF(K23=(VLOOKUP(A23,[1]!TOX,50,FALSE)),"PQL",IF(K23=(VLOOKUP(A23,[1]!TOX,39,FALSE)),"Background","Leaching")))</f>
        <v>PQL</v>
      </c>
      <c r="N23" s="124">
        <f>IF(I23=0,0,MAX(I23,(VLOOKUP(A23,[1]!TOX,50,FALSE)),(VLOOKUP(A23,[1]!TOX,39,FALSE))))</f>
        <v>0.66</v>
      </c>
      <c r="O23" s="123">
        <f t="shared" si="5"/>
        <v>0.7</v>
      </c>
      <c r="P23" s="123" t="str">
        <f>IF(N23=0,0,IF(N23=(VLOOKUP(A23,[1]!TOX,50,FALSE)),"PQL",IF(N23=(VLOOKUP(A23,[1]!TOX,39,FALSE)),"Background","Leaching")))</f>
        <v>PQL</v>
      </c>
      <c r="Q23" s="125">
        <f>IF(J23=0,0,MAX(J23,[1]Toxicity!$AX19,[1]Toxicity!$AM19))</f>
        <v>400</v>
      </c>
      <c r="R23" s="122">
        <f t="shared" si="6"/>
        <v>400</v>
      </c>
      <c r="S23" s="126" t="str">
        <f>IF(Q23=0,0,IF(Q23=(VLOOKUP(A23,[1]!TOX,50,FALSE)),"PQL",IF(Q23=(VLOOKUP(A23,[1]!TOX,39,FALSE)),"Background","Leaching")))</f>
        <v>Leaching</v>
      </c>
      <c r="T23" s="127">
        <f>IF(H23=0,0,MAX(H23,(VLOOKUP(A23,[1]!TOX,50,FALSE)),(VLOOKUP(A23,[1]!TOX,35,FALSE))))</f>
        <v>0.66</v>
      </c>
      <c r="U23" s="128">
        <f t="shared" si="8"/>
        <v>0.7</v>
      </c>
      <c r="V23" s="128" t="str">
        <f>IF(T23=0,0,IF(T23=(VLOOKUP(A23,[1]!TOX,50,FALSE)),"PQL",IF(T23=(VLOOKUP(A23,[1]!TOX,35,FALSE)),"Background","Leaching")))</f>
        <v>PQL</v>
      </c>
      <c r="W23" s="128">
        <f>IF(I23=0,0,MAX(I23,(VLOOKUP(A23,[1]!TOX,50,FALSE)),(VLOOKUP(A23,[1]!TOX,35,FALSE))))</f>
        <v>0.66</v>
      </c>
      <c r="X23" s="128">
        <f t="shared" si="10"/>
        <v>0.7</v>
      </c>
      <c r="Y23" s="128" t="str">
        <f>IF(W23=0,0,IF(W23=(VLOOKUP(A23,[1]!TOX,50,FALSE)),"PQL",IF(W23=(VLOOKUP(A23,[1]!TOX,35,FALSE)),"Background","Leaching")))</f>
        <v>PQL</v>
      </c>
      <c r="Z23" s="127">
        <f>IF(J23=0,0,MAX(J23,(VLOOKUP(A23,[1]!TOX,50,FALSE)),(VLOOKUP(A23,[1]!TOX,35,FALSE))))</f>
        <v>400</v>
      </c>
      <c r="AA23" s="127">
        <f t="shared" si="9"/>
        <v>400</v>
      </c>
      <c r="AB23" s="129" t="str">
        <f>IF(Z23=0,0,IF(Z23=(VLOOKUP(A23,[1]!TOX,50,FALSE)),"PQL",IF(Z23=(VLOOKUP(A23,[1]!TOX,38,FALSE)),"Background","Leaching")))</f>
        <v>Leaching</v>
      </c>
    </row>
    <row r="24" spans="1:28" ht="23" x14ac:dyDescent="0.25">
      <c r="A24" s="115" t="s">
        <v>89</v>
      </c>
      <c r="B24" s="116">
        <f>(VLOOKUP(A24,[2]!GWOne,16,FALSE))</f>
        <v>0.31246409473245707</v>
      </c>
      <c r="C24" s="116">
        <f>(VLOOKUP(A24,[2]!GWTwo,21,FALSE))</f>
        <v>149.92374456979474</v>
      </c>
      <c r="D24" s="116">
        <f>(VLOOKUP(A24,[2]!GWThree,8,FALSE))</f>
        <v>50000</v>
      </c>
      <c r="E24" s="117">
        <f t="shared" si="0"/>
        <v>4</v>
      </c>
      <c r="F24" s="118">
        <f t="shared" si="1"/>
        <v>42</v>
      </c>
      <c r="G24" s="119">
        <v>1E-3</v>
      </c>
      <c r="H24" s="120">
        <f t="shared" si="2"/>
        <v>1.2498563789298282E-3</v>
      </c>
      <c r="I24" s="120">
        <f t="shared" si="3"/>
        <v>0.59969497827917895</v>
      </c>
      <c r="J24" s="120">
        <f t="shared" si="7"/>
        <v>2100</v>
      </c>
      <c r="K24" s="121">
        <f>IF(H24=0,0,MAX(H24,(VLOOKUP(A24,[1]!TOX,50,FALSE)),(VLOOKUP(A24,[1]!TOX,39,FALSE))))</f>
        <v>0.66</v>
      </c>
      <c r="L24" s="122">
        <f t="shared" si="11"/>
        <v>0.7</v>
      </c>
      <c r="M24" s="123" t="str">
        <f>IF(K24=0,0,IF(K24=(VLOOKUP(A24,[1]!TOX,50,FALSE)),"PQL",IF(K24=(VLOOKUP(A24,[1]!TOX,39,FALSE)),"Background","Leaching")))</f>
        <v>PQL</v>
      </c>
      <c r="N24" s="124">
        <f>IF(I24=0,0,MAX(I24,(VLOOKUP(A24,[1]!TOX,50,FALSE)),(VLOOKUP(A24,[1]!TOX,39,FALSE))))</f>
        <v>0.66</v>
      </c>
      <c r="O24" s="123">
        <f t="shared" si="5"/>
        <v>0.7</v>
      </c>
      <c r="P24" s="123" t="str">
        <f>IF(N24=0,0,IF(N24=(VLOOKUP(A24,[1]!TOX,50,FALSE)),"PQL",IF(N24=(VLOOKUP(A24,[1]!TOX,39,FALSE)),"Background","Leaching")))</f>
        <v>PQL</v>
      </c>
      <c r="Q24" s="125">
        <f>IF(J24=0,0,MAX(J24,[1]Toxicity!$AX20,[1]Toxicity!$AM20))</f>
        <v>2100</v>
      </c>
      <c r="R24" s="122">
        <f t="shared" si="6"/>
        <v>2000</v>
      </c>
      <c r="S24" s="126" t="str">
        <f>IF(Q24=0,0,IF(Q24=(VLOOKUP(A24,[1]!TOX,50,FALSE)),"PQL",IF(Q24=(VLOOKUP(A24,[1]!TOX,39,FALSE)),"Background","Leaching")))</f>
        <v>Leaching</v>
      </c>
      <c r="T24" s="127">
        <f>IF(H24=0,0,MAX(H24,(VLOOKUP(A24,[1]!TOX,50,FALSE)),(VLOOKUP(A24,[1]!TOX,35,FALSE))))</f>
        <v>0.66</v>
      </c>
      <c r="U24" s="128">
        <f t="shared" si="8"/>
        <v>0.7</v>
      </c>
      <c r="V24" s="128" t="str">
        <f>IF(T24=0,0,IF(T24=(VLOOKUP(A24,[1]!TOX,50,FALSE)),"PQL",IF(T24=(VLOOKUP(A24,[1]!TOX,35,FALSE)),"Background","Leaching")))</f>
        <v>PQL</v>
      </c>
      <c r="W24" s="128">
        <f>IF(I24=0,0,MAX(I24,(VLOOKUP(A24,[1]!TOX,50,FALSE)),(VLOOKUP(A24,[1]!TOX,35,FALSE))))</f>
        <v>0.66</v>
      </c>
      <c r="X24" s="128">
        <f t="shared" si="10"/>
        <v>0.7</v>
      </c>
      <c r="Y24" s="128" t="str">
        <f>IF(W24=0,0,IF(W24=(VLOOKUP(A24,[1]!TOX,50,FALSE)),"PQL",IF(W24=(VLOOKUP(A24,[1]!TOX,35,FALSE)),"Background","Leaching")))</f>
        <v>PQL</v>
      </c>
      <c r="Z24" s="127">
        <f>IF(J24=0,0,MAX(J24,(VLOOKUP(A24,[1]!TOX,50,FALSE)),(VLOOKUP(A24,[1]!TOX,35,FALSE))))</f>
        <v>2100</v>
      </c>
      <c r="AA24" s="127">
        <f t="shared" si="9"/>
        <v>2000</v>
      </c>
      <c r="AB24" s="129" t="str">
        <f>IF(Z24=0,0,IF(Z24=(VLOOKUP(A24,[1]!TOX,50,FALSE)),"PQL",IF(Z24=(VLOOKUP(A24,[1]!TOX,38,FALSE)),"Background","Leaching")))</f>
        <v>Leaching</v>
      </c>
    </row>
    <row r="25" spans="1:28" x14ac:dyDescent="0.25">
      <c r="A25" s="115" t="s">
        <v>88</v>
      </c>
      <c r="B25" s="116">
        <f>(VLOOKUP(A25,[2]!GWOne,16,FALSE))</f>
        <v>6</v>
      </c>
      <c r="C25" s="116">
        <f>(VLOOKUP(A25,[2]!GWTwo,21,FALSE))</f>
        <v>0</v>
      </c>
      <c r="D25" s="116">
        <f>(VLOOKUP(A25,[2]!GWThree,8,FALSE))</f>
        <v>50000</v>
      </c>
      <c r="E25" s="117">
        <f t="shared" si="0"/>
        <v>0</v>
      </c>
      <c r="F25" s="118">
        <f t="shared" si="1"/>
        <v>0</v>
      </c>
      <c r="G25" s="119">
        <v>1E-3</v>
      </c>
      <c r="H25" s="120">
        <f t="shared" si="2"/>
        <v>0</v>
      </c>
      <c r="I25" s="120">
        <f t="shared" si="3"/>
        <v>0</v>
      </c>
      <c r="J25" s="120">
        <f t="shared" si="7"/>
        <v>0</v>
      </c>
      <c r="K25" s="121">
        <f>IF(H25=0,0,MAX(H25,(VLOOKUP(A25,[1]!TOX,50,FALSE)),(VLOOKUP(A25,[1]!TOX,39,FALSE))))</f>
        <v>0</v>
      </c>
      <c r="L25" s="122" t="str">
        <f t="shared" si="11"/>
        <v>0</v>
      </c>
      <c r="M25" s="123">
        <f>IF(K25=0,0,IF(K25=(VLOOKUP(A25,[1]!TOX,50,FALSE)),"PQL",IF(K25=(VLOOKUP(A25,[1]!TOX,39,FALSE)),"Background","Leaching")))</f>
        <v>0</v>
      </c>
      <c r="N25" s="124">
        <f>IF(I25=0,0,MAX(I25,(VLOOKUP(A25,[1]!TOX,50,FALSE)),(VLOOKUP(A25,[1]!TOX,39,FALSE))))</f>
        <v>0</v>
      </c>
      <c r="O25" s="123" t="str">
        <f t="shared" si="5"/>
        <v>0</v>
      </c>
      <c r="P25" s="123">
        <f>IF(N25=0,0,IF(N25=(VLOOKUP(A25,[1]!TOX,50,FALSE)),"PQL",IF(N25=(VLOOKUP(A25,[1]!TOX,39,FALSE)),"Background","Leaching")))</f>
        <v>0</v>
      </c>
      <c r="Q25" s="125">
        <f>IF(J25=0,0,MAX(J25,[1]Toxicity!$AX21,[1]Toxicity!$AM21))</f>
        <v>0</v>
      </c>
      <c r="R25" s="122" t="str">
        <f t="shared" si="6"/>
        <v>0</v>
      </c>
      <c r="S25" s="126">
        <f>IF(Q25=0,0,IF(Q25=(VLOOKUP(A25,[1]!TOX,50,FALSE)),"PQL",IF(Q25=(VLOOKUP(A25,[1]!TOX,39,FALSE)),"Background","Leaching")))</f>
        <v>0</v>
      </c>
      <c r="T25" s="127">
        <f>IF(H25=0,0,MAX(H25,(VLOOKUP(A25,[1]!TOX,50,FALSE)),(VLOOKUP(A25,[1]!TOX,35,FALSE))))</f>
        <v>0</v>
      </c>
      <c r="U25" s="128" t="str">
        <f t="shared" si="8"/>
        <v>0</v>
      </c>
      <c r="V25" s="128">
        <f>IF(T25=0,0,IF(T25=(VLOOKUP(A25,[1]!TOX,50,FALSE)),"PQL",IF(T25=(VLOOKUP(A25,[1]!TOX,35,FALSE)),"Background","Leaching")))</f>
        <v>0</v>
      </c>
      <c r="W25" s="128">
        <f>IF(I25=0,0,MAX(I25,(VLOOKUP(A25,[1]!TOX,50,FALSE)),(VLOOKUP(A25,[1]!TOX,35,FALSE))))</f>
        <v>0</v>
      </c>
      <c r="X25" s="128" t="str">
        <f t="shared" si="10"/>
        <v>0</v>
      </c>
      <c r="Y25" s="128">
        <f>IF(W25=0,0,IF(W25=(VLOOKUP(A25,[1]!TOX,50,FALSE)),"PQL",IF(W25=(VLOOKUP(A25,[1]!TOX,35,FALSE)),"Background","Leaching")))</f>
        <v>0</v>
      </c>
      <c r="Z25" s="127">
        <f>IF(J25=0,0,MAX(J25,(VLOOKUP(A25,[1]!TOX,50,FALSE)),(VLOOKUP(A25,[1]!TOX,35,FALSE))))</f>
        <v>0</v>
      </c>
      <c r="AA25" s="127" t="str">
        <f t="shared" si="9"/>
        <v>0</v>
      </c>
      <c r="AB25" s="129">
        <f>IF(Z25=0,0,IF(Z25=(VLOOKUP(A25,[1]!TOX,50,FALSE)),"PQL",IF(Z25=(VLOOKUP(A25,[1]!TOX,38,FALSE)),"Background","Leaching")))</f>
        <v>0</v>
      </c>
    </row>
    <row r="26" spans="1:28" x14ac:dyDescent="0.25">
      <c r="A26" s="115" t="s">
        <v>87</v>
      </c>
      <c r="B26" s="116">
        <f>(VLOOKUP(A26,[2]!GWOne,16,FALSE))</f>
        <v>0.1655078441271382</v>
      </c>
      <c r="C26" s="116">
        <f>(VLOOKUP(A26,[2]!GWTwo,21,FALSE))</f>
        <v>6.0154151273283043</v>
      </c>
      <c r="D26" s="116">
        <f>(VLOOKUP(A26,[2]!GWThree,8,FALSE))</f>
        <v>50000</v>
      </c>
      <c r="E26" s="117">
        <f t="shared" si="0"/>
        <v>2</v>
      </c>
      <c r="F26" s="118">
        <f t="shared" si="1"/>
        <v>14</v>
      </c>
      <c r="G26" s="119">
        <v>1E-3</v>
      </c>
      <c r="H26" s="120">
        <f t="shared" si="2"/>
        <v>3.3101568825427642E-4</v>
      </c>
      <c r="I26" s="120">
        <f t="shared" si="3"/>
        <v>1.2030830254656609E-2</v>
      </c>
      <c r="J26" s="120">
        <f t="shared" si="7"/>
        <v>700</v>
      </c>
      <c r="K26" s="121">
        <f>IF(H26=0,0,MAX(H26,(VLOOKUP(A26,[1]!TOX,50,FALSE)),(VLOOKUP(A26,[1]!TOX,39,FALSE))))</f>
        <v>0.1</v>
      </c>
      <c r="L26" s="122">
        <f t="shared" si="11"/>
        <v>0.1</v>
      </c>
      <c r="M26" s="123" t="str">
        <f>IF(K26=0,0,IF(K26=(VLOOKUP(A26,[1]!TOX,50,FALSE)),"PQL",IF(K26=(VLOOKUP(A26,[1]!TOX,39,FALSE)),"Background","Leaching")))</f>
        <v>PQL</v>
      </c>
      <c r="N26" s="124">
        <f>IF(I26=0,0,MAX(I26,(VLOOKUP(A26,[1]!TOX,50,FALSE)),(VLOOKUP(A26,[1]!TOX,39,FALSE))))</f>
        <v>0.1</v>
      </c>
      <c r="O26" s="123">
        <f t="shared" si="5"/>
        <v>0.1</v>
      </c>
      <c r="P26" s="123" t="str">
        <f>IF(N26=0,0,IF(N26=(VLOOKUP(A26,[1]!TOX,50,FALSE)),"PQL",IF(N26=(VLOOKUP(A26,[1]!TOX,39,FALSE)),"Background","Leaching")))</f>
        <v>PQL</v>
      </c>
      <c r="Q26" s="125">
        <f>IF(J26=0,0,MAX(J26,[1]Toxicity!$AX22,[1]Toxicity!$AM22))</f>
        <v>700</v>
      </c>
      <c r="R26" s="122">
        <f t="shared" si="6"/>
        <v>700</v>
      </c>
      <c r="S26" s="126" t="str">
        <f>IF(Q26=0,0,IF(Q26=(VLOOKUP(A26,[1]!TOX,50,FALSE)),"PQL",IF(Q26=(VLOOKUP(A26,[1]!TOX,39,FALSE)),"Background","Leaching")))</f>
        <v>Leaching</v>
      </c>
      <c r="T26" s="127">
        <f>IF(H26=0,0,MAX(H26,(VLOOKUP(A26,[1]!TOX,50,FALSE)),(VLOOKUP(A26,[1]!TOX,35,FALSE))))</f>
        <v>0.1</v>
      </c>
      <c r="U26" s="128">
        <f t="shared" si="8"/>
        <v>0.1</v>
      </c>
      <c r="V26" s="128" t="str">
        <f>IF(T26=0,0,IF(T26=(VLOOKUP(A26,[1]!TOX,50,FALSE)),"PQL",IF(T26=(VLOOKUP(A26,[1]!TOX,35,FALSE)),"Background","Leaching")))</f>
        <v>PQL</v>
      </c>
      <c r="W26" s="128">
        <f>IF(I26=0,0,MAX(I26,(VLOOKUP(A26,[1]!TOX,50,FALSE)),(VLOOKUP(A26,[1]!TOX,35,FALSE))))</f>
        <v>0.1</v>
      </c>
      <c r="X26" s="128">
        <f t="shared" si="10"/>
        <v>0.1</v>
      </c>
      <c r="Y26" s="128" t="str">
        <f>IF(W26=0,0,IF(W26=(VLOOKUP(A26,[1]!TOX,50,FALSE)),"PQL",IF(W26=(VLOOKUP(A26,[1]!TOX,35,FALSE)),"Background","Leaching")))</f>
        <v>PQL</v>
      </c>
      <c r="Z26" s="127">
        <f>IF(J26=0,0,MAX(J26,(VLOOKUP(A26,[1]!TOX,50,FALSE)),(VLOOKUP(A26,[1]!TOX,35,FALSE))))</f>
        <v>700</v>
      </c>
      <c r="AA26" s="127">
        <f t="shared" si="9"/>
        <v>700</v>
      </c>
      <c r="AB26" s="129" t="str">
        <f>IF(Z26=0,0,IF(Z26=(VLOOKUP(A26,[1]!TOX,50,FALSE)),"PQL",IF(Z26=(VLOOKUP(A26,[1]!TOX,38,FALSE)),"Background","Leaching")))</f>
        <v>Leaching</v>
      </c>
    </row>
    <row r="27" spans="1:28" x14ac:dyDescent="0.25">
      <c r="A27" s="115" t="s">
        <v>86</v>
      </c>
      <c r="B27" s="116">
        <f>(VLOOKUP(A27,[2]!GWOne,16,FALSE))</f>
        <v>2.833288048365648</v>
      </c>
      <c r="C27" s="116">
        <f>(VLOOKUP(A27,[2]!GWTwo,21,FALSE))</f>
        <v>698.9965130643568</v>
      </c>
      <c r="D27" s="116">
        <f>(VLOOKUP(A27,[2]!GWThree,8,FALSE))</f>
        <v>50000</v>
      </c>
      <c r="E27" s="117">
        <f t="shared" si="0"/>
        <v>2</v>
      </c>
      <c r="F27" s="118">
        <f t="shared" si="1"/>
        <v>16</v>
      </c>
      <c r="G27" s="119">
        <v>1E-3</v>
      </c>
      <c r="H27" s="120">
        <f t="shared" si="2"/>
        <v>5.6665760967312961E-3</v>
      </c>
      <c r="I27" s="120">
        <f t="shared" si="3"/>
        <v>1.3979930261287137</v>
      </c>
      <c r="J27" s="120">
        <f t="shared" si="7"/>
        <v>800</v>
      </c>
      <c r="K27" s="121">
        <f>IF(H27=0,0,MAX(H27,(VLOOKUP(A27,[1]!TOX,50,FALSE)),(VLOOKUP(A27,[1]!TOX,39,FALSE))))</f>
        <v>0.1</v>
      </c>
      <c r="L27" s="122">
        <f t="shared" si="11"/>
        <v>0.1</v>
      </c>
      <c r="M27" s="123" t="str">
        <f>IF(K27=0,0,IF(K27=(VLOOKUP(A27,[1]!TOX,50,FALSE)),"PQL",IF(K27=(VLOOKUP(A27,[1]!TOX,39,FALSE)),"Background","Leaching")))</f>
        <v>PQL</v>
      </c>
      <c r="N27" s="124">
        <f>IF(I27=0,0,MAX(I27,(VLOOKUP(A27,[1]!TOX,50,FALSE)),(VLOOKUP(A27,[1]!TOX,39,FALSE))))</f>
        <v>1.3979930261287137</v>
      </c>
      <c r="O27" s="123">
        <f t="shared" si="5"/>
        <v>1</v>
      </c>
      <c r="P27" s="123" t="str">
        <f>IF(N27=0,0,IF(N27=(VLOOKUP(A27,[1]!TOX,50,FALSE)),"PQL",IF(N27=(VLOOKUP(A27,[1]!TOX,39,FALSE)),"Background","Leaching")))</f>
        <v>Leaching</v>
      </c>
      <c r="Q27" s="125">
        <f>IF(J27=0,0,MAX(J27,[1]Toxicity!$AX23,[1]Toxicity!$AM23))</f>
        <v>800</v>
      </c>
      <c r="R27" s="122">
        <f t="shared" si="6"/>
        <v>800</v>
      </c>
      <c r="S27" s="126" t="str">
        <f>IF(Q27=0,0,IF(Q27=(VLOOKUP(A27,[1]!TOX,50,FALSE)),"PQL",IF(Q27=(VLOOKUP(A27,[1]!TOX,39,FALSE)),"Background","Leaching")))</f>
        <v>Leaching</v>
      </c>
      <c r="T27" s="127">
        <f>IF(H27=0,0,MAX(H27,(VLOOKUP(A27,[1]!TOX,50,FALSE)),(VLOOKUP(A27,[1]!TOX,35,FALSE))))</f>
        <v>0.1</v>
      </c>
      <c r="U27" s="128">
        <f t="shared" si="8"/>
        <v>0.1</v>
      </c>
      <c r="V27" s="128" t="str">
        <f>IF(T27=0,0,IF(T27=(VLOOKUP(A27,[1]!TOX,50,FALSE)),"PQL",IF(T27=(VLOOKUP(A27,[1]!TOX,35,FALSE)),"Background","Leaching")))</f>
        <v>PQL</v>
      </c>
      <c r="W27" s="128">
        <f>IF(I27=0,0,MAX(I27,(VLOOKUP(A27,[1]!TOX,50,FALSE)),(VLOOKUP(A27,[1]!TOX,35,FALSE))))</f>
        <v>1.3979930261287137</v>
      </c>
      <c r="X27" s="128">
        <f t="shared" si="10"/>
        <v>1</v>
      </c>
      <c r="Y27" s="128" t="str">
        <f>IF(W27=0,0,IF(W27=(VLOOKUP(A27,[1]!TOX,50,FALSE)),"PQL",IF(W27=(VLOOKUP(A27,[1]!TOX,35,FALSE)),"Background","Leaching")))</f>
        <v>Leaching</v>
      </c>
      <c r="Z27" s="127">
        <f>IF(J27=0,0,MAX(J27,(VLOOKUP(A27,[1]!TOX,50,FALSE)),(VLOOKUP(A27,[1]!TOX,35,FALSE))))</f>
        <v>800</v>
      </c>
      <c r="AA27" s="127">
        <f t="shared" si="9"/>
        <v>800</v>
      </c>
      <c r="AB27" s="129" t="str">
        <f>IF(Z27=0,0,IF(Z27=(VLOOKUP(A27,[1]!TOX,50,FALSE)),"PQL",IF(Z27=(VLOOKUP(A27,[1]!TOX,38,FALSE)),"Background","Leaching")))</f>
        <v>Leaching</v>
      </c>
    </row>
    <row r="28" spans="1:28" x14ac:dyDescent="0.25">
      <c r="A28" s="115" t="s">
        <v>85</v>
      </c>
      <c r="B28" s="116">
        <f>(VLOOKUP(A28,[2]!GWOne,16,FALSE))</f>
        <v>10</v>
      </c>
      <c r="C28" s="116">
        <f>(VLOOKUP(A28,[2]!GWTwo,21,FALSE))</f>
        <v>7.1775002238197905</v>
      </c>
      <c r="D28" s="116">
        <f>(VLOOKUP(A28,[2]!GWThree,8,FALSE))</f>
        <v>750</v>
      </c>
      <c r="E28" s="117">
        <f t="shared" si="0"/>
        <v>5</v>
      </c>
      <c r="F28" s="118">
        <f t="shared" si="1"/>
        <v>43</v>
      </c>
      <c r="G28" s="119">
        <v>1E-3</v>
      </c>
      <c r="H28" s="120">
        <f t="shared" si="2"/>
        <v>0.05</v>
      </c>
      <c r="I28" s="120">
        <f t="shared" si="3"/>
        <v>3.5887501119098948E-2</v>
      </c>
      <c r="J28" s="120">
        <f t="shared" si="7"/>
        <v>32.25</v>
      </c>
      <c r="K28" s="121">
        <f>IF(H28=0,0,MAX(H28,(VLOOKUP(A28,[1]!TOX,50,FALSE)),(VLOOKUP(A28,[1]!TOX,39,FALSE))))</f>
        <v>0.5</v>
      </c>
      <c r="L28" s="122">
        <f t="shared" si="11"/>
        <v>0.5</v>
      </c>
      <c r="M28" s="123" t="str">
        <f>IF(K28=0,0,IF(K28=(VLOOKUP(A28,[1]!TOX,50,FALSE)),"PQL",IF(K28=(VLOOKUP(A28,[1]!TOX,39,FALSE)),"Background","Leaching")))</f>
        <v>PQL</v>
      </c>
      <c r="N28" s="124">
        <f>IF(I28=0,0,MAX(I28,(VLOOKUP(A28,[1]!TOX,50,FALSE)),(VLOOKUP(A28,[1]!TOX,39,FALSE))))</f>
        <v>0.5</v>
      </c>
      <c r="O28" s="123">
        <f t="shared" si="5"/>
        <v>0.5</v>
      </c>
      <c r="P28" s="123" t="str">
        <f>IF(N28=0,0,IF(N28=(VLOOKUP(A28,[1]!TOX,50,FALSE)),"PQL",IF(N28=(VLOOKUP(A28,[1]!TOX,39,FALSE)),"Background","Leaching")))</f>
        <v>PQL</v>
      </c>
      <c r="Q28" s="125">
        <f>IF(J28=0,0,MAX(J28,[1]Toxicity!$AX24,[1]Toxicity!$AM24))</f>
        <v>32.25</v>
      </c>
      <c r="R28" s="122">
        <f t="shared" si="6"/>
        <v>30</v>
      </c>
      <c r="S28" s="126" t="str">
        <f>IF(Q28=0,0,IF(Q28=(VLOOKUP(A28,[1]!TOX,50,FALSE)),"PQL",IF(Q28=(VLOOKUP(A28,[1]!TOX,39,FALSE)),"Background","Leaching")))</f>
        <v>Leaching</v>
      </c>
      <c r="T28" s="127">
        <f>IF(H28=0,0,MAX(H28,(VLOOKUP(A28,[1]!TOX,50,FALSE)),(VLOOKUP(A28,[1]!TOX,35,FALSE))))</f>
        <v>0.5</v>
      </c>
      <c r="U28" s="128">
        <f t="shared" si="8"/>
        <v>0.5</v>
      </c>
      <c r="V28" s="128" t="str">
        <f>IF(T28=0,0,IF(T28=(VLOOKUP(A28,[1]!TOX,50,FALSE)),"PQL",IF(T28=(VLOOKUP(A28,[1]!TOX,35,FALSE)),"Background","Leaching")))</f>
        <v>PQL</v>
      </c>
      <c r="W28" s="128">
        <f>IF(I28=0,0,MAX(I28,(VLOOKUP(A28,[1]!TOX,50,FALSE)),(VLOOKUP(A28,[1]!TOX,35,FALSE))))</f>
        <v>0.5</v>
      </c>
      <c r="X28" s="128">
        <f t="shared" si="10"/>
        <v>0.5</v>
      </c>
      <c r="Y28" s="128" t="str">
        <f>IF(W28=0,0,IF(W28=(VLOOKUP(A28,[1]!TOX,50,FALSE)),"PQL",IF(W28=(VLOOKUP(A28,[1]!TOX,35,FALSE)),"Background","Leaching")))</f>
        <v>PQL</v>
      </c>
      <c r="Z28" s="127">
        <f>IF(J28=0,0,MAX(J28,(VLOOKUP(A28,[1]!TOX,50,FALSE)),(VLOOKUP(A28,[1]!TOX,35,FALSE))))</f>
        <v>32.25</v>
      </c>
      <c r="AA28" s="127">
        <f t="shared" si="9"/>
        <v>30</v>
      </c>
      <c r="AB28" s="129" t="str">
        <f>IF(Z28=0,0,IF(Z28=(VLOOKUP(A28,[1]!TOX,50,FALSE)),"PQL",IF(Z28=(VLOOKUP(A28,[1]!TOX,38,FALSE)),"Background","Leaching")))</f>
        <v>Leaching</v>
      </c>
    </row>
    <row r="29" spans="1:28" x14ac:dyDescent="0.25">
      <c r="A29" s="115" t="s">
        <v>84</v>
      </c>
      <c r="B29" s="116">
        <f>(VLOOKUP(A29,[2]!GWOne,16,FALSE))</f>
        <v>5</v>
      </c>
      <c r="C29" s="116">
        <f>(VLOOKUP(A29,[2]!GWTwo,21,FALSE))</f>
        <v>0</v>
      </c>
      <c r="D29" s="116">
        <f>(VLOOKUP(A29,[2]!GWThree,8,FALSE))</f>
        <v>7.5</v>
      </c>
      <c r="E29" s="117">
        <f t="shared" si="0"/>
        <v>0</v>
      </c>
      <c r="F29" s="118">
        <f t="shared" si="1"/>
        <v>0</v>
      </c>
      <c r="G29" s="119">
        <v>1E-3</v>
      </c>
      <c r="H29" s="120">
        <f t="shared" si="2"/>
        <v>0</v>
      </c>
      <c r="I29" s="120">
        <f t="shared" si="3"/>
        <v>0</v>
      </c>
      <c r="J29" s="120">
        <f t="shared" si="7"/>
        <v>0</v>
      </c>
      <c r="K29" s="121">
        <f>IF(H29=0,0,MAX(H29,(VLOOKUP(A29,[1]!TOX,50,FALSE)),(VLOOKUP(A29,[1]!TOX,39,FALSE))))</f>
        <v>0</v>
      </c>
      <c r="L29" s="122" t="str">
        <f t="shared" si="11"/>
        <v>0</v>
      </c>
      <c r="M29" s="123">
        <f>IF(K29=0,0,IF(K29=(VLOOKUP(A29,[1]!TOX,50,FALSE)),"PQL",IF(K29=(VLOOKUP(A29,[1]!TOX,39,FALSE)),"Background","Leaching")))</f>
        <v>0</v>
      </c>
      <c r="N29" s="124">
        <f>IF(I29=0,0,MAX(I29,(VLOOKUP(A29,[1]!TOX,50,FALSE)),(VLOOKUP(A29,[1]!TOX,39,FALSE))))</f>
        <v>0</v>
      </c>
      <c r="O29" s="123" t="str">
        <f t="shared" si="5"/>
        <v>0</v>
      </c>
      <c r="P29" s="123">
        <f>IF(N29=0,0,IF(N29=(VLOOKUP(A29,[1]!TOX,50,FALSE)),"PQL",IF(N29=(VLOOKUP(A29,[1]!TOX,39,FALSE)),"Background","Leaching")))</f>
        <v>0</v>
      </c>
      <c r="Q29" s="125">
        <f>IF(J29=0,0,MAX(J29,[1]Toxicity!$AX25,[1]Toxicity!$AM25))</f>
        <v>0</v>
      </c>
      <c r="R29" s="122" t="str">
        <f t="shared" si="6"/>
        <v>0</v>
      </c>
      <c r="S29" s="126">
        <f>IF(Q29=0,0,IF(Q29=(VLOOKUP(A29,[1]!TOX,50,FALSE)),"PQL",IF(Q29=(VLOOKUP(A29,[1]!TOX,39,FALSE)),"Background","Leaching")))</f>
        <v>0</v>
      </c>
      <c r="T29" s="127">
        <f>IF(H29=0,0,MAX(H29,(VLOOKUP(A29,[1]!TOX,50,FALSE)),(VLOOKUP(A29,[1]!TOX,35,FALSE))))</f>
        <v>0</v>
      </c>
      <c r="U29" s="128" t="str">
        <f t="shared" si="8"/>
        <v>0</v>
      </c>
      <c r="V29" s="128">
        <f>IF(T29=0,0,IF(T29=(VLOOKUP(A29,[1]!TOX,50,FALSE)),"PQL",IF(T29=(VLOOKUP(A29,[1]!TOX,35,FALSE)),"Background","Leaching")))</f>
        <v>0</v>
      </c>
      <c r="W29" s="128">
        <f>IF(I29=0,0,MAX(I29,(VLOOKUP(A29,[1]!TOX,50,FALSE)),(VLOOKUP(A29,[1]!TOX,35,FALSE))))</f>
        <v>0</v>
      </c>
      <c r="X29" s="128" t="str">
        <f t="shared" si="10"/>
        <v>0</v>
      </c>
      <c r="Y29" s="128">
        <f>IF(W29=0,0,IF(W29=(VLOOKUP(A29,[1]!TOX,50,FALSE)),"PQL",IF(W29=(VLOOKUP(A29,[1]!TOX,35,FALSE)),"Background","Leaching")))</f>
        <v>0</v>
      </c>
      <c r="Z29" s="127">
        <f>IF(J29=0,0,MAX(J29,(VLOOKUP(A29,[1]!TOX,50,FALSE)),(VLOOKUP(A29,[1]!TOX,35,FALSE))))</f>
        <v>0</v>
      </c>
      <c r="AA29" s="127" t="str">
        <f t="shared" si="9"/>
        <v>0</v>
      </c>
      <c r="AB29" s="129">
        <f>IF(Z29=0,0,IF(Z29=(VLOOKUP(A29,[1]!TOX,50,FALSE)),"PQL",IF(Z29=(VLOOKUP(A29,[1]!TOX,38,FALSE)),"Background","Leaching")))</f>
        <v>0</v>
      </c>
    </row>
    <row r="30" spans="1:28" x14ac:dyDescent="0.25">
      <c r="A30" s="115" t="s">
        <v>83</v>
      </c>
      <c r="B30" s="116">
        <f>(VLOOKUP(A30,[2]!GWOne,16,FALSE))</f>
        <v>5</v>
      </c>
      <c r="C30" s="116">
        <f>(VLOOKUP(A30,[2]!GWTwo,21,FALSE))</f>
        <v>1.9514901161136635</v>
      </c>
      <c r="D30" s="116">
        <f>(VLOOKUP(A30,[2]!GWThree,8,FALSE))</f>
        <v>5000</v>
      </c>
      <c r="E30" s="117">
        <f t="shared" si="0"/>
        <v>2611</v>
      </c>
      <c r="F30" s="118">
        <f t="shared" si="1"/>
        <v>211864</v>
      </c>
      <c r="G30" s="119">
        <v>1E-3</v>
      </c>
      <c r="H30" s="120">
        <f t="shared" si="2"/>
        <v>13.055</v>
      </c>
      <c r="I30" s="120">
        <f t="shared" si="3"/>
        <v>5.0953406931727763</v>
      </c>
      <c r="J30" s="120">
        <f t="shared" si="7"/>
        <v>1059320</v>
      </c>
      <c r="K30" s="121">
        <f>IF(H30=0,0,MAX(H30,(VLOOKUP(A30,[1]!TOX,50,FALSE)),(VLOOKUP(A30,[1]!TOX,39,FALSE))))</f>
        <v>13.055</v>
      </c>
      <c r="L30" s="122">
        <f t="shared" si="11"/>
        <v>10</v>
      </c>
      <c r="M30" s="123" t="str">
        <f>IF(K30=0,0,IF(K30=(VLOOKUP(A30,[1]!TOX,50,FALSE)),"PQL",IF(K30=(VLOOKUP(A30,[1]!TOX,39,FALSE)),"Background","Leaching")))</f>
        <v>Leaching</v>
      </c>
      <c r="N30" s="124">
        <f>IF(I30=0,0,MAX(I30,(VLOOKUP(A30,[1]!TOX,50,FALSE)),(VLOOKUP(A30,[1]!TOX,39,FALSE))))</f>
        <v>5.0953406931727763</v>
      </c>
      <c r="O30" s="123">
        <f t="shared" si="5"/>
        <v>5</v>
      </c>
      <c r="P30" s="123" t="str">
        <f>IF(N30=0,0,IF(N30=(VLOOKUP(A30,[1]!TOX,50,FALSE)),"PQL",IF(N30=(VLOOKUP(A30,[1]!TOX,39,FALSE)),"Background","Leaching")))</f>
        <v>Leaching</v>
      </c>
      <c r="Q30" s="125">
        <f>IF(J30=0,0,MAX(J30,[1]Toxicity!$AX26,[1]Toxicity!$AM26))</f>
        <v>1059320</v>
      </c>
      <c r="R30" s="122">
        <f t="shared" si="6"/>
        <v>1000000</v>
      </c>
      <c r="S30" s="126" t="str">
        <f>IF(Q30=0,0,IF(Q30=(VLOOKUP(A30,[1]!TOX,50,FALSE)),"PQL",IF(Q30=(VLOOKUP(A30,[1]!TOX,39,FALSE)),"Background","Leaching")))</f>
        <v>Leaching</v>
      </c>
      <c r="T30" s="127">
        <f>IF(H30=0,0,MAX(H30,(VLOOKUP(A30,[1]!TOX,50,FALSE)),(VLOOKUP(A30,[1]!TOX,35,FALSE))))</f>
        <v>13.055</v>
      </c>
      <c r="U30" s="128">
        <f t="shared" si="8"/>
        <v>10</v>
      </c>
      <c r="V30" s="128" t="str">
        <f>IF(T30=0,0,IF(T30=(VLOOKUP(A30,[1]!TOX,50,FALSE)),"PQL",IF(T30=(VLOOKUP(A30,[1]!TOX,35,FALSE)),"Background","Leaching")))</f>
        <v>Leaching</v>
      </c>
      <c r="W30" s="128">
        <f>IF(I30=0,0,MAX(I30,(VLOOKUP(A30,[1]!TOX,50,FALSE)),(VLOOKUP(A30,[1]!TOX,35,FALSE))))</f>
        <v>5.0953406931727763</v>
      </c>
      <c r="X30" s="128">
        <f t="shared" si="10"/>
        <v>5</v>
      </c>
      <c r="Y30" s="128" t="str">
        <f>IF(W30=0,0,IF(W30=(VLOOKUP(A30,[1]!TOX,50,FALSE)),"PQL",IF(W30=(VLOOKUP(A30,[1]!TOX,35,FALSE)),"Background","Leaching")))</f>
        <v>Leaching</v>
      </c>
      <c r="Z30" s="127">
        <f>IF(J30=0,0,MAX(J30,(VLOOKUP(A30,[1]!TOX,50,FALSE)),(VLOOKUP(A30,[1]!TOX,35,FALSE))))</f>
        <v>1059320</v>
      </c>
      <c r="AA30" s="127">
        <f t="shared" si="9"/>
        <v>1000000</v>
      </c>
      <c r="AB30" s="129" t="str">
        <f>IF(Z30=0,0,IF(Z30=(VLOOKUP(A30,[1]!TOX,50,FALSE)),"PQL",IF(Z30=(VLOOKUP(A30,[1]!TOX,38,FALSE)),"Background","Leaching")))</f>
        <v>Leaching</v>
      </c>
    </row>
    <row r="31" spans="1:28" x14ac:dyDescent="0.25">
      <c r="A31" s="115" t="s">
        <v>82</v>
      </c>
      <c r="B31" s="116">
        <f>(VLOOKUP(A31,[2]!GWOne,16,FALSE))</f>
        <v>2</v>
      </c>
      <c r="C31" s="116">
        <f>(VLOOKUP(A31,[2]!GWTwo,21,FALSE))</f>
        <v>0</v>
      </c>
      <c r="D31" s="116">
        <f>(VLOOKUP(A31,[2]!GWThree,8,FALSE))</f>
        <v>1.5</v>
      </c>
      <c r="E31" s="117">
        <f t="shared" si="0"/>
        <v>0</v>
      </c>
      <c r="F31" s="118">
        <f t="shared" si="1"/>
        <v>0</v>
      </c>
      <c r="G31" s="119">
        <v>1E-3</v>
      </c>
      <c r="H31" s="120">
        <f t="shared" si="2"/>
        <v>0</v>
      </c>
      <c r="I31" s="120">
        <f t="shared" si="3"/>
        <v>0</v>
      </c>
      <c r="J31" s="120">
        <f t="shared" si="7"/>
        <v>0</v>
      </c>
      <c r="K31" s="121">
        <f>IF(H31=0,0,MAX(H31,(VLOOKUP(A31,[1]!TOX,50,FALSE)),(VLOOKUP(A31,[1]!TOX,39,FALSE))))</f>
        <v>0</v>
      </c>
      <c r="L31" s="122" t="str">
        <f t="shared" si="11"/>
        <v>0</v>
      </c>
      <c r="M31" s="123">
        <f>IF(K31=0,0,IF(K31=(VLOOKUP(A31,[1]!TOX,50,FALSE)),"PQL",IF(K31=(VLOOKUP(A31,[1]!TOX,39,FALSE)),"Background","Leaching")))</f>
        <v>0</v>
      </c>
      <c r="N31" s="124">
        <f>IF(I31=0,0,MAX(I31,(VLOOKUP(A31,[1]!TOX,50,FALSE)),(VLOOKUP(A31,[1]!TOX,39,FALSE))))</f>
        <v>0</v>
      </c>
      <c r="O31" s="123" t="str">
        <f t="shared" si="5"/>
        <v>0</v>
      </c>
      <c r="P31" s="123">
        <f>IF(N31=0,0,IF(N31=(VLOOKUP(A31,[1]!TOX,50,FALSE)),"PQL",IF(N31=(VLOOKUP(A31,[1]!TOX,39,FALSE)),"Background","Leaching")))</f>
        <v>0</v>
      </c>
      <c r="Q31" s="125">
        <f>IF(J31=0,0,MAX(J31,[1]Toxicity!$AX27,[1]Toxicity!$AM27))</f>
        <v>0</v>
      </c>
      <c r="R31" s="122" t="str">
        <f t="shared" si="6"/>
        <v>0</v>
      </c>
      <c r="S31" s="126">
        <f>IF(Q31=0,0,IF(Q31=(VLOOKUP(A31,[1]!TOX,50,FALSE)),"PQL",IF(Q31=(VLOOKUP(A31,[1]!TOX,39,FALSE)),"Background","Leaching")))</f>
        <v>0</v>
      </c>
      <c r="T31" s="127">
        <f>IF(H31=0,0,MAX(H31,(VLOOKUP(A31,[1]!TOX,50,FALSE)),(VLOOKUP(A31,[1]!TOX,35,FALSE))))</f>
        <v>0</v>
      </c>
      <c r="U31" s="128" t="str">
        <f t="shared" si="8"/>
        <v>0</v>
      </c>
      <c r="V31" s="128">
        <f>IF(T31=0,0,IF(T31=(VLOOKUP(A31,[1]!TOX,50,FALSE)),"PQL",IF(T31=(VLOOKUP(A31,[1]!TOX,35,FALSE)),"Background","Leaching")))</f>
        <v>0</v>
      </c>
      <c r="W31" s="128">
        <f>IF(I31=0,0,MAX(I31,(VLOOKUP(A31,[1]!TOX,50,FALSE)),(VLOOKUP(A31,[1]!TOX,35,FALSE))))</f>
        <v>0</v>
      </c>
      <c r="X31" s="128" t="str">
        <f t="shared" si="10"/>
        <v>0</v>
      </c>
      <c r="Y31" s="128">
        <f>IF(W31=0,0,IF(W31=(VLOOKUP(A31,[1]!TOX,50,FALSE)),"PQL",IF(W31=(VLOOKUP(A31,[1]!TOX,35,FALSE)),"Background","Leaching")))</f>
        <v>0</v>
      </c>
      <c r="Z31" s="127">
        <f>IF(J31=0,0,MAX(J31,(VLOOKUP(A31,[1]!TOX,50,FALSE)),(VLOOKUP(A31,[1]!TOX,35,FALSE))))</f>
        <v>0</v>
      </c>
      <c r="AA31" s="127" t="str">
        <f t="shared" si="9"/>
        <v>0</v>
      </c>
      <c r="AB31" s="129">
        <f>IF(Z31=0,0,IF(Z31=(VLOOKUP(A31,[1]!TOX,50,FALSE)),"PQL",IF(Z31=(VLOOKUP(A31,[1]!TOX,38,FALSE)),"Background","Leaching")))</f>
        <v>0</v>
      </c>
    </row>
    <row r="32" spans="1:28" x14ac:dyDescent="0.25">
      <c r="A32" s="115" t="s">
        <v>81</v>
      </c>
      <c r="B32" s="116">
        <f>(VLOOKUP(A32,[2]!GWOne,16,FALSE))</f>
        <v>0.25946166927014808</v>
      </c>
      <c r="C32" s="116">
        <f>(VLOOKUP(A32,[2]!GWTwo,21,FALSE))</f>
        <v>27677.474138106325</v>
      </c>
      <c r="D32" s="116">
        <f>(VLOOKUP(A32,[2]!GWThree,8,FALSE))</f>
        <v>250</v>
      </c>
      <c r="E32" s="117">
        <f t="shared" si="0"/>
        <v>2</v>
      </c>
      <c r="F32" s="118">
        <f t="shared" si="1"/>
        <v>13</v>
      </c>
      <c r="G32" s="119">
        <v>1E-3</v>
      </c>
      <c r="H32" s="120">
        <f t="shared" si="2"/>
        <v>5.1892333854029618E-4</v>
      </c>
      <c r="I32" s="120">
        <f t="shared" si="3"/>
        <v>55.354948276212653</v>
      </c>
      <c r="J32" s="120">
        <f t="shared" si="7"/>
        <v>3.25</v>
      </c>
      <c r="K32" s="121">
        <f>IF(H32=0,0,MAX(H32,(VLOOKUP(A32,[1]!TOX,50,FALSE)),(VLOOKUP(A32,[1]!TOX,39,FALSE))))</f>
        <v>1.3</v>
      </c>
      <c r="L32" s="122">
        <f t="shared" si="11"/>
        <v>1</v>
      </c>
      <c r="M32" s="123" t="str">
        <f>IF(K32=0,0,IF(K32=(VLOOKUP(A32,[1]!TOX,50,FALSE)),"PQL",IF(K32=(VLOOKUP(A32,[1]!TOX,39,FALSE)),"Background","Leaching")))</f>
        <v>PQL</v>
      </c>
      <c r="N32" s="124">
        <f>IF(I32=0,0,MAX(I32,(VLOOKUP(A32,[1]!TOX,50,FALSE)),(VLOOKUP(A32,[1]!TOX,39,FALSE))))</f>
        <v>55.354948276212653</v>
      </c>
      <c r="O32" s="123">
        <f t="shared" si="5"/>
        <v>60</v>
      </c>
      <c r="P32" s="123" t="str">
        <f>IF(N32=0,0,IF(N32=(VLOOKUP(A32,[1]!TOX,50,FALSE)),"PQL",IF(N32=(VLOOKUP(A32,[1]!TOX,39,FALSE)),"Background","Leaching")))</f>
        <v>Leaching</v>
      </c>
      <c r="Q32" s="125">
        <f>IF(J32=0,0,MAX(J32,[1]Toxicity!$AX28,[1]Toxicity!$AM28))</f>
        <v>3.25</v>
      </c>
      <c r="R32" s="122">
        <f t="shared" si="6"/>
        <v>3</v>
      </c>
      <c r="S32" s="126" t="str">
        <f>IF(Q32=0,0,IF(Q32=(VLOOKUP(A32,[1]!TOX,50,FALSE)),"PQL",IF(Q32=(VLOOKUP(A32,[1]!TOX,39,FALSE)),"Background","Leaching")))</f>
        <v>Leaching</v>
      </c>
      <c r="T32" s="127">
        <f>IF(H32=0,0,MAX(H32,(VLOOKUP(A32,[1]!TOX,50,FALSE)),(VLOOKUP(A32,[1]!TOX,35,FALSE))))</f>
        <v>1.3</v>
      </c>
      <c r="U32" s="128">
        <f t="shared" si="8"/>
        <v>1</v>
      </c>
      <c r="V32" s="128" t="str">
        <f>IF(T32=0,0,IF(T32=(VLOOKUP(A32,[1]!TOX,50,FALSE)),"PQL",IF(T32=(VLOOKUP(A32,[1]!TOX,35,FALSE)),"Background","Leaching")))</f>
        <v>PQL</v>
      </c>
      <c r="W32" s="128">
        <f>IF(I32=0,0,MAX(I32,(VLOOKUP(A32,[1]!TOX,50,FALSE)),(VLOOKUP(A32,[1]!TOX,35,FALSE))))</f>
        <v>55.354948276212653</v>
      </c>
      <c r="X32" s="128">
        <f t="shared" si="10"/>
        <v>60</v>
      </c>
      <c r="Y32" s="128" t="str">
        <f>IF(W32=0,0,IF(W32=(VLOOKUP(A32,[1]!TOX,50,FALSE)),"PQL",IF(W32=(VLOOKUP(A32,[1]!TOX,35,FALSE)),"Background","Leaching")))</f>
        <v>Leaching</v>
      </c>
      <c r="Z32" s="127">
        <f>IF(J32=0,0,MAX(J32,(VLOOKUP(A32,[1]!TOX,50,FALSE)),(VLOOKUP(A32,[1]!TOX,35,FALSE))))</f>
        <v>3.25</v>
      </c>
      <c r="AA32" s="127">
        <f t="shared" si="9"/>
        <v>3</v>
      </c>
      <c r="AB32" s="129" t="str">
        <f>IF(Z32=0,0,IF(Z32=(VLOOKUP(A32,[1]!TOX,50,FALSE)),"PQL",IF(Z32=(VLOOKUP(A32,[1]!TOX,38,FALSE)),"Background","Leaching")))</f>
        <v>Leaching</v>
      </c>
    </row>
    <row r="33" spans="1:28" x14ac:dyDescent="0.25">
      <c r="A33" s="115" t="s">
        <v>80</v>
      </c>
      <c r="B33" s="116">
        <f>(VLOOKUP(A33,[2]!GWOne,16,FALSE))</f>
        <v>100</v>
      </c>
      <c r="C33" s="116">
        <f>(VLOOKUP(A33,[2]!GWTwo,21,FALSE))</f>
        <v>244.94821534817021</v>
      </c>
      <c r="D33" s="116">
        <f>(VLOOKUP(A33,[2]!GWThree,8,FALSE))</f>
        <v>950</v>
      </c>
      <c r="E33" s="117">
        <f t="shared" si="0"/>
        <v>12</v>
      </c>
      <c r="F33" s="118">
        <f t="shared" si="1"/>
        <v>120</v>
      </c>
      <c r="G33" s="119">
        <v>1E-3</v>
      </c>
      <c r="H33" s="120">
        <f t="shared" si="2"/>
        <v>1.2</v>
      </c>
      <c r="I33" s="120">
        <f t="shared" si="3"/>
        <v>2.9393785841780429</v>
      </c>
      <c r="J33" s="120">
        <f t="shared" si="7"/>
        <v>114</v>
      </c>
      <c r="K33" s="121">
        <f>IF(H33=0,0,MAX(H33,(VLOOKUP(A33,[1]!TOX,50,FALSE)),(VLOOKUP(A33,[1]!TOX,39,FALSE))))</f>
        <v>1.2</v>
      </c>
      <c r="L33" s="122">
        <f t="shared" si="11"/>
        <v>1</v>
      </c>
      <c r="M33" s="123" t="str">
        <f>IF(K33=0,0,IF(K33=(VLOOKUP(A33,[1]!TOX,50,FALSE)),"PQL",IF(K33=(VLOOKUP(A33,[1]!TOX,39,FALSE)),"Background","Leaching")))</f>
        <v>Leaching</v>
      </c>
      <c r="N33" s="124">
        <f>IF(I33=0,0,MAX(I33,(VLOOKUP(A33,[1]!TOX,50,FALSE)),(VLOOKUP(A33,[1]!TOX,39,FALSE))))</f>
        <v>2.9393785841780429</v>
      </c>
      <c r="O33" s="123">
        <f t="shared" si="5"/>
        <v>3</v>
      </c>
      <c r="P33" s="123" t="str">
        <f>IF(N33=0,0,IF(N33=(VLOOKUP(A33,[1]!TOX,50,FALSE)),"PQL",IF(N33=(VLOOKUP(A33,[1]!TOX,39,FALSE)),"Background","Leaching")))</f>
        <v>Leaching</v>
      </c>
      <c r="Q33" s="125">
        <f>IF(J33=0,0,MAX(J33,[1]Toxicity!$AX29,[1]Toxicity!$AM29))</f>
        <v>114</v>
      </c>
      <c r="R33" s="122">
        <f t="shared" si="6"/>
        <v>100</v>
      </c>
      <c r="S33" s="126" t="str">
        <f>IF(Q33=0,0,IF(Q33=(VLOOKUP(A33,[1]!TOX,50,FALSE)),"PQL",IF(Q33=(VLOOKUP(A33,[1]!TOX,39,FALSE)),"Background","Leaching")))</f>
        <v>Leaching</v>
      </c>
      <c r="T33" s="127">
        <f>IF(H33=0,0,MAX(H33,(VLOOKUP(A33,[1]!TOX,50,FALSE)),(VLOOKUP(A33,[1]!TOX,35,FALSE))))</f>
        <v>1.2</v>
      </c>
      <c r="U33" s="128">
        <f t="shared" si="8"/>
        <v>1</v>
      </c>
      <c r="V33" s="128" t="str">
        <f>IF(T33=0,0,IF(T33=(VLOOKUP(A33,[1]!TOX,50,FALSE)),"PQL",IF(T33=(VLOOKUP(A33,[1]!TOX,35,FALSE)),"Background","Leaching")))</f>
        <v>Leaching</v>
      </c>
      <c r="W33" s="128">
        <f>IF(I33=0,0,MAX(I33,(VLOOKUP(A33,[1]!TOX,50,FALSE)),(VLOOKUP(A33,[1]!TOX,35,FALSE))))</f>
        <v>2.9393785841780429</v>
      </c>
      <c r="X33" s="128">
        <f t="shared" si="10"/>
        <v>3</v>
      </c>
      <c r="Y33" s="128" t="str">
        <f>IF(W33=0,0,IF(W33=(VLOOKUP(A33,[1]!TOX,50,FALSE)),"PQL",IF(W33=(VLOOKUP(A33,[1]!TOX,35,FALSE)),"Background","Leaching")))</f>
        <v>Leaching</v>
      </c>
      <c r="Z33" s="127">
        <f>IF(J33=0,0,MAX(J33,(VLOOKUP(A33,[1]!TOX,50,FALSE)),(VLOOKUP(A33,[1]!TOX,35,FALSE))))</f>
        <v>114</v>
      </c>
      <c r="AA33" s="127">
        <f t="shared" si="9"/>
        <v>100</v>
      </c>
      <c r="AB33" s="129" t="str">
        <f>IF(Z33=0,0,IF(Z33=(VLOOKUP(A33,[1]!TOX,50,FALSE)),"PQL",IF(Z33=(VLOOKUP(A33,[1]!TOX,38,FALSE)),"Background","Leaching")))</f>
        <v>Leaching</v>
      </c>
    </row>
    <row r="34" spans="1:28" x14ac:dyDescent="0.25">
      <c r="A34" s="115" t="s">
        <v>79</v>
      </c>
      <c r="B34" s="116">
        <f>(VLOOKUP(A34,[2]!GWOne,16,FALSE))</f>
        <v>70</v>
      </c>
      <c r="C34" s="116">
        <f>(VLOOKUP(A34,[2]!GWTwo,21,FALSE))</f>
        <v>45.321466407902086</v>
      </c>
      <c r="D34" s="116">
        <f>(VLOOKUP(A34,[2]!GWThree,8,FALSE))</f>
        <v>24250</v>
      </c>
      <c r="E34" s="117">
        <f t="shared" si="0"/>
        <v>5</v>
      </c>
      <c r="F34" s="118">
        <f t="shared" si="1"/>
        <v>50</v>
      </c>
      <c r="G34" s="119">
        <v>1E-3</v>
      </c>
      <c r="H34" s="120">
        <f t="shared" si="2"/>
        <v>0.35000000000000003</v>
      </c>
      <c r="I34" s="120">
        <f t="shared" si="3"/>
        <v>0.22660733203951042</v>
      </c>
      <c r="J34" s="120">
        <f t="shared" si="7"/>
        <v>1212.5</v>
      </c>
      <c r="K34" s="121">
        <f>IF(H34=0,0,MAX(H34,(VLOOKUP(A34,[1]!TOX,50,FALSE)),(VLOOKUP(A34,[1]!TOX,39,FALSE))))</f>
        <v>0.35000000000000003</v>
      </c>
      <c r="L34" s="122">
        <f t="shared" si="11"/>
        <v>0.4</v>
      </c>
      <c r="M34" s="123" t="str">
        <f>IF(K34=0,0,IF(K34=(VLOOKUP(A34,[1]!TOX,50,FALSE)),"PQL",IF(K34=(VLOOKUP(A34,[1]!TOX,39,FALSE)),"Background","Leaching")))</f>
        <v>Leaching</v>
      </c>
      <c r="N34" s="124">
        <f>IF(I34=0,0,MAX(I34,(VLOOKUP(A34,[1]!TOX,50,FALSE)),(VLOOKUP(A34,[1]!TOX,39,FALSE))))</f>
        <v>0.22660733203951042</v>
      </c>
      <c r="O34" s="123">
        <f t="shared" si="5"/>
        <v>0.2</v>
      </c>
      <c r="P34" s="123" t="str">
        <f>IF(N34=0,0,IF(N34=(VLOOKUP(A34,[1]!TOX,50,FALSE)),"PQL",IF(N34=(VLOOKUP(A34,[1]!TOX,39,FALSE)),"Background","Leaching")))</f>
        <v>Leaching</v>
      </c>
      <c r="Q34" s="125">
        <f>IF(J34=0,0,MAX(J34,[1]Toxicity!$AX30,[1]Toxicity!$AM30))</f>
        <v>1212.5</v>
      </c>
      <c r="R34" s="122">
        <f t="shared" si="6"/>
        <v>1000</v>
      </c>
      <c r="S34" s="126" t="str">
        <f>IF(Q34=0,0,IF(Q34=(VLOOKUP(A34,[1]!TOX,50,FALSE)),"PQL",IF(Q34=(VLOOKUP(A34,[1]!TOX,39,FALSE)),"Background","Leaching")))</f>
        <v>Leaching</v>
      </c>
      <c r="T34" s="127">
        <f>IF(H34=0,0,MAX(H34,(VLOOKUP(A34,[1]!TOX,50,FALSE)),(VLOOKUP(A34,[1]!TOX,35,FALSE))))</f>
        <v>0.35000000000000003</v>
      </c>
      <c r="U34" s="128">
        <f t="shared" si="8"/>
        <v>0.4</v>
      </c>
      <c r="V34" s="128" t="str">
        <f>IF(T34=0,0,IF(T34=(VLOOKUP(A34,[1]!TOX,50,FALSE)),"PQL",IF(T34=(VLOOKUP(A34,[1]!TOX,35,FALSE)),"Background","Leaching")))</f>
        <v>Leaching</v>
      </c>
      <c r="W34" s="128">
        <f>IF(I34=0,0,MAX(I34,(VLOOKUP(A34,[1]!TOX,50,FALSE)),(VLOOKUP(A34,[1]!TOX,35,FALSE))))</f>
        <v>0.22660733203951042</v>
      </c>
      <c r="X34" s="128">
        <f t="shared" si="10"/>
        <v>0.2</v>
      </c>
      <c r="Y34" s="128" t="str">
        <f>IF(W34=0,0,IF(W34=(VLOOKUP(A34,[1]!TOX,50,FALSE)),"PQL",IF(W34=(VLOOKUP(A34,[1]!TOX,35,FALSE)),"Background","Leaching")))</f>
        <v>Leaching</v>
      </c>
      <c r="Z34" s="127">
        <f>IF(J34=0,0,MAX(J34,(VLOOKUP(A34,[1]!TOX,50,FALSE)),(VLOOKUP(A34,[1]!TOX,35,FALSE))))</f>
        <v>1212.5</v>
      </c>
      <c r="AA34" s="127">
        <f t="shared" si="9"/>
        <v>1000</v>
      </c>
      <c r="AB34" s="129" t="str">
        <f>IF(Z34=0,0,IF(Z34=(VLOOKUP(A34,[1]!TOX,50,FALSE)),"PQL",IF(Z34=(VLOOKUP(A34,[1]!TOX,38,FALSE)),"Background","Leaching")))</f>
        <v>Leaching</v>
      </c>
    </row>
    <row r="35" spans="1:28" x14ac:dyDescent="0.25">
      <c r="A35" s="115" t="s">
        <v>78</v>
      </c>
      <c r="B35" s="116">
        <f>(VLOOKUP(A35,[2]!GWOne,16,FALSE))</f>
        <v>0.18</v>
      </c>
      <c r="C35" s="116">
        <f>(VLOOKUP(A35,[2]!GWTwo,21,FALSE))</f>
        <v>22412.778249136758</v>
      </c>
      <c r="D35" s="116">
        <f>(VLOOKUP(A35,[2]!GWThree,8,FALSE))</f>
        <v>6500</v>
      </c>
      <c r="E35" s="117">
        <f t="shared" si="0"/>
        <v>5</v>
      </c>
      <c r="F35" s="118">
        <f t="shared" si="1"/>
        <v>48</v>
      </c>
      <c r="G35" s="119">
        <v>1E-3</v>
      </c>
      <c r="H35" s="120">
        <f t="shared" si="2"/>
        <v>8.9999999999999998E-4</v>
      </c>
      <c r="I35" s="120">
        <f t="shared" si="3"/>
        <v>112.06389124568379</v>
      </c>
      <c r="J35" s="120">
        <f t="shared" si="7"/>
        <v>312</v>
      </c>
      <c r="K35" s="121">
        <f>IF(H35=0,0,MAX(H35,(VLOOKUP(A35,[1]!TOX,50,FALSE)),(VLOOKUP(A35,[1]!TOX,39,FALSE))))</f>
        <v>0.66</v>
      </c>
      <c r="L35" s="122">
        <f t="shared" si="11"/>
        <v>0.7</v>
      </c>
      <c r="M35" s="123" t="str">
        <f>IF(K35=0,0,IF(K35=(VLOOKUP(A35,[1]!TOX,50,FALSE)),"PQL",IF(K35=(VLOOKUP(A35,[1]!TOX,39,FALSE)),"Background","Leaching")))</f>
        <v>PQL</v>
      </c>
      <c r="N35" s="124">
        <f>IF(I35=0,0,MAX(I35,(VLOOKUP(A35,[1]!TOX,50,FALSE)),(VLOOKUP(A35,[1]!TOX,39,FALSE))))</f>
        <v>112.06389124568379</v>
      </c>
      <c r="O35" s="123">
        <f t="shared" si="5"/>
        <v>100</v>
      </c>
      <c r="P35" s="123" t="str">
        <f>IF(N35=0,0,IF(N35=(VLOOKUP(A35,[1]!TOX,50,FALSE)),"PQL",IF(N35=(VLOOKUP(A35,[1]!TOX,39,FALSE)),"Background","Leaching")))</f>
        <v>Leaching</v>
      </c>
      <c r="Q35" s="125">
        <f>IF(J35=0,0,MAX(J35,[1]Toxicity!$AX31,[1]Toxicity!$AM31))</f>
        <v>312</v>
      </c>
      <c r="R35" s="122">
        <f t="shared" si="6"/>
        <v>300</v>
      </c>
      <c r="S35" s="126" t="str">
        <f>IF(Q35=0,0,IF(Q35=(VLOOKUP(A35,[1]!TOX,50,FALSE)),"PQL",IF(Q35=(VLOOKUP(A35,[1]!TOX,39,FALSE)),"Background","Leaching")))</f>
        <v>Leaching</v>
      </c>
      <c r="T35" s="127">
        <f>IF(H35=0,0,MAX(H35,(VLOOKUP(A35,[1]!TOX,50,FALSE)),(VLOOKUP(A35,[1]!TOX,35,FALSE))))</f>
        <v>0.66</v>
      </c>
      <c r="U35" s="128">
        <f t="shared" si="8"/>
        <v>0.7</v>
      </c>
      <c r="V35" s="128" t="str">
        <f>IF(T35=0,0,IF(T35=(VLOOKUP(A35,[1]!TOX,50,FALSE)),"PQL",IF(T35=(VLOOKUP(A35,[1]!TOX,35,FALSE)),"Background","Leaching")))</f>
        <v>PQL</v>
      </c>
      <c r="W35" s="128">
        <f>IF(I35=0,0,MAX(I35,(VLOOKUP(A35,[1]!TOX,50,FALSE)),(VLOOKUP(A35,[1]!TOX,35,FALSE))))</f>
        <v>112.06389124568379</v>
      </c>
      <c r="X35" s="128">
        <f t="shared" si="10"/>
        <v>100</v>
      </c>
      <c r="Y35" s="128" t="str">
        <f>IF(W35=0,0,IF(W35=(VLOOKUP(A35,[1]!TOX,50,FALSE)),"PQL",IF(W35=(VLOOKUP(A35,[1]!TOX,35,FALSE)),"Background","Leaching")))</f>
        <v>Leaching</v>
      </c>
      <c r="Z35" s="127">
        <f>IF(J35=0,0,MAX(J35,(VLOOKUP(A35,[1]!TOX,50,FALSE)),(VLOOKUP(A35,[1]!TOX,35,FALSE))))</f>
        <v>312</v>
      </c>
      <c r="AA35" s="127">
        <f t="shared" si="9"/>
        <v>300</v>
      </c>
      <c r="AB35" s="129" t="str">
        <f>IF(Z35=0,0,IF(Z35=(VLOOKUP(A35,[1]!TOX,50,FALSE)),"PQL",IF(Z35=(VLOOKUP(A35,[1]!TOX,38,FALSE)),"Background","Leaching")))</f>
        <v>Leaching</v>
      </c>
    </row>
    <row r="36" spans="1:28" x14ac:dyDescent="0.25">
      <c r="A36" s="115" t="s">
        <v>77</v>
      </c>
      <c r="B36" s="116">
        <f>(VLOOKUP(A36,[2]!GWOne,16,FALSE))</f>
        <v>100</v>
      </c>
      <c r="C36" s="116">
        <f>(VLOOKUP(A36,[2]!GWTwo,21,FALSE))</f>
        <v>0</v>
      </c>
      <c r="D36" s="116">
        <f>(VLOOKUP(A36,[2]!GWThree,8,FALSE))</f>
        <v>275</v>
      </c>
      <c r="E36" s="117">
        <f t="shared" si="0"/>
        <v>0</v>
      </c>
      <c r="F36" s="118">
        <f t="shared" si="1"/>
        <v>0</v>
      </c>
      <c r="G36" s="119">
        <v>1E-3</v>
      </c>
      <c r="H36" s="120">
        <f t="shared" si="2"/>
        <v>0</v>
      </c>
      <c r="I36" s="120">
        <f t="shared" si="3"/>
        <v>0</v>
      </c>
      <c r="J36" s="120">
        <f t="shared" si="7"/>
        <v>0</v>
      </c>
      <c r="K36" s="121">
        <f>IF(H36=0,0,MAX(H36,(VLOOKUP(A36,[1]!TOX,50,FALSE)),(VLOOKUP(A36,[1]!TOX,39,FALSE))))</f>
        <v>0</v>
      </c>
      <c r="L36" s="122" t="str">
        <f t="shared" si="11"/>
        <v>0</v>
      </c>
      <c r="M36" s="123">
        <f>IF(K36=0,0,IF(K36=(VLOOKUP(A36,[1]!TOX,50,FALSE)),"PQL",IF(K36=(VLOOKUP(A36,[1]!TOX,39,FALSE)),"Background","Leaching")))</f>
        <v>0</v>
      </c>
      <c r="N36" s="124">
        <f>IF(I36=0,0,MAX(I36,(VLOOKUP(A36,[1]!TOX,50,FALSE)),(VLOOKUP(A36,[1]!TOX,39,FALSE))))</f>
        <v>0</v>
      </c>
      <c r="O36" s="123" t="str">
        <f t="shared" si="5"/>
        <v>0</v>
      </c>
      <c r="P36" s="123">
        <f>IF(N36=0,0,IF(N36=(VLOOKUP(A36,[1]!TOX,50,FALSE)),"PQL",IF(N36=(VLOOKUP(A36,[1]!TOX,39,FALSE)),"Background","Leaching")))</f>
        <v>0</v>
      </c>
      <c r="Q36" s="125">
        <f>IF(J36=0,0,MAX(J36,[1]Toxicity!$AX32,[1]Toxicity!$AM32))</f>
        <v>0</v>
      </c>
      <c r="R36" s="122" t="str">
        <f t="shared" si="6"/>
        <v>0</v>
      </c>
      <c r="S36" s="126">
        <f>IF(Q36=0,0,IF(Q36=(VLOOKUP(A36,[1]!TOX,50,FALSE)),"PQL",IF(Q36=(VLOOKUP(A36,[1]!TOX,39,FALSE)),"Background","Leaching")))</f>
        <v>0</v>
      </c>
      <c r="T36" s="127">
        <f>IF(H36=0,0,MAX(H36,(VLOOKUP(A36,[1]!TOX,50,FALSE)),(VLOOKUP(A36,[1]!TOX,35,FALSE))))</f>
        <v>0</v>
      </c>
      <c r="U36" s="128" t="str">
        <f t="shared" si="8"/>
        <v>0</v>
      </c>
      <c r="V36" s="128">
        <f>IF(T36=0,0,IF(T36=(VLOOKUP(A36,[1]!TOX,50,FALSE)),"PQL",IF(T36=(VLOOKUP(A36,[1]!TOX,35,FALSE)),"Background","Leaching")))</f>
        <v>0</v>
      </c>
      <c r="W36" s="128">
        <f>IF(I36=0,0,MAX(I36,(VLOOKUP(A36,[1]!TOX,50,FALSE)),(VLOOKUP(A36,[1]!TOX,35,FALSE))))</f>
        <v>0</v>
      </c>
      <c r="X36" s="128" t="str">
        <f t="shared" si="10"/>
        <v>0</v>
      </c>
      <c r="Y36" s="128">
        <f>IF(W36=0,0,IF(W36=(VLOOKUP(A36,[1]!TOX,50,FALSE)),"PQL",IF(W36=(VLOOKUP(A36,[1]!TOX,35,FALSE)),"Background","Leaching")))</f>
        <v>0</v>
      </c>
      <c r="Z36" s="127">
        <f>IF(J36=0,0,MAX(J36,(VLOOKUP(A36,[1]!TOX,50,FALSE)),(VLOOKUP(A36,[1]!TOX,35,FALSE))))</f>
        <v>0</v>
      </c>
      <c r="AA36" s="127" t="str">
        <f t="shared" si="9"/>
        <v>0</v>
      </c>
      <c r="AB36" s="129">
        <f>IF(Z36=0,0,IF(Z36=(VLOOKUP(A36,[1]!TOX,50,FALSE)),"PQL",IF(Z36=(VLOOKUP(A36,[1]!TOX,38,FALSE)),"Background","Leaching")))</f>
        <v>0</v>
      </c>
    </row>
    <row r="37" spans="1:28" x14ac:dyDescent="0.25">
      <c r="A37" s="115" t="s">
        <v>76</v>
      </c>
      <c r="B37" s="116">
        <f>(VLOOKUP(A37,[2]!GWOne,16,FALSE))</f>
        <v>4790.9895027346356</v>
      </c>
      <c r="C37" s="116">
        <f>(VLOOKUP(A37,[2]!GWTwo,21,FALSE))</f>
        <v>0</v>
      </c>
      <c r="D37" s="116">
        <f>(VLOOKUP(A37,[2]!GWThree,8,FALSE))</f>
        <v>600</v>
      </c>
      <c r="E37" s="117">
        <f t="shared" si="0"/>
        <v>0</v>
      </c>
      <c r="F37" s="118">
        <f t="shared" si="1"/>
        <v>0</v>
      </c>
      <c r="G37" s="119">
        <v>1E-3</v>
      </c>
      <c r="H37" s="120">
        <f t="shared" si="2"/>
        <v>0</v>
      </c>
      <c r="I37" s="120">
        <f t="shared" si="3"/>
        <v>0</v>
      </c>
      <c r="J37" s="120">
        <f t="shared" si="7"/>
        <v>0</v>
      </c>
      <c r="K37" s="121">
        <f>IF(H37=0,0,MAX(H37,(VLOOKUP(A37,[1]!TOX,50,FALSE)),(VLOOKUP(A37,[1]!TOX,39,FALSE))))</f>
        <v>0</v>
      </c>
      <c r="L37" s="122" t="str">
        <f t="shared" si="11"/>
        <v>0</v>
      </c>
      <c r="M37" s="123">
        <f>IF(K37=0,0,IF(K37=(VLOOKUP(A37,[1]!TOX,50,FALSE)),"PQL",IF(K37=(VLOOKUP(A37,[1]!TOX,39,FALSE)),"Background","Leaching")))</f>
        <v>0</v>
      </c>
      <c r="N37" s="124">
        <f>IF(I37=0,0,MAX(I37,(VLOOKUP(A37,[1]!TOX,50,FALSE)),(VLOOKUP(A37,[1]!TOX,39,FALSE))))</f>
        <v>0</v>
      </c>
      <c r="O37" s="123" t="str">
        <f t="shared" si="5"/>
        <v>0</v>
      </c>
      <c r="P37" s="123">
        <f>IF(N37=0,0,IF(N37=(VLOOKUP(A37,[1]!TOX,50,FALSE)),"PQL",IF(N37=(VLOOKUP(A37,[1]!TOX,39,FALSE)),"Background","Leaching")))</f>
        <v>0</v>
      </c>
      <c r="Q37" s="125">
        <f>IF(J37=0,0,MAX(J37,[1]Toxicity!$AX33,[1]Toxicity!$AM33))</f>
        <v>0</v>
      </c>
      <c r="R37" s="122" t="str">
        <f t="shared" si="6"/>
        <v>0</v>
      </c>
      <c r="S37" s="126">
        <f>IF(Q37=0,0,IF(Q37=(VLOOKUP(A37,[1]!TOX,50,FALSE)),"PQL",IF(Q37=(VLOOKUP(A37,[1]!TOX,39,FALSE)),"Background","Leaching")))</f>
        <v>0</v>
      </c>
      <c r="T37" s="127">
        <f>IF(H37=0,0,MAX(H37,(VLOOKUP(A37,[1]!TOX,50,FALSE)),(VLOOKUP(A37,[1]!TOX,35,FALSE))))</f>
        <v>0</v>
      </c>
      <c r="U37" s="128" t="str">
        <f t="shared" si="8"/>
        <v>0</v>
      </c>
      <c r="V37" s="128">
        <f>IF(T37=0,0,IF(T37=(VLOOKUP(A37,[1]!TOX,50,FALSE)),"PQL",IF(T37=(VLOOKUP(A37,[1]!TOX,35,FALSE)),"Background","Leaching")))</f>
        <v>0</v>
      </c>
      <c r="W37" s="128">
        <f>IF(I37=0,0,MAX(I37,(VLOOKUP(A37,[1]!TOX,50,FALSE)),(VLOOKUP(A37,[1]!TOX,35,FALSE))))</f>
        <v>0</v>
      </c>
      <c r="X37" s="128" t="str">
        <f t="shared" si="10"/>
        <v>0</v>
      </c>
      <c r="Y37" s="128">
        <f>IF(W37=0,0,IF(W37=(VLOOKUP(A37,[1]!TOX,50,FALSE)),"PQL",IF(W37=(VLOOKUP(A37,[1]!TOX,35,FALSE)),"Background","Leaching")))</f>
        <v>0</v>
      </c>
      <c r="Z37" s="127">
        <f>IF(J37=0,0,MAX(J37,(VLOOKUP(A37,[1]!TOX,50,FALSE)),(VLOOKUP(A37,[1]!TOX,35,FALSE))))</f>
        <v>0</v>
      </c>
      <c r="AA37" s="127" t="str">
        <f t="shared" si="9"/>
        <v>0</v>
      </c>
      <c r="AB37" s="129">
        <f>IF(Z37=0,0,IF(Z37=(VLOOKUP(A37,[1]!TOX,50,FALSE)),"PQL",IF(Z37=(VLOOKUP(A37,[1]!TOX,38,FALSE)),"Background","Leaching")))</f>
        <v>0</v>
      </c>
    </row>
    <row r="38" spans="1:28" x14ac:dyDescent="0.25">
      <c r="A38" s="115" t="s">
        <v>75</v>
      </c>
      <c r="B38" s="116">
        <f>(VLOOKUP(A38,[2]!GWOne,16,FALSE))</f>
        <v>9.0864686317456407</v>
      </c>
      <c r="C38" s="116">
        <f>(VLOOKUP(A38,[2]!GWTwo,21,FALSE))</f>
        <v>0</v>
      </c>
      <c r="D38" s="116">
        <f>(VLOOKUP(A38,[2]!GWThree,8,FALSE))</f>
        <v>275</v>
      </c>
      <c r="E38" s="117">
        <f t="shared" si="0"/>
        <v>0</v>
      </c>
      <c r="F38" s="118">
        <f t="shared" si="1"/>
        <v>0</v>
      </c>
      <c r="G38" s="119">
        <v>1E-3</v>
      </c>
      <c r="H38" s="120">
        <f t="shared" ref="H38:H69" si="12">B38*$E38*$G38</f>
        <v>0</v>
      </c>
      <c r="I38" s="120">
        <f t="shared" ref="I38:I69" si="13">C38*$E38*$G38</f>
        <v>0</v>
      </c>
      <c r="J38" s="120">
        <f t="shared" si="7"/>
        <v>0</v>
      </c>
      <c r="K38" s="121">
        <f>IF(H38=0,0,MAX(H38,(VLOOKUP(A38,[1]!TOX,50,FALSE)),(VLOOKUP(A38,[1]!TOX,39,FALSE))))</f>
        <v>0</v>
      </c>
      <c r="L38" s="122" t="str">
        <f t="shared" si="11"/>
        <v>0</v>
      </c>
      <c r="M38" s="123">
        <f>IF(K38=0,0,IF(K38=(VLOOKUP(A38,[1]!TOX,50,FALSE)),"PQL",IF(K38=(VLOOKUP(A38,[1]!TOX,39,FALSE)),"Background","Leaching")))</f>
        <v>0</v>
      </c>
      <c r="N38" s="124">
        <f>IF(I38=0,0,MAX(I38,(VLOOKUP(A38,[1]!TOX,50,FALSE)),(VLOOKUP(A38,[1]!TOX,39,FALSE))))</f>
        <v>0</v>
      </c>
      <c r="O38" s="123" t="str">
        <f t="shared" si="5"/>
        <v>0</v>
      </c>
      <c r="P38" s="123">
        <f>IF(N38=0,0,IF(N38=(VLOOKUP(A38,[1]!TOX,50,FALSE)),"PQL",IF(N38=(VLOOKUP(A38,[1]!TOX,39,FALSE)),"Background","Leaching")))</f>
        <v>0</v>
      </c>
      <c r="Q38" s="125">
        <f>IF(J38=0,0,MAX(J38,[1]Toxicity!$AX34,[1]Toxicity!$AM34))</f>
        <v>0</v>
      </c>
      <c r="R38" s="122" t="str">
        <f t="shared" si="6"/>
        <v>0</v>
      </c>
      <c r="S38" s="126">
        <f>IF(Q38=0,0,IF(Q38=(VLOOKUP(A38,[1]!TOX,50,FALSE)),"PQL",IF(Q38=(VLOOKUP(A38,[1]!TOX,39,FALSE)),"Background","Leaching")))</f>
        <v>0</v>
      </c>
      <c r="T38" s="127">
        <f>IF(H38=0,0,MAX(H38,(VLOOKUP(A38,[1]!TOX,50,FALSE)),(VLOOKUP(A38,[1]!TOX,35,FALSE))))</f>
        <v>0</v>
      </c>
      <c r="U38" s="128" t="str">
        <f t="shared" si="8"/>
        <v>0</v>
      </c>
      <c r="V38" s="128">
        <f>IF(T38=0,0,IF(T38=(VLOOKUP(A38,[1]!TOX,50,FALSE)),"PQL",IF(T38=(VLOOKUP(A38,[1]!TOX,35,FALSE)),"Background","Leaching")))</f>
        <v>0</v>
      </c>
      <c r="W38" s="128">
        <f>IF(I38=0,0,MAX(I38,(VLOOKUP(A38,[1]!TOX,50,FALSE)),(VLOOKUP(A38,[1]!TOX,35,FALSE))))</f>
        <v>0</v>
      </c>
      <c r="X38" s="128" t="str">
        <f t="shared" si="10"/>
        <v>0</v>
      </c>
      <c r="Y38" s="128">
        <f>IF(W38=0,0,IF(W38=(VLOOKUP(A38,[1]!TOX,50,FALSE)),"PQL",IF(W38=(VLOOKUP(A38,[1]!TOX,35,FALSE)),"Background","Leaching")))</f>
        <v>0</v>
      </c>
      <c r="Z38" s="127">
        <f>IF(J38=0,0,MAX(J38,(VLOOKUP(A38,[1]!TOX,50,FALSE)),(VLOOKUP(A38,[1]!TOX,35,FALSE))))</f>
        <v>0</v>
      </c>
      <c r="AA38" s="127" t="str">
        <f t="shared" si="9"/>
        <v>0</v>
      </c>
      <c r="AB38" s="129">
        <f>IF(Z38=0,0,IF(Z38=(VLOOKUP(A38,[1]!TOX,50,FALSE)),"PQL",IF(Z38=(VLOOKUP(A38,[1]!TOX,38,FALSE)),"Background","Leaching")))</f>
        <v>0</v>
      </c>
    </row>
    <row r="39" spans="1:28" x14ac:dyDescent="0.25">
      <c r="A39" s="115" t="s">
        <v>74</v>
      </c>
      <c r="B39" s="116">
        <f>(VLOOKUP(A39,[2]!GWOne,16,FALSE))</f>
        <v>0.72743362314827309</v>
      </c>
      <c r="C39" s="116">
        <f>(VLOOKUP(A39,[2]!GWTwo,21,FALSE))</f>
        <v>0</v>
      </c>
      <c r="D39" s="116">
        <f>(VLOOKUP(A39,[2]!GWThree,8,FALSE))</f>
        <v>70</v>
      </c>
      <c r="E39" s="117">
        <f t="shared" ref="E39:E70" si="14">(VLOOKUP(A39,DAF,21,FALSE))</f>
        <v>0</v>
      </c>
      <c r="F39" s="118">
        <f t="shared" ref="F39:F70" si="15">(VLOOKUP(A39,DAF,20,FALSE))</f>
        <v>0</v>
      </c>
      <c r="G39" s="119">
        <v>1E-3</v>
      </c>
      <c r="H39" s="120">
        <f t="shared" si="12"/>
        <v>0</v>
      </c>
      <c r="I39" s="120">
        <f t="shared" si="13"/>
        <v>0</v>
      </c>
      <c r="J39" s="120">
        <f t="shared" si="7"/>
        <v>0</v>
      </c>
      <c r="K39" s="121">
        <f>IF(H39=0,0,MAX(H39,(VLOOKUP(A39,[1]!TOX,50,FALSE)),(VLOOKUP(A39,[1]!TOX,39,FALSE))))</f>
        <v>0</v>
      </c>
      <c r="L39" s="122" t="str">
        <f t="shared" si="11"/>
        <v>0</v>
      </c>
      <c r="M39" s="123">
        <f>IF(K39=0,0,IF(K39=(VLOOKUP(A39,[1]!TOX,50,FALSE)),"PQL",IF(K39=(VLOOKUP(A39,[1]!TOX,39,FALSE)),"Background","Leaching")))</f>
        <v>0</v>
      </c>
      <c r="N39" s="124">
        <f>IF(I39=0,0,MAX(I39,(VLOOKUP(A39,[1]!TOX,50,FALSE)),(VLOOKUP(A39,[1]!TOX,39,FALSE))))</f>
        <v>0</v>
      </c>
      <c r="O39" s="123" t="str">
        <f t="shared" ref="O39:O70" si="16">IF(N39&lt;&gt;0,ROUND(N39,1-(1+INT(LOG10(ABS(N39))))),"0")</f>
        <v>0</v>
      </c>
      <c r="P39" s="123">
        <f>IF(N39=0,0,IF(N39=(VLOOKUP(A39,[1]!TOX,50,FALSE)),"PQL",IF(N39=(VLOOKUP(A39,[1]!TOX,39,FALSE)),"Background","Leaching")))</f>
        <v>0</v>
      </c>
      <c r="Q39" s="125">
        <f>IF(J39=0,0,MAX(J39,[1]Toxicity!$AX35,[1]Toxicity!$AM35))</f>
        <v>0</v>
      </c>
      <c r="R39" s="122" t="str">
        <f t="shared" ref="R39:R70" si="17">IF(Q39&lt;&gt;0,ROUND(Q39,1-(1+INT(LOG10(ABS(Q39))))),"0")</f>
        <v>0</v>
      </c>
      <c r="S39" s="126">
        <f>IF(Q39=0,0,IF(Q39=(VLOOKUP(A39,[1]!TOX,50,FALSE)),"PQL",IF(Q39=(VLOOKUP(A39,[1]!TOX,39,FALSE)),"Background","Leaching")))</f>
        <v>0</v>
      </c>
      <c r="T39" s="127">
        <f>IF(H39=0,0,MAX(H39,(VLOOKUP(A39,[1]!TOX,50,FALSE)),(VLOOKUP(A39,[1]!TOX,35,FALSE))))</f>
        <v>0</v>
      </c>
      <c r="U39" s="128" t="str">
        <f t="shared" si="8"/>
        <v>0</v>
      </c>
      <c r="V39" s="128">
        <f>IF(T39=0,0,IF(T39=(VLOOKUP(A39,[1]!TOX,50,FALSE)),"PQL",IF(T39=(VLOOKUP(A39,[1]!TOX,35,FALSE)),"Background","Leaching")))</f>
        <v>0</v>
      </c>
      <c r="W39" s="128">
        <f>IF(I39=0,0,MAX(I39,(VLOOKUP(A39,[1]!TOX,50,FALSE)),(VLOOKUP(A39,[1]!TOX,35,FALSE))))</f>
        <v>0</v>
      </c>
      <c r="X39" s="128" t="str">
        <f t="shared" si="10"/>
        <v>0</v>
      </c>
      <c r="Y39" s="128">
        <f>IF(W39=0,0,IF(W39=(VLOOKUP(A39,[1]!TOX,50,FALSE)),"PQL",IF(W39=(VLOOKUP(A39,[1]!TOX,35,FALSE)),"Background","Leaching")))</f>
        <v>0</v>
      </c>
      <c r="Z39" s="127">
        <f>IF(J39=0,0,MAX(J39,(VLOOKUP(A39,[1]!TOX,50,FALSE)),(VLOOKUP(A39,[1]!TOX,35,FALSE))))</f>
        <v>0</v>
      </c>
      <c r="AA39" s="127" t="str">
        <f t="shared" si="9"/>
        <v>0</v>
      </c>
      <c r="AB39" s="129">
        <f>IF(Z39=0,0,IF(Z39=(VLOOKUP(A39,[1]!TOX,50,FALSE)),"PQL",IF(Z39=(VLOOKUP(A39,[1]!TOX,38,FALSE)),"Background","Leaching")))</f>
        <v>0</v>
      </c>
    </row>
    <row r="40" spans="1:28" x14ac:dyDescent="0.25">
      <c r="A40" s="115" t="s">
        <v>73</v>
      </c>
      <c r="B40" s="116">
        <f>(VLOOKUP(A40,[2]!GWOne,16,FALSE))</f>
        <v>200</v>
      </c>
      <c r="C40" s="116">
        <f>(VLOOKUP(A40,[2]!GWTwo,21,FALSE))</f>
        <v>0</v>
      </c>
      <c r="D40" s="116">
        <f>(VLOOKUP(A40,[2]!GWThree,8,FALSE))</f>
        <v>25</v>
      </c>
      <c r="E40" s="117">
        <f t="shared" si="14"/>
        <v>0</v>
      </c>
      <c r="F40" s="118">
        <f t="shared" si="15"/>
        <v>0</v>
      </c>
      <c r="G40" s="119">
        <v>1E-3</v>
      </c>
      <c r="H40" s="120">
        <f t="shared" si="12"/>
        <v>0</v>
      </c>
      <c r="I40" s="120">
        <f t="shared" si="13"/>
        <v>0</v>
      </c>
      <c r="J40" s="120">
        <f t="shared" si="7"/>
        <v>0</v>
      </c>
      <c r="K40" s="121">
        <f>IF(H40=0,0,MAX(H40,(VLOOKUP(A40,[1]!TOX,50,FALSE)),(VLOOKUP(A40,[1]!TOX,39,FALSE))))</f>
        <v>0</v>
      </c>
      <c r="L40" s="122" t="str">
        <f t="shared" si="11"/>
        <v>0</v>
      </c>
      <c r="M40" s="123">
        <f>IF(K40=0,0,IF(K40=(VLOOKUP(A40,[1]!TOX,50,FALSE)),"PQL",IF(K40=(VLOOKUP(A40,[1]!TOX,39,FALSE)),"Background","Leaching")))</f>
        <v>0</v>
      </c>
      <c r="N40" s="124">
        <f>IF(I40=0,0,MAX(I40,(VLOOKUP(A40,[1]!TOX,50,FALSE)),(VLOOKUP(A40,[1]!TOX,39,FALSE))))</f>
        <v>0</v>
      </c>
      <c r="O40" s="123" t="str">
        <f t="shared" si="16"/>
        <v>0</v>
      </c>
      <c r="P40" s="123">
        <f>IF(N40=0,0,IF(N40=(VLOOKUP(A40,[1]!TOX,50,FALSE)),"PQL",IF(N40=(VLOOKUP(A40,[1]!TOX,39,FALSE)),"Background","Leaching")))</f>
        <v>0</v>
      </c>
      <c r="Q40" s="125">
        <f>IF(J40=0,0,MAX(J40,[1]Toxicity!$AX36,[1]Toxicity!$AM36))</f>
        <v>0</v>
      </c>
      <c r="R40" s="122" t="str">
        <f t="shared" si="17"/>
        <v>0</v>
      </c>
      <c r="S40" s="126">
        <f>IF(Q40=0,0,IF(Q40=(VLOOKUP(A40,[1]!TOX,50,FALSE)),"PQL",IF(Q40=(VLOOKUP(A40,[1]!TOX,39,FALSE)),"Background","Leaching")))</f>
        <v>0</v>
      </c>
      <c r="T40" s="127">
        <f>IF(H40=0,0,MAX(H40,(VLOOKUP(A40,[1]!TOX,50,FALSE)),(VLOOKUP(A40,[1]!TOX,35,FALSE))))</f>
        <v>0</v>
      </c>
      <c r="U40" s="128" t="str">
        <f t="shared" si="8"/>
        <v>0</v>
      </c>
      <c r="V40" s="128">
        <f>IF(T40=0,0,IF(T40=(VLOOKUP(A40,[1]!TOX,50,FALSE)),"PQL",IF(T40=(VLOOKUP(A40,[1]!TOX,35,FALSE)),"Background","Leaching")))</f>
        <v>0</v>
      </c>
      <c r="W40" s="128">
        <f>IF(I40=0,0,MAX(I40,(VLOOKUP(A40,[1]!TOX,50,FALSE)),(VLOOKUP(A40,[1]!TOX,35,FALSE))))</f>
        <v>0</v>
      </c>
      <c r="X40" s="128" t="str">
        <f t="shared" si="10"/>
        <v>0</v>
      </c>
      <c r="Y40" s="128">
        <f>IF(W40=0,0,IF(W40=(VLOOKUP(A40,[1]!TOX,50,FALSE)),"PQL",IF(W40=(VLOOKUP(A40,[1]!TOX,35,FALSE)),"Background","Leaching")))</f>
        <v>0</v>
      </c>
      <c r="Z40" s="127">
        <f>IF(J40=0,0,MAX(J40,(VLOOKUP(A40,[1]!TOX,50,FALSE)),(VLOOKUP(A40,[1]!TOX,35,FALSE))))</f>
        <v>0</v>
      </c>
      <c r="AA40" s="127" t="str">
        <f t="shared" si="9"/>
        <v>0</v>
      </c>
      <c r="AB40" s="129">
        <f>IF(Z40=0,0,IF(Z40=(VLOOKUP(A40,[1]!TOX,50,FALSE)),"PQL",IF(Z40=(VLOOKUP(A40,[1]!TOX,38,FALSE)),"Background","Leaching")))</f>
        <v>0</v>
      </c>
    </row>
    <row r="41" spans="1:28" x14ac:dyDescent="0.25">
      <c r="A41" s="115" t="s">
        <v>72</v>
      </c>
      <c r="B41" s="116">
        <f>(VLOOKUP(A41,[2]!GWOne,16,FALSE))</f>
        <v>7.3082813785791019E-3</v>
      </c>
      <c r="C41" s="116">
        <f>(VLOOKUP(A41,[2]!GWTwo,21,FALSE))</f>
        <v>0</v>
      </c>
      <c r="D41" s="116">
        <f>(VLOOKUP(A41,[2]!GWThree,8,FALSE))</f>
        <v>40</v>
      </c>
      <c r="E41" s="117">
        <f t="shared" si="14"/>
        <v>0</v>
      </c>
      <c r="F41" s="118">
        <f t="shared" si="15"/>
        <v>0</v>
      </c>
      <c r="G41" s="119">
        <v>1E-3</v>
      </c>
      <c r="H41" s="120">
        <f t="shared" si="12"/>
        <v>0</v>
      </c>
      <c r="I41" s="120">
        <f t="shared" si="13"/>
        <v>0</v>
      </c>
      <c r="J41" s="120">
        <f t="shared" si="7"/>
        <v>0</v>
      </c>
      <c r="K41" s="121">
        <f>IF(H41=0,0,MAX(H41,(VLOOKUP(A41,[1]!TOX,50,FALSE)),(VLOOKUP(A41,[1]!TOX,39,FALSE))))</f>
        <v>0</v>
      </c>
      <c r="L41" s="122" t="str">
        <f t="shared" si="11"/>
        <v>0</v>
      </c>
      <c r="M41" s="123">
        <f>IF(K41=0,0,IF(K41=(VLOOKUP(A41,[1]!TOX,50,FALSE)),"PQL",IF(K41=(VLOOKUP(A41,[1]!TOX,39,FALSE)),"Background","Leaching")))</f>
        <v>0</v>
      </c>
      <c r="N41" s="124">
        <f>IF(I41=0,0,MAX(I41,(VLOOKUP(A41,[1]!TOX,50,FALSE)),(VLOOKUP(A41,[1]!TOX,39,FALSE))))</f>
        <v>0</v>
      </c>
      <c r="O41" s="123" t="str">
        <f t="shared" si="16"/>
        <v>0</v>
      </c>
      <c r="P41" s="123">
        <f>IF(N41=0,0,IF(N41=(VLOOKUP(A41,[1]!TOX,50,FALSE)),"PQL",IF(N41=(VLOOKUP(A41,[1]!TOX,39,FALSE)),"Background","Leaching")))</f>
        <v>0</v>
      </c>
      <c r="Q41" s="125">
        <f>IF(J41=0,0,MAX(J41,[1]Toxicity!$AX37,[1]Toxicity!$AM37))</f>
        <v>0</v>
      </c>
      <c r="R41" s="122" t="str">
        <f t="shared" si="17"/>
        <v>0</v>
      </c>
      <c r="S41" s="126">
        <f>IF(Q41=0,0,IF(Q41=(VLOOKUP(A41,[1]!TOX,50,FALSE)),"PQL",IF(Q41=(VLOOKUP(A41,[1]!TOX,39,FALSE)),"Background","Leaching")))</f>
        <v>0</v>
      </c>
      <c r="T41" s="127">
        <f>IF(H41=0,0,MAX(H41,(VLOOKUP(A41,[1]!TOX,50,FALSE)),(VLOOKUP(A41,[1]!TOX,35,FALSE))))</f>
        <v>0</v>
      </c>
      <c r="U41" s="128" t="str">
        <f t="shared" si="8"/>
        <v>0</v>
      </c>
      <c r="V41" s="128">
        <f>IF(T41=0,0,IF(T41=(VLOOKUP(A41,[1]!TOX,50,FALSE)),"PQL",IF(T41=(VLOOKUP(A41,[1]!TOX,35,FALSE)),"Background","Leaching")))</f>
        <v>0</v>
      </c>
      <c r="W41" s="128">
        <f>IF(I41=0,0,MAX(I41,(VLOOKUP(A41,[1]!TOX,50,FALSE)),(VLOOKUP(A41,[1]!TOX,35,FALSE))))</f>
        <v>0</v>
      </c>
      <c r="X41" s="128" t="str">
        <f t="shared" si="10"/>
        <v>0</v>
      </c>
      <c r="Y41" s="128">
        <f>IF(W41=0,0,IF(W41=(VLOOKUP(A41,[1]!TOX,50,FALSE)),"PQL",IF(W41=(VLOOKUP(A41,[1]!TOX,35,FALSE)),"Background","Leaching")))</f>
        <v>0</v>
      </c>
      <c r="Z41" s="127">
        <f>IF(J41=0,0,MAX(J41,(VLOOKUP(A41,[1]!TOX,50,FALSE)),(VLOOKUP(A41,[1]!TOX,35,FALSE))))</f>
        <v>0</v>
      </c>
      <c r="AA41" s="127" t="str">
        <f t="shared" si="9"/>
        <v>0</v>
      </c>
      <c r="AB41" s="129">
        <f>IF(Z41=0,0,IF(Z41=(VLOOKUP(A41,[1]!TOX,50,FALSE)),"PQL",IF(Z41=(VLOOKUP(A41,[1]!TOX,38,FALSE)),"Background","Leaching")))</f>
        <v>0</v>
      </c>
    </row>
    <row r="42" spans="1:28" x14ac:dyDescent="0.25">
      <c r="A42" s="115" t="s">
        <v>71</v>
      </c>
      <c r="B42" s="116">
        <f>(VLOOKUP(A42,[2]!GWOne,16,FALSE))</f>
        <v>0.14702633354639225</v>
      </c>
      <c r="C42" s="116">
        <f>(VLOOKUP(A42,[2]!GWTwo,21,FALSE))</f>
        <v>16.855633855911289</v>
      </c>
      <c r="D42" s="116">
        <f>(VLOOKUP(A42,[2]!GWThree,8,FALSE))</f>
        <v>50000</v>
      </c>
      <c r="E42" s="117">
        <f t="shared" si="14"/>
        <v>2</v>
      </c>
      <c r="F42" s="118">
        <f t="shared" si="15"/>
        <v>14</v>
      </c>
      <c r="G42" s="119">
        <v>1E-3</v>
      </c>
      <c r="H42" s="130">
        <f t="shared" si="12"/>
        <v>2.9405266709278449E-4</v>
      </c>
      <c r="I42" s="130">
        <f t="shared" si="13"/>
        <v>3.3711267711822583E-2</v>
      </c>
      <c r="J42" s="130">
        <f t="shared" si="7"/>
        <v>700</v>
      </c>
      <c r="K42" s="121">
        <f>IF(H42=0,0,MAX(H42,(VLOOKUP(A42,[1]!TOX,50,FALSE)),(VLOOKUP(A42,[1]!TOX,39,FALSE))))</f>
        <v>5.0000000000000001E-3</v>
      </c>
      <c r="L42" s="122">
        <f t="shared" si="11"/>
        <v>5.0000000000000001E-3</v>
      </c>
      <c r="M42" s="123" t="str">
        <f>IF(K42=0,0,IF(K42=(VLOOKUP(A42,[1]!TOX,50,FALSE)),"PQL",IF(K42=(VLOOKUP(A42,[1]!TOX,39,FALSE)),"Background","Leaching")))</f>
        <v>PQL</v>
      </c>
      <c r="N42" s="124">
        <f>IF(I42=0,0,MAX(I42,(VLOOKUP(A42,[1]!TOX,50,FALSE)),(VLOOKUP(A42,[1]!TOX,39,FALSE))))</f>
        <v>3.3711267711822583E-2</v>
      </c>
      <c r="O42" s="123">
        <f t="shared" si="16"/>
        <v>0.03</v>
      </c>
      <c r="P42" s="123" t="str">
        <f>IF(N42=0,0,IF(N42=(VLOOKUP(A42,[1]!TOX,50,FALSE)),"PQL",IF(N42=(VLOOKUP(A42,[1]!TOX,39,FALSE)),"Background","Leaching")))</f>
        <v>Leaching</v>
      </c>
      <c r="Q42" s="125">
        <f>IF(J42=0,0,MAX(J42,[1]Toxicity!$AX38,[1]Toxicity!$AM38))</f>
        <v>700</v>
      </c>
      <c r="R42" s="122">
        <f t="shared" si="17"/>
        <v>700</v>
      </c>
      <c r="S42" s="126" t="str">
        <f>IF(Q42=0,0,IF(Q42=(VLOOKUP(A42,[1]!TOX,50,FALSE)),"PQL",IF(Q42=(VLOOKUP(A42,[1]!TOX,39,FALSE)),"Background","Leaching")))</f>
        <v>Leaching</v>
      </c>
      <c r="T42" s="127">
        <f>IF(H42=0,0,MAX(H42,(VLOOKUP(A42,[1]!TOX,50,FALSE)),(VLOOKUP(A42,[1]!TOX,35,FALSE))))</f>
        <v>5.0000000000000001E-3</v>
      </c>
      <c r="U42" s="128">
        <f t="shared" si="8"/>
        <v>5.0000000000000001E-3</v>
      </c>
      <c r="V42" s="128" t="str">
        <f>IF(T42=0,0,IF(T42=(VLOOKUP(A42,[1]!TOX,50,FALSE)),"PQL",IF(T42=(VLOOKUP(A42,[1]!TOX,35,FALSE)),"Background","Leaching")))</f>
        <v>PQL</v>
      </c>
      <c r="W42" s="128">
        <f>IF(I42=0,0,MAX(I42,(VLOOKUP(A42,[1]!TOX,50,FALSE)),(VLOOKUP(A42,[1]!TOX,35,FALSE))))</f>
        <v>3.3711267711822583E-2</v>
      </c>
      <c r="X42" s="128">
        <f t="shared" si="10"/>
        <v>0.03</v>
      </c>
      <c r="Y42" s="128" t="str">
        <f>IF(W42=0,0,IF(W42=(VLOOKUP(A42,[1]!TOX,50,FALSE)),"PQL",IF(W42=(VLOOKUP(A42,[1]!TOX,35,FALSE)),"Background","Leaching")))</f>
        <v>Leaching</v>
      </c>
      <c r="Z42" s="127">
        <f>IF(J42=0,0,MAX(J42,(VLOOKUP(A42,[1]!TOX,50,FALSE)),(VLOOKUP(A42,[1]!TOX,35,FALSE))))</f>
        <v>700</v>
      </c>
      <c r="AA42" s="127">
        <f t="shared" si="9"/>
        <v>700</v>
      </c>
      <c r="AB42" s="129" t="str">
        <f>IF(Z42=0,0,IF(Z42=(VLOOKUP(A42,[1]!TOX,50,FALSE)),"PQL",IF(Z42=(VLOOKUP(A42,[1]!TOX,38,FALSE)),"Background","Leaching")))</f>
        <v>Leaching</v>
      </c>
    </row>
    <row r="43" spans="1:28" ht="23" x14ac:dyDescent="0.25">
      <c r="A43" s="115" t="s">
        <v>70</v>
      </c>
      <c r="B43" s="116">
        <f>(VLOOKUP(A43,[2]!GWOne,16,FALSE))</f>
        <v>600</v>
      </c>
      <c r="C43" s="116">
        <f>(VLOOKUP(A43,[2]!GWTwo,21,FALSE))</f>
        <v>7658.2848583715968</v>
      </c>
      <c r="D43" s="116">
        <f>(VLOOKUP(A43,[2]!GWThree,8,FALSE))</f>
        <v>1950</v>
      </c>
      <c r="E43" s="117">
        <f t="shared" si="14"/>
        <v>15</v>
      </c>
      <c r="F43" s="118">
        <f t="shared" si="15"/>
        <v>167</v>
      </c>
      <c r="G43" s="119">
        <v>1E-3</v>
      </c>
      <c r="H43" s="130">
        <f t="shared" si="12"/>
        <v>9</v>
      </c>
      <c r="I43" s="130">
        <f t="shared" si="13"/>
        <v>114.87427287557395</v>
      </c>
      <c r="J43" s="130">
        <f t="shared" si="7"/>
        <v>325.65000000000003</v>
      </c>
      <c r="K43" s="121">
        <f>IF(H43=0,0,MAX(H43,(VLOOKUP(A43,[1]!TOX,50,FALSE)),(VLOOKUP(A43,[1]!TOX,39,FALSE))))</f>
        <v>9</v>
      </c>
      <c r="L43" s="122">
        <f t="shared" si="11"/>
        <v>9</v>
      </c>
      <c r="M43" s="123" t="str">
        <f>IF(K43=0,0,IF(K43=(VLOOKUP(A43,[1]!TOX,50,FALSE)),"PQL",IF(K43=(VLOOKUP(A43,[1]!TOX,39,FALSE)),"Background","Leaching")))</f>
        <v>Leaching</v>
      </c>
      <c r="N43" s="124">
        <f>IF(I43=0,0,MAX(I43,(VLOOKUP(A43,[1]!TOX,50,FALSE)),(VLOOKUP(A43,[1]!TOX,39,FALSE))))</f>
        <v>114.87427287557395</v>
      </c>
      <c r="O43" s="123">
        <f t="shared" si="16"/>
        <v>100</v>
      </c>
      <c r="P43" s="123" t="str">
        <f>IF(N43=0,0,IF(N43=(VLOOKUP(A43,[1]!TOX,50,FALSE)),"PQL",IF(N43=(VLOOKUP(A43,[1]!TOX,39,FALSE)),"Background","Leaching")))</f>
        <v>Leaching</v>
      </c>
      <c r="Q43" s="125">
        <f>IF(J43=0,0,MAX(J43,[1]Toxicity!$AX39,[1]Toxicity!$AM39))</f>
        <v>325.65000000000003</v>
      </c>
      <c r="R43" s="122">
        <f t="shared" si="17"/>
        <v>300</v>
      </c>
      <c r="S43" s="126" t="str">
        <f>IF(Q43=0,0,IF(Q43=(VLOOKUP(A43,[1]!TOX,50,FALSE)),"PQL",IF(Q43=(VLOOKUP(A43,[1]!TOX,39,FALSE)),"Background","Leaching")))</f>
        <v>Leaching</v>
      </c>
      <c r="T43" s="127">
        <f>IF(H43=0,0,MAX(H43,(VLOOKUP(A43,[1]!TOX,50,FALSE)),(VLOOKUP(A43,[1]!TOX,35,FALSE))))</f>
        <v>9</v>
      </c>
      <c r="U43" s="128">
        <f t="shared" si="8"/>
        <v>9</v>
      </c>
      <c r="V43" s="128" t="str">
        <f>IF(T43=0,0,IF(T43=(VLOOKUP(A43,[1]!TOX,50,FALSE)),"PQL",IF(T43=(VLOOKUP(A43,[1]!TOX,35,FALSE)),"Background","Leaching")))</f>
        <v>Leaching</v>
      </c>
      <c r="W43" s="128">
        <f>IF(I43=0,0,MAX(I43,(VLOOKUP(A43,[1]!TOX,50,FALSE)),(VLOOKUP(A43,[1]!TOX,35,FALSE))))</f>
        <v>114.87427287557395</v>
      </c>
      <c r="X43" s="128">
        <f t="shared" si="10"/>
        <v>100</v>
      </c>
      <c r="Y43" s="128" t="str">
        <f>IF(W43=0,0,IF(W43=(VLOOKUP(A43,[1]!TOX,50,FALSE)),"PQL",IF(W43=(VLOOKUP(A43,[1]!TOX,35,FALSE)),"Background","Leaching")))</f>
        <v>Leaching</v>
      </c>
      <c r="Z43" s="127">
        <f>IF(J43=0,0,MAX(J43,(VLOOKUP(A43,[1]!TOX,50,FALSE)),(VLOOKUP(A43,[1]!TOX,35,FALSE))))</f>
        <v>325.65000000000003</v>
      </c>
      <c r="AA43" s="127">
        <f t="shared" si="9"/>
        <v>300</v>
      </c>
      <c r="AB43" s="129" t="str">
        <f>IF(Z43=0,0,IF(Z43=(VLOOKUP(A43,[1]!TOX,50,FALSE)),"PQL",IF(Z43=(VLOOKUP(A43,[1]!TOX,38,FALSE)),"Background","Leaching")))</f>
        <v>Leaching</v>
      </c>
    </row>
    <row r="44" spans="1:28" ht="23" x14ac:dyDescent="0.25">
      <c r="A44" s="115" t="s">
        <v>69</v>
      </c>
      <c r="B44" s="116">
        <f>(VLOOKUP(A44,[2]!GWOne,16,FALSE))</f>
        <v>125.94447992596233</v>
      </c>
      <c r="C44" s="116">
        <f>(VLOOKUP(A44,[2]!GWTwo,21,FALSE))</f>
        <v>6090.8105643105728</v>
      </c>
      <c r="D44" s="116">
        <f>(VLOOKUP(A44,[2]!GWThree,8,FALSE))</f>
        <v>50000</v>
      </c>
      <c r="E44" s="117">
        <f t="shared" si="14"/>
        <v>27</v>
      </c>
      <c r="F44" s="118">
        <f t="shared" si="15"/>
        <v>303</v>
      </c>
      <c r="G44" s="119">
        <v>1E-3</v>
      </c>
      <c r="H44" s="130">
        <f t="shared" si="12"/>
        <v>3.4005009580009831</v>
      </c>
      <c r="I44" s="130">
        <f t="shared" si="13"/>
        <v>164.45188523638546</v>
      </c>
      <c r="J44" s="130">
        <f t="shared" si="7"/>
        <v>15150</v>
      </c>
      <c r="K44" s="121">
        <f>IF(H44=0,0,MAX(H44,(VLOOKUP(A44,[1]!TOX,50,FALSE)),(VLOOKUP(A44,[1]!TOX,39,FALSE))))</f>
        <v>3.4005009580009831</v>
      </c>
      <c r="L44" s="122">
        <f t="shared" si="11"/>
        <v>3</v>
      </c>
      <c r="M44" s="123" t="str">
        <f>IF(K44=0,0,IF(K44=(VLOOKUP(A44,[1]!TOX,50,FALSE)),"PQL",IF(K44=(VLOOKUP(A44,[1]!TOX,39,FALSE)),"Background","Leaching")))</f>
        <v>Leaching</v>
      </c>
      <c r="N44" s="124">
        <f>IF(I44=0,0,MAX(I44,(VLOOKUP(A44,[1]!TOX,50,FALSE)),(VLOOKUP(A44,[1]!TOX,39,FALSE))))</f>
        <v>164.45188523638546</v>
      </c>
      <c r="O44" s="123">
        <f t="shared" si="16"/>
        <v>200</v>
      </c>
      <c r="P44" s="123" t="str">
        <f>IF(N44=0,0,IF(N44=(VLOOKUP(A44,[1]!TOX,50,FALSE)),"PQL",IF(N44=(VLOOKUP(A44,[1]!TOX,39,FALSE)),"Background","Leaching")))</f>
        <v>Leaching</v>
      </c>
      <c r="Q44" s="125">
        <f>IF(J44=0,0,MAX(J44,[1]Toxicity!$AX40,[1]Toxicity!$AM40))</f>
        <v>15150</v>
      </c>
      <c r="R44" s="122">
        <f t="shared" si="17"/>
        <v>20000</v>
      </c>
      <c r="S44" s="126" t="str">
        <f>IF(Q44=0,0,IF(Q44=(VLOOKUP(A44,[1]!TOX,50,FALSE)),"PQL",IF(Q44=(VLOOKUP(A44,[1]!TOX,39,FALSE)),"Background","Leaching")))</f>
        <v>Leaching</v>
      </c>
      <c r="T44" s="127">
        <f>IF(H44=0,0,MAX(H44,(VLOOKUP(A44,[1]!TOX,50,FALSE)),(VLOOKUP(A44,[1]!TOX,35,FALSE))))</f>
        <v>3.4005009580009831</v>
      </c>
      <c r="U44" s="128">
        <f t="shared" si="8"/>
        <v>3</v>
      </c>
      <c r="V44" s="128" t="str">
        <f>IF(T44=0,0,IF(T44=(VLOOKUP(A44,[1]!TOX,50,FALSE)),"PQL",IF(T44=(VLOOKUP(A44,[1]!TOX,35,FALSE)),"Background","Leaching")))</f>
        <v>Leaching</v>
      </c>
      <c r="W44" s="128">
        <f>IF(I44=0,0,MAX(I44,(VLOOKUP(A44,[1]!TOX,50,FALSE)),(VLOOKUP(A44,[1]!TOX,35,FALSE))))</f>
        <v>164.45188523638546</v>
      </c>
      <c r="X44" s="128">
        <f t="shared" si="10"/>
        <v>200</v>
      </c>
      <c r="Y44" s="128" t="str">
        <f>IF(W44=0,0,IF(W44=(VLOOKUP(A44,[1]!TOX,50,FALSE)),"PQL",IF(W44=(VLOOKUP(A44,[1]!TOX,35,FALSE)),"Background","Leaching")))</f>
        <v>Leaching</v>
      </c>
      <c r="Z44" s="127">
        <f>IF(J44=0,0,MAX(J44,(VLOOKUP(A44,[1]!TOX,50,FALSE)),(VLOOKUP(A44,[1]!TOX,35,FALSE))))</f>
        <v>15150</v>
      </c>
      <c r="AA44" s="127">
        <f t="shared" si="9"/>
        <v>20000</v>
      </c>
      <c r="AB44" s="129" t="str">
        <f>IF(Z44=0,0,IF(Z44=(VLOOKUP(A44,[1]!TOX,50,FALSE)),"PQL",IF(Z44=(VLOOKUP(A44,[1]!TOX,38,FALSE)),"Background","Leaching")))</f>
        <v>Leaching</v>
      </c>
    </row>
    <row r="45" spans="1:28" ht="23" x14ac:dyDescent="0.25">
      <c r="A45" s="115" t="s">
        <v>68</v>
      </c>
      <c r="B45" s="116">
        <f>(VLOOKUP(A45,[2]!GWOne,16,FALSE))</f>
        <v>5</v>
      </c>
      <c r="C45" s="116">
        <f>(VLOOKUP(A45,[2]!GWTwo,21,FALSE))</f>
        <v>55.034190360687703</v>
      </c>
      <c r="D45" s="116">
        <f>(VLOOKUP(A45,[2]!GWThree,8,FALSE))</f>
        <v>7750</v>
      </c>
      <c r="E45" s="117">
        <f t="shared" si="14"/>
        <v>19</v>
      </c>
      <c r="F45" s="118">
        <f t="shared" si="15"/>
        <v>213</v>
      </c>
      <c r="G45" s="119">
        <v>1E-3</v>
      </c>
      <c r="H45" s="130">
        <f t="shared" si="12"/>
        <v>9.5000000000000001E-2</v>
      </c>
      <c r="I45" s="130">
        <f t="shared" si="13"/>
        <v>1.0456496168530665</v>
      </c>
      <c r="J45" s="130">
        <f t="shared" si="7"/>
        <v>1650.75</v>
      </c>
      <c r="K45" s="121">
        <f>IF(H45=0,0,MAX(H45,(VLOOKUP(A45,[1]!TOX,50,FALSE)),(VLOOKUP(A45,[1]!TOX,39,FALSE))))</f>
        <v>0.66</v>
      </c>
      <c r="L45" s="122">
        <f t="shared" si="11"/>
        <v>0.7</v>
      </c>
      <c r="M45" s="123" t="str">
        <f>IF(K45=0,0,IF(K45=(VLOOKUP(A45,[1]!TOX,50,FALSE)),"PQL",IF(K45=(VLOOKUP(A45,[1]!TOX,39,FALSE)),"Background","Leaching")))</f>
        <v>PQL</v>
      </c>
      <c r="N45" s="124">
        <f>IF(I45=0,0,MAX(I45,(VLOOKUP(A45,[1]!TOX,50,FALSE)),(VLOOKUP(A45,[1]!TOX,39,FALSE))))</f>
        <v>1.0456496168530665</v>
      </c>
      <c r="O45" s="123">
        <f t="shared" si="16"/>
        <v>1</v>
      </c>
      <c r="P45" s="123" t="str">
        <f>IF(N45=0,0,IF(N45=(VLOOKUP(A45,[1]!TOX,50,FALSE)),"PQL",IF(N45=(VLOOKUP(A45,[1]!TOX,39,FALSE)),"Background","Leaching")))</f>
        <v>Leaching</v>
      </c>
      <c r="Q45" s="125">
        <f>IF(J45=0,0,MAX(J45,[1]Toxicity!$AX41,[1]Toxicity!$AM41))</f>
        <v>1650.75</v>
      </c>
      <c r="R45" s="122">
        <f t="shared" si="17"/>
        <v>2000</v>
      </c>
      <c r="S45" s="126" t="str">
        <f>IF(Q45=0,0,IF(Q45=(VLOOKUP(A45,[1]!TOX,50,FALSE)),"PQL",IF(Q45=(VLOOKUP(A45,[1]!TOX,39,FALSE)),"Background","Leaching")))</f>
        <v>Leaching</v>
      </c>
      <c r="T45" s="127">
        <f>IF(H45=0,0,MAX(H45,(VLOOKUP(A45,[1]!TOX,50,FALSE)),(VLOOKUP(A45,[1]!TOX,35,FALSE))))</f>
        <v>0.66</v>
      </c>
      <c r="U45" s="128">
        <f t="shared" si="8"/>
        <v>0.7</v>
      </c>
      <c r="V45" s="128" t="str">
        <f>IF(T45=0,0,IF(T45=(VLOOKUP(A45,[1]!TOX,50,FALSE)),"PQL",IF(T45=(VLOOKUP(A45,[1]!TOX,35,FALSE)),"Background","Leaching")))</f>
        <v>PQL</v>
      </c>
      <c r="W45" s="128">
        <f>IF(I45=0,0,MAX(I45,(VLOOKUP(A45,[1]!TOX,50,FALSE)),(VLOOKUP(A45,[1]!TOX,35,FALSE))))</f>
        <v>1.0456496168530665</v>
      </c>
      <c r="X45" s="128">
        <f t="shared" si="10"/>
        <v>1</v>
      </c>
      <c r="Y45" s="128" t="str">
        <f>IF(W45=0,0,IF(W45=(VLOOKUP(A45,[1]!TOX,50,FALSE)),"PQL",IF(W45=(VLOOKUP(A45,[1]!TOX,35,FALSE)),"Background","Leaching")))</f>
        <v>Leaching</v>
      </c>
      <c r="Z45" s="127">
        <f>IF(J45=0,0,MAX(J45,(VLOOKUP(A45,[1]!TOX,50,FALSE)),(VLOOKUP(A45,[1]!TOX,35,FALSE))))</f>
        <v>1650.75</v>
      </c>
      <c r="AA45" s="127">
        <f t="shared" si="9"/>
        <v>2000</v>
      </c>
      <c r="AB45" s="129" t="str">
        <f>IF(Z45=0,0,IF(Z45=(VLOOKUP(A45,[1]!TOX,50,FALSE)),"PQL",IF(Z45=(VLOOKUP(A45,[1]!TOX,38,FALSE)),"Background","Leaching")))</f>
        <v>Leaching</v>
      </c>
    </row>
    <row r="46" spans="1:28" x14ac:dyDescent="0.25">
      <c r="A46" s="115" t="s">
        <v>67</v>
      </c>
      <c r="B46" s="116">
        <f>(VLOOKUP(A46,[2]!GWOne,16,FALSE))</f>
        <v>8.6845230255919281E-2</v>
      </c>
      <c r="C46" s="116">
        <f>(VLOOKUP(A46,[2]!GWTwo,21,FALSE))</f>
        <v>0</v>
      </c>
      <c r="D46" s="116">
        <f>(VLOOKUP(A46,[2]!GWThree,8,FALSE))</f>
        <v>1825</v>
      </c>
      <c r="E46" s="117">
        <f t="shared" si="14"/>
        <v>0</v>
      </c>
      <c r="F46" s="118">
        <f t="shared" si="15"/>
        <v>0</v>
      </c>
      <c r="G46" s="119">
        <v>1E-3</v>
      </c>
      <c r="H46" s="130">
        <f t="shared" si="12"/>
        <v>0</v>
      </c>
      <c r="I46" s="130">
        <f t="shared" si="13"/>
        <v>0</v>
      </c>
      <c r="J46" s="130">
        <f t="shared" si="7"/>
        <v>0</v>
      </c>
      <c r="K46" s="121">
        <f>IF(H46=0,0,MAX(H46,(VLOOKUP(A46,[1]!TOX,50,FALSE)),(VLOOKUP(A46,[1]!TOX,39,FALSE))))</f>
        <v>0</v>
      </c>
      <c r="L46" s="122" t="str">
        <f t="shared" si="11"/>
        <v>0</v>
      </c>
      <c r="M46" s="123">
        <f>IF(K46=0,0,IF(K46=(VLOOKUP(A46,[1]!TOX,50,FALSE)),"PQL",IF(K46=(VLOOKUP(A46,[1]!TOX,39,FALSE)),"Background","Leaching")))</f>
        <v>0</v>
      </c>
      <c r="N46" s="124">
        <f>IF(I46=0,0,MAX(I46,(VLOOKUP(A46,[1]!TOX,50,FALSE)),(VLOOKUP(A46,[1]!TOX,39,FALSE))))</f>
        <v>0</v>
      </c>
      <c r="O46" s="123" t="str">
        <f t="shared" si="16"/>
        <v>0</v>
      </c>
      <c r="P46" s="123">
        <f>IF(N46=0,0,IF(N46=(VLOOKUP(A46,[1]!TOX,50,FALSE)),"PQL",IF(N46=(VLOOKUP(A46,[1]!TOX,39,FALSE)),"Background","Leaching")))</f>
        <v>0</v>
      </c>
      <c r="Q46" s="125">
        <f>IF(J46=0,0,MAX(J46,[1]Toxicity!$AX42,[1]Toxicity!$AM42))</f>
        <v>0</v>
      </c>
      <c r="R46" s="122" t="str">
        <f t="shared" si="17"/>
        <v>0</v>
      </c>
      <c r="S46" s="126">
        <f>IF(Q46=0,0,IF(Q46=(VLOOKUP(A46,[1]!TOX,50,FALSE)),"PQL",IF(Q46=(VLOOKUP(A46,[1]!TOX,39,FALSE)),"Background","Leaching")))</f>
        <v>0</v>
      </c>
      <c r="T46" s="127">
        <f>IF(H46=0,0,MAX(H46,(VLOOKUP(A46,[1]!TOX,50,FALSE)),(VLOOKUP(A46,[1]!TOX,35,FALSE))))</f>
        <v>0</v>
      </c>
      <c r="U46" s="128" t="str">
        <f t="shared" si="8"/>
        <v>0</v>
      </c>
      <c r="V46" s="128">
        <f>IF(T46=0,0,IF(T46=(VLOOKUP(A46,[1]!TOX,50,FALSE)),"PQL",IF(T46=(VLOOKUP(A46,[1]!TOX,35,FALSE)),"Background","Leaching")))</f>
        <v>0</v>
      </c>
      <c r="W46" s="128">
        <f>IF(I46=0,0,MAX(I46,(VLOOKUP(A46,[1]!TOX,50,FALSE)),(VLOOKUP(A46,[1]!TOX,35,FALSE))))</f>
        <v>0</v>
      </c>
      <c r="X46" s="128" t="str">
        <f t="shared" si="10"/>
        <v>0</v>
      </c>
      <c r="Y46" s="128">
        <f>IF(W46=0,0,IF(W46=(VLOOKUP(A46,[1]!TOX,50,FALSE)),"PQL",IF(W46=(VLOOKUP(A46,[1]!TOX,35,FALSE)),"Background","Leaching")))</f>
        <v>0</v>
      </c>
      <c r="Z46" s="127">
        <f>IF(J46=0,0,MAX(J46,(VLOOKUP(A46,[1]!TOX,50,FALSE)),(VLOOKUP(A46,[1]!TOX,35,FALSE))))</f>
        <v>0</v>
      </c>
      <c r="AA46" s="127" t="str">
        <f t="shared" si="9"/>
        <v>0</v>
      </c>
      <c r="AB46" s="129">
        <f>IF(Z46=0,0,IF(Z46=(VLOOKUP(A46,[1]!TOX,50,FALSE)),"PQL",IF(Z46=(VLOOKUP(A46,[1]!TOX,38,FALSE)),"Background","Leaching")))</f>
        <v>0</v>
      </c>
    </row>
    <row r="47" spans="1:28" ht="23" x14ac:dyDescent="0.25">
      <c r="A47" s="115" t="s">
        <v>66</v>
      </c>
      <c r="B47" s="116">
        <f>(VLOOKUP(A47,[2]!GWOne,16,FALSE))</f>
        <v>0.15974657702630618</v>
      </c>
      <c r="C47" s="116">
        <f>(VLOOKUP(A47,[2]!GWTwo,21,FALSE))</f>
        <v>0</v>
      </c>
      <c r="D47" s="116">
        <f>(VLOOKUP(A47,[2]!GWThree,8,FALSE))</f>
        <v>45</v>
      </c>
      <c r="E47" s="117">
        <f t="shared" si="14"/>
        <v>0</v>
      </c>
      <c r="F47" s="118">
        <f t="shared" si="15"/>
        <v>0</v>
      </c>
      <c r="G47" s="119">
        <v>1E-3</v>
      </c>
      <c r="H47" s="130">
        <f t="shared" si="12"/>
        <v>0</v>
      </c>
      <c r="I47" s="130">
        <f t="shared" si="13"/>
        <v>0</v>
      </c>
      <c r="J47" s="130">
        <f t="shared" si="7"/>
        <v>0</v>
      </c>
      <c r="K47" s="121">
        <f>IF(H47=0,0,MAX(H47,(VLOOKUP(A47,[1]!TOX,50,FALSE)),(VLOOKUP(A47,[1]!TOX,39,FALSE))))</f>
        <v>0</v>
      </c>
      <c r="L47" s="122" t="str">
        <f t="shared" si="11"/>
        <v>0</v>
      </c>
      <c r="M47" s="123">
        <f>IF(K47=0,0,IF(K47=(VLOOKUP(A47,[1]!TOX,50,FALSE)),"PQL",IF(K47=(VLOOKUP(A47,[1]!TOX,39,FALSE)),"Background","Leaching")))</f>
        <v>0</v>
      </c>
      <c r="N47" s="124">
        <f>IF(I47=0,0,MAX(I47,(VLOOKUP(A47,[1]!TOX,50,FALSE)),(VLOOKUP(A47,[1]!TOX,39,FALSE))))</f>
        <v>0</v>
      </c>
      <c r="O47" s="123" t="str">
        <f t="shared" si="16"/>
        <v>0</v>
      </c>
      <c r="P47" s="123">
        <f>IF(N47=0,0,IF(N47=(VLOOKUP(A47,[1]!TOX,50,FALSE)),"PQL",IF(N47=(VLOOKUP(A47,[1]!TOX,39,FALSE)),"Background","Leaching")))</f>
        <v>0</v>
      </c>
      <c r="Q47" s="125">
        <f>IF(J47=0,0,MAX(J47,[1]Toxicity!$AX43,[1]Toxicity!$AM43))</f>
        <v>0</v>
      </c>
      <c r="R47" s="122" t="str">
        <f t="shared" si="17"/>
        <v>0</v>
      </c>
      <c r="S47" s="126">
        <f>IF(Q47=0,0,IF(Q47=(VLOOKUP(A47,[1]!TOX,50,FALSE)),"PQL",IF(Q47=(VLOOKUP(A47,[1]!TOX,39,FALSE)),"Background","Leaching")))</f>
        <v>0</v>
      </c>
      <c r="T47" s="127">
        <f>IF(H47=0,0,MAX(H47,(VLOOKUP(A47,[1]!TOX,50,FALSE)),(VLOOKUP(A47,[1]!TOX,35,FALSE))))</f>
        <v>0</v>
      </c>
      <c r="U47" s="128" t="str">
        <f t="shared" si="8"/>
        <v>0</v>
      </c>
      <c r="V47" s="128">
        <f>IF(T47=0,0,IF(T47=(VLOOKUP(A47,[1]!TOX,50,FALSE)),"PQL",IF(T47=(VLOOKUP(A47,[1]!TOX,35,FALSE)),"Background","Leaching")))</f>
        <v>0</v>
      </c>
      <c r="W47" s="128">
        <f>IF(I47=0,0,MAX(I47,(VLOOKUP(A47,[1]!TOX,50,FALSE)),(VLOOKUP(A47,[1]!TOX,35,FALSE))))</f>
        <v>0</v>
      </c>
      <c r="X47" s="128" t="str">
        <f t="shared" si="10"/>
        <v>0</v>
      </c>
      <c r="Y47" s="128">
        <f>IF(W47=0,0,IF(W47=(VLOOKUP(A47,[1]!TOX,50,FALSE)),"PQL",IF(W47=(VLOOKUP(A47,[1]!TOX,35,FALSE)),"Background","Leaching")))</f>
        <v>0</v>
      </c>
      <c r="Z47" s="127">
        <f>IF(J47=0,0,MAX(J47,(VLOOKUP(A47,[1]!TOX,50,FALSE)),(VLOOKUP(A47,[1]!TOX,35,FALSE))))</f>
        <v>0</v>
      </c>
      <c r="AA47" s="127" t="str">
        <f t="shared" si="9"/>
        <v>0</v>
      </c>
      <c r="AB47" s="129">
        <f>IF(Z47=0,0,IF(Z47=(VLOOKUP(A47,[1]!TOX,50,FALSE)),"PQL",IF(Z47=(VLOOKUP(A47,[1]!TOX,38,FALSE)),"Background","Leaching")))</f>
        <v>0</v>
      </c>
    </row>
    <row r="48" spans="1:28" ht="23" x14ac:dyDescent="0.25">
      <c r="A48" s="115" t="s">
        <v>65</v>
      </c>
      <c r="B48" s="116">
        <f>(VLOOKUP(A48,[2]!GWOne,16,FALSE))</f>
        <v>4.9911603744503562E-2</v>
      </c>
      <c r="C48" s="116">
        <f>(VLOOKUP(A48,[2]!GWTwo,21,FALSE))</f>
        <v>0</v>
      </c>
      <c r="D48" s="116">
        <f>(VLOOKUP(A48,[2]!GWThree,8,FALSE))</f>
        <v>425</v>
      </c>
      <c r="E48" s="117">
        <f t="shared" si="14"/>
        <v>0</v>
      </c>
      <c r="F48" s="118">
        <f t="shared" si="15"/>
        <v>0</v>
      </c>
      <c r="G48" s="119">
        <v>1E-3</v>
      </c>
      <c r="H48" s="130">
        <f t="shared" si="12"/>
        <v>0</v>
      </c>
      <c r="I48" s="130">
        <f t="shared" si="13"/>
        <v>0</v>
      </c>
      <c r="J48" s="130">
        <f t="shared" si="7"/>
        <v>0</v>
      </c>
      <c r="K48" s="121">
        <f>IF(H48=0,0,MAX(H48,(VLOOKUP(A48,[1]!TOX,50,FALSE)),(VLOOKUP(A48,[1]!TOX,39,FALSE))))</f>
        <v>0</v>
      </c>
      <c r="L48" s="122" t="str">
        <f t="shared" ref="L48:L79" si="18">IF(K48&lt;&gt;0,ROUND(K48,1-(1+INT(LOG10(ABS(K48))))),"0")</f>
        <v>0</v>
      </c>
      <c r="M48" s="123">
        <f>IF(K48=0,0,IF(K48=(VLOOKUP(A48,[1]!TOX,50,FALSE)),"PQL",IF(K48=(VLOOKUP(A48,[1]!TOX,39,FALSE)),"Background","Leaching")))</f>
        <v>0</v>
      </c>
      <c r="N48" s="124">
        <f>IF(I48=0,0,MAX(I48,(VLOOKUP(A48,[1]!TOX,50,FALSE)),(VLOOKUP(A48,[1]!TOX,39,FALSE))))</f>
        <v>0</v>
      </c>
      <c r="O48" s="123" t="str">
        <f t="shared" si="16"/>
        <v>0</v>
      </c>
      <c r="P48" s="123">
        <f>IF(N48=0,0,IF(N48=(VLOOKUP(A48,[1]!TOX,50,FALSE)),"PQL",IF(N48=(VLOOKUP(A48,[1]!TOX,39,FALSE)),"Background","Leaching")))</f>
        <v>0</v>
      </c>
      <c r="Q48" s="125">
        <f>IF(J48=0,0,MAX(J48,[1]Toxicity!$AX44,[1]Toxicity!$AM44))</f>
        <v>0</v>
      </c>
      <c r="R48" s="122" t="str">
        <f t="shared" si="17"/>
        <v>0</v>
      </c>
      <c r="S48" s="126">
        <f>IF(Q48=0,0,IF(Q48=(VLOOKUP(A48,[1]!TOX,50,FALSE)),"PQL",IF(Q48=(VLOOKUP(A48,[1]!TOX,39,FALSE)),"Background","Leaching")))</f>
        <v>0</v>
      </c>
      <c r="T48" s="127">
        <f>IF(H48=0,0,MAX(H48,(VLOOKUP(A48,[1]!TOX,50,FALSE)),(VLOOKUP(A48,[1]!TOX,35,FALSE))))</f>
        <v>0</v>
      </c>
      <c r="U48" s="128" t="str">
        <f t="shared" si="8"/>
        <v>0</v>
      </c>
      <c r="V48" s="128">
        <f>IF(T48=0,0,IF(T48=(VLOOKUP(A48,[1]!TOX,50,FALSE)),"PQL",IF(T48=(VLOOKUP(A48,[1]!TOX,35,FALSE)),"Background","Leaching")))</f>
        <v>0</v>
      </c>
      <c r="W48" s="128">
        <f>IF(I48=0,0,MAX(I48,(VLOOKUP(A48,[1]!TOX,50,FALSE)),(VLOOKUP(A48,[1]!TOX,35,FALSE))))</f>
        <v>0</v>
      </c>
      <c r="X48" s="128" t="str">
        <f t="shared" si="10"/>
        <v>0</v>
      </c>
      <c r="Y48" s="128">
        <f>IF(W48=0,0,IF(W48=(VLOOKUP(A48,[1]!TOX,50,FALSE)),"PQL",IF(W48=(VLOOKUP(A48,[1]!TOX,35,FALSE)),"Background","Leaching")))</f>
        <v>0</v>
      </c>
      <c r="Z48" s="127">
        <f>IF(J48=0,0,MAX(J48,(VLOOKUP(A48,[1]!TOX,50,FALSE)),(VLOOKUP(A48,[1]!TOX,35,FALSE))))</f>
        <v>0</v>
      </c>
      <c r="AA48" s="127" t="str">
        <f t="shared" si="9"/>
        <v>0</v>
      </c>
      <c r="AB48" s="129">
        <f>IF(Z48=0,0,IF(Z48=(VLOOKUP(A48,[1]!TOX,50,FALSE)),"PQL",IF(Z48=(VLOOKUP(A48,[1]!TOX,38,FALSE)),"Background","Leaching")))</f>
        <v>0</v>
      </c>
    </row>
    <row r="49" spans="1:28" ht="23" x14ac:dyDescent="0.25">
      <c r="A49" s="115" t="s">
        <v>64</v>
      </c>
      <c r="B49" s="116">
        <f>(VLOOKUP(A49,[2]!GWOne,16,FALSE))</f>
        <v>5.8151604298950679E-2</v>
      </c>
      <c r="C49" s="116">
        <f>(VLOOKUP(A49,[2]!GWTwo,21,FALSE))</f>
        <v>0</v>
      </c>
      <c r="D49" s="116">
        <f>(VLOOKUP(A49,[2]!GWThree,8,FALSE))</f>
        <v>1</v>
      </c>
      <c r="E49" s="117">
        <f t="shared" si="14"/>
        <v>0</v>
      </c>
      <c r="F49" s="118">
        <f t="shared" si="15"/>
        <v>0</v>
      </c>
      <c r="G49" s="119">
        <v>1E-3</v>
      </c>
      <c r="H49" s="130">
        <f t="shared" si="12"/>
        <v>0</v>
      </c>
      <c r="I49" s="130">
        <f t="shared" si="13"/>
        <v>0</v>
      </c>
      <c r="J49" s="130">
        <f t="shared" si="7"/>
        <v>0</v>
      </c>
      <c r="K49" s="121">
        <f>IF(H49=0,0,MAX(H49,(VLOOKUP(A49,[1]!TOX,50,FALSE)),(VLOOKUP(A49,[1]!TOX,39,FALSE))))</f>
        <v>0</v>
      </c>
      <c r="L49" s="122" t="str">
        <f t="shared" si="18"/>
        <v>0</v>
      </c>
      <c r="M49" s="123">
        <f>IF(K49=0,0,IF(K49=(VLOOKUP(A49,[1]!TOX,50,FALSE)),"PQL",IF(K49=(VLOOKUP(A49,[1]!TOX,39,FALSE)),"Background","Leaching")))</f>
        <v>0</v>
      </c>
      <c r="N49" s="124">
        <f>IF(I49=0,0,MAX(I49,(VLOOKUP(A49,[1]!TOX,50,FALSE)),(VLOOKUP(A49,[1]!TOX,39,FALSE))))</f>
        <v>0</v>
      </c>
      <c r="O49" s="123" t="str">
        <f t="shared" si="16"/>
        <v>0</v>
      </c>
      <c r="P49" s="123">
        <f>IF(N49=0,0,IF(N49=(VLOOKUP(A49,[1]!TOX,50,FALSE)),"PQL",IF(N49=(VLOOKUP(A49,[1]!TOX,39,FALSE)),"Background","Leaching")))</f>
        <v>0</v>
      </c>
      <c r="Q49" s="125">
        <f>IF(J49=0,0,MAX(J49,[1]Toxicity!$AX45,[1]Toxicity!$AM45))</f>
        <v>0</v>
      </c>
      <c r="R49" s="122" t="str">
        <f t="shared" si="17"/>
        <v>0</v>
      </c>
      <c r="S49" s="126">
        <f>IF(Q49=0,0,IF(Q49=(VLOOKUP(A49,[1]!TOX,50,FALSE)),"PQL",IF(Q49=(VLOOKUP(A49,[1]!TOX,39,FALSE)),"Background","Leaching")))</f>
        <v>0</v>
      </c>
      <c r="T49" s="127">
        <f>IF(H49=0,0,MAX(H49,(VLOOKUP(A49,[1]!TOX,50,FALSE)),(VLOOKUP(A49,[1]!TOX,35,FALSE))))</f>
        <v>0</v>
      </c>
      <c r="U49" s="128" t="str">
        <f t="shared" si="8"/>
        <v>0</v>
      </c>
      <c r="V49" s="128">
        <f>IF(T49=0,0,IF(T49=(VLOOKUP(A49,[1]!TOX,50,FALSE)),"PQL",IF(T49=(VLOOKUP(A49,[1]!TOX,35,FALSE)),"Background","Leaching")))</f>
        <v>0</v>
      </c>
      <c r="W49" s="128">
        <f>IF(I49=0,0,MAX(I49,(VLOOKUP(A49,[1]!TOX,50,FALSE)),(VLOOKUP(A49,[1]!TOX,35,FALSE))))</f>
        <v>0</v>
      </c>
      <c r="X49" s="128" t="str">
        <f t="shared" si="10"/>
        <v>0</v>
      </c>
      <c r="Y49" s="128">
        <f>IF(W49=0,0,IF(W49=(VLOOKUP(A49,[1]!TOX,50,FALSE)),"PQL",IF(W49=(VLOOKUP(A49,[1]!TOX,35,FALSE)),"Background","Leaching")))</f>
        <v>0</v>
      </c>
      <c r="Z49" s="127">
        <f>IF(J49=0,0,MAX(J49,(VLOOKUP(A49,[1]!TOX,50,FALSE)),(VLOOKUP(A49,[1]!TOX,35,FALSE))))</f>
        <v>0</v>
      </c>
      <c r="AA49" s="127" t="str">
        <f t="shared" si="9"/>
        <v>0</v>
      </c>
      <c r="AB49" s="129">
        <f>IF(Z49=0,0,IF(Z49=(VLOOKUP(A49,[1]!TOX,50,FALSE)),"PQL",IF(Z49=(VLOOKUP(A49,[1]!TOX,38,FALSE)),"Background","Leaching")))</f>
        <v>0</v>
      </c>
    </row>
    <row r="50" spans="1:28" x14ac:dyDescent="0.25">
      <c r="A50" s="115" t="s">
        <v>63</v>
      </c>
      <c r="B50" s="116">
        <f>(VLOOKUP(A50,[2]!GWOne,16,FALSE))</f>
        <v>70</v>
      </c>
      <c r="C50" s="116">
        <f>(VLOOKUP(A50,[2]!GWTwo,21,FALSE))</f>
        <v>1748.702672853801</v>
      </c>
      <c r="D50" s="116">
        <f>(VLOOKUP(A50,[2]!GWThree,8,FALSE))</f>
        <v>24750</v>
      </c>
      <c r="E50" s="117">
        <f t="shared" si="14"/>
        <v>5</v>
      </c>
      <c r="F50" s="118">
        <f t="shared" si="15"/>
        <v>52</v>
      </c>
      <c r="G50" s="119">
        <v>1E-3</v>
      </c>
      <c r="H50" s="130">
        <f t="shared" si="12"/>
        <v>0.35000000000000003</v>
      </c>
      <c r="I50" s="130">
        <f t="shared" si="13"/>
        <v>8.7435133642690062</v>
      </c>
      <c r="J50" s="130">
        <f t="shared" si="7"/>
        <v>1287</v>
      </c>
      <c r="K50" s="121">
        <f>IF(H50=0,0,MAX(H50,(VLOOKUP(A50,[1]!TOX,50,FALSE)),(VLOOKUP(A50,[1]!TOX,39,FALSE))))</f>
        <v>0.35000000000000003</v>
      </c>
      <c r="L50" s="122">
        <f t="shared" si="18"/>
        <v>0.4</v>
      </c>
      <c r="M50" s="123" t="str">
        <f>IF(K50=0,0,IF(K50=(VLOOKUP(A50,[1]!TOX,50,FALSE)),"PQL",IF(K50=(VLOOKUP(A50,[1]!TOX,39,FALSE)),"Background","Leaching")))</f>
        <v>Leaching</v>
      </c>
      <c r="N50" s="124">
        <f>IF(I50=0,0,MAX(I50,(VLOOKUP(A50,[1]!TOX,50,FALSE)),(VLOOKUP(A50,[1]!TOX,39,FALSE))))</f>
        <v>8.7435133642690062</v>
      </c>
      <c r="O50" s="123">
        <f t="shared" si="16"/>
        <v>9</v>
      </c>
      <c r="P50" s="123" t="str">
        <f>IF(N50=0,0,IF(N50=(VLOOKUP(A50,[1]!TOX,50,FALSE)),"PQL",IF(N50=(VLOOKUP(A50,[1]!TOX,39,FALSE)),"Background","Leaching")))</f>
        <v>Leaching</v>
      </c>
      <c r="Q50" s="125">
        <f>IF(J50=0,0,MAX(J50,[1]Toxicity!$AX46,[1]Toxicity!$AM46))</f>
        <v>1287</v>
      </c>
      <c r="R50" s="122">
        <f t="shared" si="17"/>
        <v>1000</v>
      </c>
      <c r="S50" s="126" t="str">
        <f>IF(Q50=0,0,IF(Q50=(VLOOKUP(A50,[1]!TOX,50,FALSE)),"PQL",IF(Q50=(VLOOKUP(A50,[1]!TOX,39,FALSE)),"Background","Leaching")))</f>
        <v>Leaching</v>
      </c>
      <c r="T50" s="127">
        <f>IF(H50=0,0,MAX(H50,(VLOOKUP(A50,[1]!TOX,50,FALSE)),(VLOOKUP(A50,[1]!TOX,35,FALSE))))</f>
        <v>0.35000000000000003</v>
      </c>
      <c r="U50" s="128">
        <f t="shared" si="8"/>
        <v>0.4</v>
      </c>
      <c r="V50" s="128" t="str">
        <f>IF(T50=0,0,IF(T50=(VLOOKUP(A50,[1]!TOX,50,FALSE)),"PQL",IF(T50=(VLOOKUP(A50,[1]!TOX,35,FALSE)),"Background","Leaching")))</f>
        <v>Leaching</v>
      </c>
      <c r="W50" s="128">
        <f>IF(I50=0,0,MAX(I50,(VLOOKUP(A50,[1]!TOX,50,FALSE)),(VLOOKUP(A50,[1]!TOX,35,FALSE))))</f>
        <v>8.7435133642690062</v>
      </c>
      <c r="X50" s="128">
        <f t="shared" si="10"/>
        <v>9</v>
      </c>
      <c r="Y50" s="128" t="str">
        <f>IF(W50=0,0,IF(W50=(VLOOKUP(A50,[1]!TOX,50,FALSE)),"PQL",IF(W50=(VLOOKUP(A50,[1]!TOX,35,FALSE)),"Background","Leaching")))</f>
        <v>Leaching</v>
      </c>
      <c r="Z50" s="127">
        <f>IF(J50=0,0,MAX(J50,(VLOOKUP(A50,[1]!TOX,50,FALSE)),(VLOOKUP(A50,[1]!TOX,35,FALSE))))</f>
        <v>1287</v>
      </c>
      <c r="AA50" s="127">
        <f t="shared" si="9"/>
        <v>1000</v>
      </c>
      <c r="AB50" s="129" t="str">
        <f>IF(Z50=0,0,IF(Z50=(VLOOKUP(A50,[1]!TOX,50,FALSE)),"PQL",IF(Z50=(VLOOKUP(A50,[1]!TOX,38,FALSE)),"Background","Leaching")))</f>
        <v>Leaching</v>
      </c>
    </row>
    <row r="51" spans="1:28" x14ac:dyDescent="0.25">
      <c r="A51" s="115" t="s">
        <v>62</v>
      </c>
      <c r="B51" s="116">
        <f>(VLOOKUP(A51,[2]!GWOne,16,FALSE))</f>
        <v>5</v>
      </c>
      <c r="C51" s="116">
        <f>(VLOOKUP(A51,[2]!GWTwo,21,FALSE))</f>
        <v>4.5862172950595212</v>
      </c>
      <c r="D51" s="116">
        <f>(VLOOKUP(A51,[2]!GWThree,8,FALSE))</f>
        <v>24750</v>
      </c>
      <c r="E51" s="117">
        <f t="shared" si="14"/>
        <v>2</v>
      </c>
      <c r="F51" s="118">
        <f t="shared" si="15"/>
        <v>13</v>
      </c>
      <c r="G51" s="119">
        <v>1E-3</v>
      </c>
      <c r="H51" s="130">
        <f t="shared" si="12"/>
        <v>0.01</v>
      </c>
      <c r="I51" s="130">
        <f t="shared" si="13"/>
        <v>9.1724345901190423E-3</v>
      </c>
      <c r="J51" s="130">
        <f t="shared" si="7"/>
        <v>321.75</v>
      </c>
      <c r="K51" s="121">
        <f>IF(H51=0,0,MAX(H51,(VLOOKUP(A51,[1]!TOX,50,FALSE)),(VLOOKUP(A51,[1]!TOX,39,FALSE))))</f>
        <v>0.1</v>
      </c>
      <c r="L51" s="122">
        <f t="shared" si="18"/>
        <v>0.1</v>
      </c>
      <c r="M51" s="123" t="str">
        <f>IF(K51=0,0,IF(K51=(VLOOKUP(A51,[1]!TOX,50,FALSE)),"PQL",IF(K51=(VLOOKUP(A51,[1]!TOX,39,FALSE)),"Background","Leaching")))</f>
        <v>PQL</v>
      </c>
      <c r="N51" s="124">
        <f>IF(I51=0,0,MAX(I51,(VLOOKUP(A51,[1]!TOX,50,FALSE)),(VLOOKUP(A51,[1]!TOX,39,FALSE))))</f>
        <v>0.1</v>
      </c>
      <c r="O51" s="123">
        <f t="shared" si="16"/>
        <v>0.1</v>
      </c>
      <c r="P51" s="123" t="str">
        <f>IF(N51=0,0,IF(N51=(VLOOKUP(A51,[1]!TOX,50,FALSE)),"PQL",IF(N51=(VLOOKUP(A51,[1]!TOX,39,FALSE)),"Background","Leaching")))</f>
        <v>PQL</v>
      </c>
      <c r="Q51" s="125">
        <f>IF(J51=0,0,MAX(J51,[1]Toxicity!$AX47,[1]Toxicity!$AM47))</f>
        <v>321.75</v>
      </c>
      <c r="R51" s="122">
        <f t="shared" si="17"/>
        <v>300</v>
      </c>
      <c r="S51" s="126" t="str">
        <f>IF(Q51=0,0,IF(Q51=(VLOOKUP(A51,[1]!TOX,50,FALSE)),"PQL",IF(Q51=(VLOOKUP(A51,[1]!TOX,39,FALSE)),"Background","Leaching")))</f>
        <v>Leaching</v>
      </c>
      <c r="T51" s="127">
        <f>IF(H51=0,0,MAX(H51,(VLOOKUP(A51,[1]!TOX,50,FALSE)),(VLOOKUP(A51,[1]!TOX,35,FALSE))))</f>
        <v>0.1</v>
      </c>
      <c r="U51" s="128">
        <f t="shared" si="8"/>
        <v>0.1</v>
      </c>
      <c r="V51" s="128" t="str">
        <f>IF(T51=0,0,IF(T51=(VLOOKUP(A51,[1]!TOX,50,FALSE)),"PQL",IF(T51=(VLOOKUP(A51,[1]!TOX,35,FALSE)),"Background","Leaching")))</f>
        <v>PQL</v>
      </c>
      <c r="W51" s="128">
        <f>IF(I51=0,0,MAX(I51,(VLOOKUP(A51,[1]!TOX,50,FALSE)),(VLOOKUP(A51,[1]!TOX,35,FALSE))))</f>
        <v>0.1</v>
      </c>
      <c r="X51" s="128">
        <f t="shared" si="10"/>
        <v>0.1</v>
      </c>
      <c r="Y51" s="128" t="str">
        <f>IF(W51=0,0,IF(W51=(VLOOKUP(A51,[1]!TOX,50,FALSE)),"PQL",IF(W51=(VLOOKUP(A51,[1]!TOX,35,FALSE)),"Background","Leaching")))</f>
        <v>PQL</v>
      </c>
      <c r="Z51" s="127">
        <f>IF(J51=0,0,MAX(J51,(VLOOKUP(A51,[1]!TOX,50,FALSE)),(VLOOKUP(A51,[1]!TOX,35,FALSE))))</f>
        <v>321.75</v>
      </c>
      <c r="AA51" s="127">
        <f t="shared" si="9"/>
        <v>300</v>
      </c>
      <c r="AB51" s="129" t="str">
        <f>IF(Z51=0,0,IF(Z51=(VLOOKUP(A51,[1]!TOX,50,FALSE)),"PQL",IF(Z51=(VLOOKUP(A51,[1]!TOX,38,FALSE)),"Background","Leaching")))</f>
        <v>Leaching</v>
      </c>
    </row>
    <row r="52" spans="1:28" x14ac:dyDescent="0.25">
      <c r="A52" s="115" t="s">
        <v>61</v>
      </c>
      <c r="B52" s="116">
        <f>(VLOOKUP(A52,[2]!GWOne,16,FALSE))</f>
        <v>7</v>
      </c>
      <c r="C52" s="116">
        <f>(VLOOKUP(A52,[2]!GWTwo,21,FALSE))</f>
        <v>80.17177259797154</v>
      </c>
      <c r="D52" s="116">
        <f>(VLOOKUP(A52,[2]!GWThree,8,FALSE))</f>
        <v>30000</v>
      </c>
      <c r="E52" s="117">
        <f t="shared" si="14"/>
        <v>480</v>
      </c>
      <c r="F52" s="118">
        <f t="shared" si="15"/>
        <v>20812</v>
      </c>
      <c r="G52" s="119">
        <v>1E-3</v>
      </c>
      <c r="H52" s="130">
        <f t="shared" si="12"/>
        <v>3.36</v>
      </c>
      <c r="I52" s="130">
        <f t="shared" si="13"/>
        <v>38.482450847026342</v>
      </c>
      <c r="J52" s="130">
        <f t="shared" si="7"/>
        <v>624360</v>
      </c>
      <c r="K52" s="121">
        <f>IF(H52=0,0,MAX(H52,(VLOOKUP(A52,[1]!TOX,50,FALSE)),(VLOOKUP(A52,[1]!TOX,39,FALSE))))</f>
        <v>3.36</v>
      </c>
      <c r="L52" s="122">
        <f t="shared" si="18"/>
        <v>3</v>
      </c>
      <c r="M52" s="123" t="str">
        <f>IF(K52=0,0,IF(K52=(VLOOKUP(A52,[1]!TOX,50,FALSE)),"PQL",IF(K52=(VLOOKUP(A52,[1]!TOX,39,FALSE)),"Background","Leaching")))</f>
        <v>Leaching</v>
      </c>
      <c r="N52" s="124">
        <f>IF(I52=0,0,MAX(I52,(VLOOKUP(A52,[1]!TOX,50,FALSE)),(VLOOKUP(A52,[1]!TOX,39,FALSE))))</f>
        <v>38.482450847026342</v>
      </c>
      <c r="O52" s="123">
        <f t="shared" si="16"/>
        <v>40</v>
      </c>
      <c r="P52" s="123" t="str">
        <f>IF(N52=0,0,IF(N52=(VLOOKUP(A52,[1]!TOX,50,FALSE)),"PQL",IF(N52=(VLOOKUP(A52,[1]!TOX,39,FALSE)),"Background","Leaching")))</f>
        <v>Leaching</v>
      </c>
      <c r="Q52" s="125">
        <f>IF(J52=0,0,MAX(J52,[1]Toxicity!$AX48,[1]Toxicity!$AM48))</f>
        <v>624360</v>
      </c>
      <c r="R52" s="122">
        <f t="shared" si="17"/>
        <v>600000</v>
      </c>
      <c r="S52" s="126" t="str">
        <f>IF(Q52=0,0,IF(Q52=(VLOOKUP(A52,[1]!TOX,50,FALSE)),"PQL",IF(Q52=(VLOOKUP(A52,[1]!TOX,39,FALSE)),"Background","Leaching")))</f>
        <v>Leaching</v>
      </c>
      <c r="T52" s="127">
        <f>IF(H52=0,0,MAX(H52,(VLOOKUP(A52,[1]!TOX,50,FALSE)),(VLOOKUP(A52,[1]!TOX,35,FALSE))))</f>
        <v>3.36</v>
      </c>
      <c r="U52" s="128">
        <f t="shared" si="8"/>
        <v>3</v>
      </c>
      <c r="V52" s="128" t="str">
        <f>IF(T52=0,0,IF(T52=(VLOOKUP(A52,[1]!TOX,50,FALSE)),"PQL",IF(T52=(VLOOKUP(A52,[1]!TOX,35,FALSE)),"Background","Leaching")))</f>
        <v>Leaching</v>
      </c>
      <c r="W52" s="128">
        <f>IF(I52=0,0,MAX(I52,(VLOOKUP(A52,[1]!TOX,50,FALSE)),(VLOOKUP(A52,[1]!TOX,35,FALSE))))</f>
        <v>38.482450847026342</v>
      </c>
      <c r="X52" s="128">
        <f t="shared" si="10"/>
        <v>40</v>
      </c>
      <c r="Y52" s="128" t="str">
        <f>IF(W52=0,0,IF(W52=(VLOOKUP(A52,[1]!TOX,50,FALSE)),"PQL",IF(W52=(VLOOKUP(A52,[1]!TOX,35,FALSE)),"Background","Leaching")))</f>
        <v>Leaching</v>
      </c>
      <c r="Z52" s="127">
        <f>IF(J52=0,0,MAX(J52,(VLOOKUP(A52,[1]!TOX,50,FALSE)),(VLOOKUP(A52,[1]!TOX,35,FALSE))))</f>
        <v>624360</v>
      </c>
      <c r="AA52" s="127">
        <f t="shared" si="9"/>
        <v>600000</v>
      </c>
      <c r="AB52" s="129" t="str">
        <f>IF(Z52=0,0,IF(Z52=(VLOOKUP(A52,[1]!TOX,50,FALSE)),"PQL",IF(Z52=(VLOOKUP(A52,[1]!TOX,38,FALSE)),"Background","Leaching")))</f>
        <v>Leaching</v>
      </c>
    </row>
    <row r="53" spans="1:28" x14ac:dyDescent="0.25">
      <c r="A53" s="115" t="s">
        <v>60</v>
      </c>
      <c r="B53" s="116">
        <f>(VLOOKUP(A53,[2]!GWOne,16,FALSE))</f>
        <v>70</v>
      </c>
      <c r="C53" s="116">
        <f>(VLOOKUP(A53,[2]!GWTwo,21,FALSE))</f>
        <v>21.668899229864838</v>
      </c>
      <c r="D53" s="116">
        <f>(VLOOKUP(A53,[2]!GWThree,8,FALSE))</f>
        <v>50000</v>
      </c>
      <c r="E53" s="117">
        <f t="shared" si="14"/>
        <v>4</v>
      </c>
      <c r="F53" s="118">
        <f t="shared" si="15"/>
        <v>35</v>
      </c>
      <c r="G53" s="119">
        <v>1E-3</v>
      </c>
      <c r="H53" s="130">
        <f t="shared" si="12"/>
        <v>0.28000000000000003</v>
      </c>
      <c r="I53" s="130">
        <f t="shared" si="13"/>
        <v>8.667559691945935E-2</v>
      </c>
      <c r="J53" s="130">
        <f t="shared" si="7"/>
        <v>1750</v>
      </c>
      <c r="K53" s="121">
        <f>IF(H53=0,0,MAX(H53,(VLOOKUP(A53,[1]!TOX,50,FALSE)),(VLOOKUP(A53,[1]!TOX,39,FALSE))))</f>
        <v>0.28000000000000003</v>
      </c>
      <c r="L53" s="122">
        <f t="shared" si="18"/>
        <v>0.3</v>
      </c>
      <c r="M53" s="123" t="str">
        <f>IF(K53=0,0,IF(K53=(VLOOKUP(A53,[1]!TOX,50,FALSE)),"PQL",IF(K53=(VLOOKUP(A53,[1]!TOX,39,FALSE)),"Background","Leaching")))</f>
        <v>Leaching</v>
      </c>
      <c r="N53" s="124">
        <f>IF(I53=0,0,MAX(I53,(VLOOKUP(A53,[1]!TOX,50,FALSE)),(VLOOKUP(A53,[1]!TOX,39,FALSE))))</f>
        <v>0.1</v>
      </c>
      <c r="O53" s="123">
        <f t="shared" si="16"/>
        <v>0.1</v>
      </c>
      <c r="P53" s="123" t="str">
        <f>IF(N53=0,0,IF(N53=(VLOOKUP(A53,[1]!TOX,50,FALSE)),"PQL",IF(N53=(VLOOKUP(A53,[1]!TOX,39,FALSE)),"Background","Leaching")))</f>
        <v>PQL</v>
      </c>
      <c r="Q53" s="125">
        <f>IF(J53=0,0,MAX(J53,[1]Toxicity!$AX49,[1]Toxicity!$AM49))</f>
        <v>1750</v>
      </c>
      <c r="R53" s="122">
        <f t="shared" si="17"/>
        <v>2000</v>
      </c>
      <c r="S53" s="126" t="str">
        <f>IF(Q53=0,0,IF(Q53=(VLOOKUP(A53,[1]!TOX,50,FALSE)),"PQL",IF(Q53=(VLOOKUP(A53,[1]!TOX,39,FALSE)),"Background","Leaching")))</f>
        <v>Leaching</v>
      </c>
      <c r="T53" s="127">
        <f>IF(H53=0,0,MAX(H53,(VLOOKUP(A53,[1]!TOX,50,FALSE)),(VLOOKUP(A53,[1]!TOX,35,FALSE))))</f>
        <v>0.28000000000000003</v>
      </c>
      <c r="U53" s="128">
        <f t="shared" si="8"/>
        <v>0.3</v>
      </c>
      <c r="V53" s="128" t="str">
        <f>IF(T53=0,0,IF(T53=(VLOOKUP(A53,[1]!TOX,50,FALSE)),"PQL",IF(T53=(VLOOKUP(A53,[1]!TOX,35,FALSE)),"Background","Leaching")))</f>
        <v>Leaching</v>
      </c>
      <c r="W53" s="128">
        <f>IF(I53=0,0,MAX(I53,(VLOOKUP(A53,[1]!TOX,50,FALSE)),(VLOOKUP(A53,[1]!TOX,35,FALSE))))</f>
        <v>0.1</v>
      </c>
      <c r="X53" s="128">
        <f t="shared" si="10"/>
        <v>0.1</v>
      </c>
      <c r="Y53" s="128" t="str">
        <f>IF(W53=0,0,IF(W53=(VLOOKUP(A53,[1]!TOX,50,FALSE)),"PQL",IF(W53=(VLOOKUP(A53,[1]!TOX,35,FALSE)),"Background","Leaching")))</f>
        <v>PQL</v>
      </c>
      <c r="Z53" s="127">
        <f>IF(J53=0,0,MAX(J53,(VLOOKUP(A53,[1]!TOX,50,FALSE)),(VLOOKUP(A53,[1]!TOX,35,FALSE))))</f>
        <v>1750</v>
      </c>
      <c r="AA53" s="127">
        <f t="shared" si="9"/>
        <v>2000</v>
      </c>
      <c r="AB53" s="129" t="str">
        <f>IF(Z53=0,0,IF(Z53=(VLOOKUP(A53,[1]!TOX,50,FALSE)),"PQL",IF(Z53=(VLOOKUP(A53,[1]!TOX,38,FALSE)),"Background","Leaching")))</f>
        <v>Leaching</v>
      </c>
    </row>
    <row r="54" spans="1:28" x14ac:dyDescent="0.25">
      <c r="A54" s="115" t="s">
        <v>59</v>
      </c>
      <c r="B54" s="116">
        <f>(VLOOKUP(A54,[2]!GWOne,16,FALSE))</f>
        <v>100</v>
      </c>
      <c r="C54" s="116">
        <f>(VLOOKUP(A54,[2]!GWTwo,21,FALSE))</f>
        <v>90.805026688588498</v>
      </c>
      <c r="D54" s="116">
        <f>(VLOOKUP(A54,[2]!GWThree,8,FALSE))</f>
        <v>50000</v>
      </c>
      <c r="E54" s="117">
        <f t="shared" si="14"/>
        <v>14</v>
      </c>
      <c r="F54" s="118">
        <f t="shared" si="15"/>
        <v>155</v>
      </c>
      <c r="G54" s="119">
        <v>1E-3</v>
      </c>
      <c r="H54" s="130">
        <f t="shared" si="12"/>
        <v>1.4000000000000001</v>
      </c>
      <c r="I54" s="130">
        <f t="shared" si="13"/>
        <v>1.2712703736402391</v>
      </c>
      <c r="J54" s="130">
        <f t="shared" si="7"/>
        <v>7750</v>
      </c>
      <c r="K54" s="121">
        <f>IF(H54=0,0,MAX(H54,(VLOOKUP(A54,[1]!TOX,50,FALSE)),(VLOOKUP(A54,[1]!TOX,39,FALSE))))</f>
        <v>1.4000000000000001</v>
      </c>
      <c r="L54" s="122">
        <f t="shared" si="18"/>
        <v>1</v>
      </c>
      <c r="M54" s="123" t="str">
        <f>IF(K54=0,0,IF(K54=(VLOOKUP(A54,[1]!TOX,50,FALSE)),"PQL",IF(K54=(VLOOKUP(A54,[1]!TOX,39,FALSE)),"Background","Leaching")))</f>
        <v>Leaching</v>
      </c>
      <c r="N54" s="124">
        <f>IF(I54=0,0,MAX(I54,(VLOOKUP(A54,[1]!TOX,50,FALSE)),(VLOOKUP(A54,[1]!TOX,39,FALSE))))</f>
        <v>1.2712703736402391</v>
      </c>
      <c r="O54" s="123">
        <f t="shared" si="16"/>
        <v>1</v>
      </c>
      <c r="P54" s="123" t="str">
        <f>IF(N54=0,0,IF(N54=(VLOOKUP(A54,[1]!TOX,50,FALSE)),"PQL",IF(N54=(VLOOKUP(A54,[1]!TOX,39,FALSE)),"Background","Leaching")))</f>
        <v>Leaching</v>
      </c>
      <c r="Q54" s="125">
        <f>IF(J54=0,0,MAX(J54,[1]Toxicity!$AX50,[1]Toxicity!$AM50))</f>
        <v>7750</v>
      </c>
      <c r="R54" s="122">
        <f t="shared" si="17"/>
        <v>8000</v>
      </c>
      <c r="S54" s="126" t="str">
        <f>IF(Q54=0,0,IF(Q54=(VLOOKUP(A54,[1]!TOX,50,FALSE)),"PQL",IF(Q54=(VLOOKUP(A54,[1]!TOX,39,FALSE)),"Background","Leaching")))</f>
        <v>Leaching</v>
      </c>
      <c r="T54" s="127">
        <f>IF(H54=0,0,MAX(H54,(VLOOKUP(A54,[1]!TOX,50,FALSE)),(VLOOKUP(A54,[1]!TOX,35,FALSE))))</f>
        <v>1.4000000000000001</v>
      </c>
      <c r="U54" s="128">
        <f t="shared" si="8"/>
        <v>1</v>
      </c>
      <c r="V54" s="128" t="str">
        <f>IF(T54=0,0,IF(T54=(VLOOKUP(A54,[1]!TOX,50,FALSE)),"PQL",IF(T54=(VLOOKUP(A54,[1]!TOX,35,FALSE)),"Background","Leaching")))</f>
        <v>Leaching</v>
      </c>
      <c r="W54" s="128">
        <f>IF(I54=0,0,MAX(I54,(VLOOKUP(A54,[1]!TOX,50,FALSE)),(VLOOKUP(A54,[1]!TOX,35,FALSE))))</f>
        <v>1.2712703736402391</v>
      </c>
      <c r="X54" s="128">
        <f t="shared" si="10"/>
        <v>1</v>
      </c>
      <c r="Y54" s="128" t="str">
        <f>IF(W54=0,0,IF(W54=(VLOOKUP(A54,[1]!TOX,50,FALSE)),"PQL",IF(W54=(VLOOKUP(A54,[1]!TOX,35,FALSE)),"Background","Leaching")))</f>
        <v>Leaching</v>
      </c>
      <c r="Z54" s="127">
        <f>IF(J54=0,0,MAX(J54,(VLOOKUP(A54,[1]!TOX,50,FALSE)),(VLOOKUP(A54,[1]!TOX,35,FALSE))))</f>
        <v>7750</v>
      </c>
      <c r="AA54" s="127">
        <f t="shared" si="9"/>
        <v>8000</v>
      </c>
      <c r="AB54" s="129" t="str">
        <f>IF(Z54=0,0,IF(Z54=(VLOOKUP(A54,[1]!TOX,50,FALSE)),"PQL",IF(Z54=(VLOOKUP(A54,[1]!TOX,38,FALSE)),"Background","Leaching")))</f>
        <v>Leaching</v>
      </c>
    </row>
    <row r="55" spans="1:28" x14ac:dyDescent="0.25">
      <c r="A55" s="115" t="s">
        <v>58</v>
      </c>
      <c r="B55" s="116">
        <f>(VLOOKUP(A55,[2]!GWOne,16,FALSE))</f>
        <v>5</v>
      </c>
      <c r="C55" s="116">
        <f>(VLOOKUP(A55,[2]!GWTwo,21,FALSE))</f>
        <v>1512.4075117068969</v>
      </c>
      <c r="D55" s="116">
        <f>(VLOOKUP(A55,[2]!GWThree,8,FALSE))</f>
        <v>50000</v>
      </c>
      <c r="E55" s="117">
        <f t="shared" si="14"/>
        <v>2</v>
      </c>
      <c r="F55" s="118">
        <f t="shared" si="15"/>
        <v>18</v>
      </c>
      <c r="G55" s="119">
        <v>1E-3</v>
      </c>
      <c r="H55" s="130">
        <f t="shared" si="12"/>
        <v>0.01</v>
      </c>
      <c r="I55" s="130">
        <f t="shared" si="13"/>
        <v>3.0248150234137938</v>
      </c>
      <c r="J55" s="130">
        <f t="shared" si="7"/>
        <v>900</v>
      </c>
      <c r="K55" s="121">
        <f>IF(H55=0,0,MAX(H55,(VLOOKUP(A55,[1]!TOX,50,FALSE)),(VLOOKUP(A55,[1]!TOX,39,FALSE))))</f>
        <v>0.1</v>
      </c>
      <c r="L55" s="122">
        <f t="shared" si="18"/>
        <v>0.1</v>
      </c>
      <c r="M55" s="123" t="str">
        <f>IF(K55=0,0,IF(K55=(VLOOKUP(A55,[1]!TOX,50,FALSE)),"PQL",IF(K55=(VLOOKUP(A55,[1]!TOX,39,FALSE)),"Background","Leaching")))</f>
        <v>PQL</v>
      </c>
      <c r="N55" s="124">
        <f>IF(I55=0,0,MAX(I55,(VLOOKUP(A55,[1]!TOX,50,FALSE)),(VLOOKUP(A55,[1]!TOX,39,FALSE))))</f>
        <v>3.0248150234137938</v>
      </c>
      <c r="O55" s="123">
        <f t="shared" si="16"/>
        <v>3</v>
      </c>
      <c r="P55" s="123" t="str">
        <f>IF(N55=0,0,IF(N55=(VLOOKUP(A55,[1]!TOX,50,FALSE)),"PQL",IF(N55=(VLOOKUP(A55,[1]!TOX,39,FALSE)),"Background","Leaching")))</f>
        <v>Leaching</v>
      </c>
      <c r="Q55" s="125">
        <f>IF(J55=0,0,MAX(J55,[1]Toxicity!$AX51,[1]Toxicity!$AM51))</f>
        <v>900</v>
      </c>
      <c r="R55" s="122">
        <f t="shared" si="17"/>
        <v>900</v>
      </c>
      <c r="S55" s="126" t="str">
        <f>IF(Q55=0,0,IF(Q55=(VLOOKUP(A55,[1]!TOX,50,FALSE)),"PQL",IF(Q55=(VLOOKUP(A55,[1]!TOX,39,FALSE)),"Background","Leaching")))</f>
        <v>Leaching</v>
      </c>
      <c r="T55" s="127">
        <f>IF(H55=0,0,MAX(H55,(VLOOKUP(A55,[1]!TOX,50,FALSE)),(VLOOKUP(A55,[1]!TOX,35,FALSE))))</f>
        <v>0.1</v>
      </c>
      <c r="U55" s="128">
        <f t="shared" si="8"/>
        <v>0.1</v>
      </c>
      <c r="V55" s="128" t="str">
        <f>IF(T55=0,0,IF(T55=(VLOOKUP(A55,[1]!TOX,50,FALSE)),"PQL",IF(T55=(VLOOKUP(A55,[1]!TOX,35,FALSE)),"Background","Leaching")))</f>
        <v>PQL</v>
      </c>
      <c r="W55" s="128">
        <f>IF(I55=0,0,MAX(I55,(VLOOKUP(A55,[1]!TOX,50,FALSE)),(VLOOKUP(A55,[1]!TOX,35,FALSE))))</f>
        <v>3.0248150234137938</v>
      </c>
      <c r="X55" s="128">
        <f t="shared" si="10"/>
        <v>3</v>
      </c>
      <c r="Y55" s="128" t="str">
        <f>IF(W55=0,0,IF(W55=(VLOOKUP(A55,[1]!TOX,50,FALSE)),"PQL",IF(W55=(VLOOKUP(A55,[1]!TOX,35,FALSE)),"Background","Leaching")))</f>
        <v>Leaching</v>
      </c>
      <c r="Z55" s="127">
        <f>IF(J55=0,0,MAX(J55,(VLOOKUP(A55,[1]!TOX,50,FALSE)),(VLOOKUP(A55,[1]!TOX,35,FALSE))))</f>
        <v>900</v>
      </c>
      <c r="AA55" s="127">
        <f t="shared" si="9"/>
        <v>900</v>
      </c>
      <c r="AB55" s="129" t="str">
        <f>IF(Z55=0,0,IF(Z55=(VLOOKUP(A55,[1]!TOX,50,FALSE)),"PQL",IF(Z55=(VLOOKUP(A55,[1]!TOX,38,FALSE)),"Background","Leaching")))</f>
        <v>Leaching</v>
      </c>
    </row>
    <row r="56" spans="1:28" x14ac:dyDescent="0.25">
      <c r="A56" s="115" t="s">
        <v>57</v>
      </c>
      <c r="B56" s="116">
        <f>(VLOOKUP(A56,[2]!GWOne,16,FALSE))</f>
        <v>0.3</v>
      </c>
      <c r="C56" s="116">
        <f>(VLOOKUP(A56,[2]!GWTwo,21,FALSE))</f>
        <v>32512.196986106035</v>
      </c>
      <c r="D56" s="116">
        <f>(VLOOKUP(A56,[2]!GWThree,8,FALSE))</f>
        <v>2000</v>
      </c>
      <c r="E56" s="117">
        <f t="shared" si="14"/>
        <v>2</v>
      </c>
      <c r="F56" s="118">
        <f t="shared" si="15"/>
        <v>20</v>
      </c>
      <c r="G56" s="119">
        <v>1E-3</v>
      </c>
      <c r="H56" s="130">
        <f t="shared" si="12"/>
        <v>5.9999999999999995E-4</v>
      </c>
      <c r="I56" s="130">
        <f t="shared" si="13"/>
        <v>65.024393972212067</v>
      </c>
      <c r="J56" s="130">
        <f t="shared" si="7"/>
        <v>40</v>
      </c>
      <c r="K56" s="121">
        <f>IF(H56=0,0,MAX(H56,(VLOOKUP(A56,[1]!TOX,50,FALSE)),(VLOOKUP(A56,[1]!TOX,39,FALSE))))</f>
        <v>0.66</v>
      </c>
      <c r="L56" s="122">
        <f t="shared" si="18"/>
        <v>0.7</v>
      </c>
      <c r="M56" s="123" t="str">
        <f>IF(K56=0,0,IF(K56=(VLOOKUP(A56,[1]!TOX,50,FALSE)),"PQL",IF(K56=(VLOOKUP(A56,[1]!TOX,39,FALSE)),"Background","Leaching")))</f>
        <v>PQL</v>
      </c>
      <c r="N56" s="124">
        <f>IF(I56=0,0,MAX(I56,(VLOOKUP(A56,[1]!TOX,50,FALSE)),(VLOOKUP(A56,[1]!TOX,39,FALSE))))</f>
        <v>65.024393972212067</v>
      </c>
      <c r="O56" s="123">
        <f t="shared" si="16"/>
        <v>70</v>
      </c>
      <c r="P56" s="123" t="str">
        <f>IF(N56=0,0,IF(N56=(VLOOKUP(A56,[1]!TOX,50,FALSE)),"PQL",IF(N56=(VLOOKUP(A56,[1]!TOX,39,FALSE)),"Background","Leaching")))</f>
        <v>Leaching</v>
      </c>
      <c r="Q56" s="125">
        <f>IF(J56=0,0,MAX(J56,[1]Toxicity!$AX52,[1]Toxicity!$AM52))</f>
        <v>40</v>
      </c>
      <c r="R56" s="122">
        <f t="shared" si="17"/>
        <v>40</v>
      </c>
      <c r="S56" s="126" t="str">
        <f>IF(Q56=0,0,IF(Q56=(VLOOKUP(A56,[1]!TOX,50,FALSE)),"PQL",IF(Q56=(VLOOKUP(A56,[1]!TOX,39,FALSE)),"Background","Leaching")))</f>
        <v>Leaching</v>
      </c>
      <c r="T56" s="127">
        <f>IF(H56=0,0,MAX(H56,(VLOOKUP(A56,[1]!TOX,50,FALSE)),(VLOOKUP(A56,[1]!TOX,35,FALSE))))</f>
        <v>0.66</v>
      </c>
      <c r="U56" s="128">
        <f t="shared" si="8"/>
        <v>0.7</v>
      </c>
      <c r="V56" s="128" t="str">
        <f>IF(T56=0,0,IF(T56=(VLOOKUP(A56,[1]!TOX,50,FALSE)),"PQL",IF(T56=(VLOOKUP(A56,[1]!TOX,35,FALSE)),"Background","Leaching")))</f>
        <v>PQL</v>
      </c>
      <c r="W56" s="128">
        <f>IF(I56=0,0,MAX(I56,(VLOOKUP(A56,[1]!TOX,50,FALSE)),(VLOOKUP(A56,[1]!TOX,35,FALSE))))</f>
        <v>65.024393972212067</v>
      </c>
      <c r="X56" s="128">
        <f t="shared" si="10"/>
        <v>70</v>
      </c>
      <c r="Y56" s="128" t="str">
        <f>IF(W56=0,0,IF(W56=(VLOOKUP(A56,[1]!TOX,50,FALSE)),"PQL",IF(W56=(VLOOKUP(A56,[1]!TOX,35,FALSE)),"Background","Leaching")))</f>
        <v>Leaching</v>
      </c>
      <c r="Z56" s="127">
        <f>IF(J56=0,0,MAX(J56,(VLOOKUP(A56,[1]!TOX,50,FALSE)),(VLOOKUP(A56,[1]!TOX,35,FALSE))))</f>
        <v>40</v>
      </c>
      <c r="AA56" s="127">
        <f t="shared" si="9"/>
        <v>40</v>
      </c>
      <c r="AB56" s="129" t="str">
        <f>IF(Z56=0,0,IF(Z56=(VLOOKUP(A56,[1]!TOX,50,FALSE)),"PQL",IF(Z56=(VLOOKUP(A56,[1]!TOX,38,FALSE)),"Background","Leaching")))</f>
        <v>Leaching</v>
      </c>
    </row>
    <row r="57" spans="1:28" x14ac:dyDescent="0.25">
      <c r="A57" s="115" t="s">
        <v>56</v>
      </c>
      <c r="B57" s="116">
        <f>(VLOOKUP(A57,[2]!GWOne,16,FALSE))</f>
        <v>5</v>
      </c>
      <c r="C57" s="116">
        <f>(VLOOKUP(A57,[2]!GWTwo,21,FALSE))</f>
        <v>2.9141651801331334</v>
      </c>
      <c r="D57" s="116">
        <f>(VLOOKUP(A57,[2]!GWThree,8,FALSE))</f>
        <v>50000</v>
      </c>
      <c r="E57" s="117">
        <f t="shared" si="14"/>
        <v>3</v>
      </c>
      <c r="F57" s="118">
        <f t="shared" si="15"/>
        <v>27</v>
      </c>
      <c r="G57" s="119">
        <v>1E-3</v>
      </c>
      <c r="H57" s="130">
        <f t="shared" si="12"/>
        <v>1.4999999999999999E-2</v>
      </c>
      <c r="I57" s="130">
        <f t="shared" si="13"/>
        <v>8.7424955403994E-3</v>
      </c>
      <c r="J57" s="130">
        <f t="shared" si="7"/>
        <v>1350</v>
      </c>
      <c r="K57" s="121">
        <f>IF(H57=0,0,MAX(H57,(VLOOKUP(A57,[1]!TOX,50,FALSE)),(VLOOKUP(A57,[1]!TOX,39,FALSE))))</f>
        <v>0.1</v>
      </c>
      <c r="L57" s="123">
        <f t="shared" si="18"/>
        <v>0.1</v>
      </c>
      <c r="M57" s="123" t="str">
        <f>IF(K57=0,0,IF(K57=(VLOOKUP(A57,[1]!TOX,50,FALSE)),"PQL",IF(K57=(VLOOKUP(A57,[1]!TOX,39,FALSE)),"Background","Leaching")))</f>
        <v>PQL</v>
      </c>
      <c r="N57" s="124">
        <f>IF(I57=0,0,MAX(I57,(VLOOKUP(A57,[1]!TOX,50,FALSE)),(VLOOKUP(A57,[1]!TOX,39,FALSE))))</f>
        <v>0.1</v>
      </c>
      <c r="O57" s="123">
        <f t="shared" si="16"/>
        <v>0.1</v>
      </c>
      <c r="P57" s="123" t="str">
        <f>IF(N57=0,0,IF(N57=(VLOOKUP(A57,[1]!TOX,50,FALSE)),"PQL",IF(N57=(VLOOKUP(A57,[1]!TOX,39,FALSE)),"Background","Leaching")))</f>
        <v>PQL</v>
      </c>
      <c r="Q57" s="125">
        <f>IF(J57=0,0,MAX(J57,[1]Toxicity!$AX53,[1]Toxicity!$AM53))</f>
        <v>1350</v>
      </c>
      <c r="R57" s="122">
        <f t="shared" si="17"/>
        <v>1000</v>
      </c>
      <c r="S57" s="126" t="str">
        <f>IF(Q57=0,0,IF(Q57=(VLOOKUP(A57,[1]!TOX,50,FALSE)),"PQL",IF(Q57=(VLOOKUP(A57,[1]!TOX,39,FALSE)),"Background","Leaching")))</f>
        <v>Leaching</v>
      </c>
      <c r="T57" s="127">
        <f>IF(H57=0,0,MAX(H57,(VLOOKUP(A57,[1]!TOX,50,FALSE)),(VLOOKUP(A57,[1]!TOX,35,FALSE))))</f>
        <v>0.1</v>
      </c>
      <c r="U57" s="128">
        <f t="shared" si="8"/>
        <v>0.1</v>
      </c>
      <c r="V57" s="128" t="str">
        <f>IF(T57=0,0,IF(T57=(VLOOKUP(A57,[1]!TOX,50,FALSE)),"PQL",IF(T57=(VLOOKUP(A57,[1]!TOX,35,FALSE)),"Background","Leaching")))</f>
        <v>PQL</v>
      </c>
      <c r="W57" s="128">
        <f>IF(I57=0,0,MAX(I57,(VLOOKUP(A57,[1]!TOX,50,FALSE)),(VLOOKUP(A57,[1]!TOX,35,FALSE))))</f>
        <v>0.1</v>
      </c>
      <c r="X57" s="128">
        <f t="shared" si="10"/>
        <v>0.1</v>
      </c>
      <c r="Y57" s="128" t="str">
        <f>IF(W57=0,0,IF(W57=(VLOOKUP(A57,[1]!TOX,50,FALSE)),"PQL",IF(W57=(VLOOKUP(A57,[1]!TOX,35,FALSE)),"Background","Leaching")))</f>
        <v>PQL</v>
      </c>
      <c r="Z57" s="127">
        <f>IF(J57=0,0,MAX(J57,(VLOOKUP(A57,[1]!TOX,50,FALSE)),(VLOOKUP(A57,[1]!TOX,35,FALSE))))</f>
        <v>1350</v>
      </c>
      <c r="AA57" s="127">
        <f t="shared" si="9"/>
        <v>1000</v>
      </c>
      <c r="AB57" s="129" t="str">
        <f>IF(Z57=0,0,IF(Z57=(VLOOKUP(A57,[1]!TOX,50,FALSE)),"PQL",IF(Z57=(VLOOKUP(A57,[1]!TOX,38,FALSE)),"Background","Leaching")))</f>
        <v>Leaching</v>
      </c>
    </row>
    <row r="58" spans="1:28" x14ac:dyDescent="0.25">
      <c r="A58" s="115" t="s">
        <v>55</v>
      </c>
      <c r="B58" s="116">
        <f>(VLOOKUP(A58,[2]!GWOne,16,FALSE))</f>
        <v>0.4</v>
      </c>
      <c r="C58" s="116">
        <f>(VLOOKUP(A58,[2]!GWTwo,21,FALSE))</f>
        <v>11.377340876199545</v>
      </c>
      <c r="D58" s="116">
        <f>(VLOOKUP(A58,[2]!GWThree,8,FALSE))</f>
        <v>225</v>
      </c>
      <c r="E58" s="117">
        <f t="shared" si="14"/>
        <v>37</v>
      </c>
      <c r="F58" s="118">
        <f t="shared" si="15"/>
        <v>602</v>
      </c>
      <c r="G58" s="119">
        <v>1E-3</v>
      </c>
      <c r="H58" s="130">
        <f t="shared" si="12"/>
        <v>1.4800000000000001E-2</v>
      </c>
      <c r="I58" s="130">
        <f t="shared" si="13"/>
        <v>0.42096161241938318</v>
      </c>
      <c r="J58" s="130">
        <f t="shared" si="7"/>
        <v>135.44999999999999</v>
      </c>
      <c r="K58" s="121">
        <f>IF(H58=0,0,MAX(H58,(VLOOKUP(A58,[1]!TOX,50,FALSE)),(VLOOKUP(A58,[1]!TOX,39,FALSE))))</f>
        <v>1.4800000000000001E-2</v>
      </c>
      <c r="L58" s="122">
        <f t="shared" si="18"/>
        <v>0.01</v>
      </c>
      <c r="M58" s="123" t="str">
        <f>IF(K58=0,0,IF(K58=(VLOOKUP(A58,[1]!TOX,50,FALSE)),"PQL",IF(K58=(VLOOKUP(A58,[1]!TOX,39,FALSE)),"Background","Leaching")))</f>
        <v>Leaching</v>
      </c>
      <c r="N58" s="124">
        <f>IF(I58=0,0,MAX(I58,(VLOOKUP(A58,[1]!TOX,50,FALSE)),(VLOOKUP(A58,[1]!TOX,39,FALSE))))</f>
        <v>0.42096161241938318</v>
      </c>
      <c r="O58" s="123">
        <f t="shared" si="16"/>
        <v>0.4</v>
      </c>
      <c r="P58" s="123" t="str">
        <f>IF(N58=0,0,IF(N58=(VLOOKUP(A58,[1]!TOX,50,FALSE)),"PQL",IF(N58=(VLOOKUP(A58,[1]!TOX,39,FALSE)),"Background","Leaching")))</f>
        <v>Leaching</v>
      </c>
      <c r="Q58" s="125">
        <f>IF(J58=0,0,MAX(J58,[1]Toxicity!$AX54,[1]Toxicity!$AM54))</f>
        <v>135.44999999999999</v>
      </c>
      <c r="R58" s="122">
        <f t="shared" si="17"/>
        <v>100</v>
      </c>
      <c r="S58" s="126" t="str">
        <f>IF(Q58=0,0,IF(Q58=(VLOOKUP(A58,[1]!TOX,50,FALSE)),"PQL",IF(Q58=(VLOOKUP(A58,[1]!TOX,39,FALSE)),"Background","Leaching")))</f>
        <v>Leaching</v>
      </c>
      <c r="T58" s="127">
        <f>IF(H58=0,0,MAX(H58,(VLOOKUP(A58,[1]!TOX,50,FALSE)),(VLOOKUP(A58,[1]!TOX,35,FALSE))))</f>
        <v>1.4800000000000001E-2</v>
      </c>
      <c r="U58" s="128">
        <f t="shared" si="8"/>
        <v>0.01</v>
      </c>
      <c r="V58" s="128" t="str">
        <f>IF(T58=0,0,IF(T58=(VLOOKUP(A58,[1]!TOX,50,FALSE)),"PQL",IF(T58=(VLOOKUP(A58,[1]!TOX,35,FALSE)),"Background","Leaching")))</f>
        <v>Leaching</v>
      </c>
      <c r="W58" s="128">
        <f>IF(I58=0,0,MAX(I58,(VLOOKUP(A58,[1]!TOX,50,FALSE)),(VLOOKUP(A58,[1]!TOX,35,FALSE))))</f>
        <v>0.42096161241938318</v>
      </c>
      <c r="X58" s="128">
        <f t="shared" si="10"/>
        <v>0.4</v>
      </c>
      <c r="Y58" s="128" t="str">
        <f>IF(W58=0,0,IF(W58=(VLOOKUP(A58,[1]!TOX,50,FALSE)),"PQL",IF(W58=(VLOOKUP(A58,[1]!TOX,35,FALSE)),"Background","Leaching")))</f>
        <v>Leaching</v>
      </c>
      <c r="Z58" s="127">
        <f>IF(J58=0,0,MAX(J58,(VLOOKUP(A58,[1]!TOX,50,FALSE)),(VLOOKUP(A58,[1]!TOX,35,FALSE))))</f>
        <v>135.44999999999999</v>
      </c>
      <c r="AA58" s="127">
        <f t="shared" si="9"/>
        <v>100</v>
      </c>
      <c r="AB58" s="129" t="str">
        <f>IF(Z58=0,0,IF(Z58=(VLOOKUP(A58,[1]!TOX,50,FALSE)),"PQL",IF(Z58=(VLOOKUP(A58,[1]!TOX,38,FALSE)),"Background","Leaching")))</f>
        <v>Leaching</v>
      </c>
    </row>
    <row r="59" spans="1:28" x14ac:dyDescent="0.25">
      <c r="A59" s="115" t="s">
        <v>54</v>
      </c>
      <c r="B59" s="116">
        <f>(VLOOKUP(A59,[2]!GWOne,16,FALSE))</f>
        <v>2.4691914013267465E-3</v>
      </c>
      <c r="C59" s="116">
        <f>(VLOOKUP(A59,[2]!GWTwo,21,FALSE))</f>
        <v>7.5962948048749857</v>
      </c>
      <c r="D59" s="116">
        <f>(VLOOKUP(A59,[2]!GWThree,8,FALSE))</f>
        <v>0.47499999999999998</v>
      </c>
      <c r="E59" s="117">
        <f t="shared" si="14"/>
        <v>0</v>
      </c>
      <c r="F59" s="118">
        <f t="shared" si="15"/>
        <v>0</v>
      </c>
      <c r="G59" s="119">
        <v>1E-3</v>
      </c>
      <c r="H59" s="130">
        <f t="shared" si="12"/>
        <v>0</v>
      </c>
      <c r="I59" s="130">
        <f t="shared" si="13"/>
        <v>0</v>
      </c>
      <c r="J59" s="130">
        <f t="shared" si="7"/>
        <v>0</v>
      </c>
      <c r="K59" s="121">
        <f>IF(H59=0,0,MAX(H59,(VLOOKUP(A59,[1]!TOX,50,FALSE)),(VLOOKUP(A59,[1]!TOX,39,FALSE))))</f>
        <v>0</v>
      </c>
      <c r="L59" s="122" t="str">
        <f t="shared" si="18"/>
        <v>0</v>
      </c>
      <c r="M59" s="123">
        <f>IF(K59=0,0,IF(K59=(VLOOKUP(A59,[1]!TOX,50,FALSE)),"PQL",IF(K59=(VLOOKUP(A59,[1]!TOX,39,FALSE)),"Background","Leaching")))</f>
        <v>0</v>
      </c>
      <c r="N59" s="124">
        <f>IF(I59=0,0,MAX(I59,(VLOOKUP(A59,[1]!TOX,50,FALSE)),(VLOOKUP(A59,[1]!TOX,39,FALSE))))</f>
        <v>0</v>
      </c>
      <c r="O59" s="123" t="str">
        <f t="shared" si="16"/>
        <v>0</v>
      </c>
      <c r="P59" s="123">
        <f>IF(N59=0,0,IF(N59=(VLOOKUP(A59,[1]!TOX,50,FALSE)),"PQL",IF(N59=(VLOOKUP(A59,[1]!TOX,39,FALSE)),"Background","Leaching")))</f>
        <v>0</v>
      </c>
      <c r="Q59" s="125">
        <f>IF(J59=0,0,MAX(J59,[1]Toxicity!$AX55,[1]Toxicity!$AM55))</f>
        <v>0</v>
      </c>
      <c r="R59" s="122" t="str">
        <f t="shared" si="17"/>
        <v>0</v>
      </c>
      <c r="S59" s="126">
        <f>IF(Q59=0,0,IF(Q59=(VLOOKUP(A59,[1]!TOX,50,FALSE)),"PQL",IF(Q59=(VLOOKUP(A59,[1]!TOX,39,FALSE)),"Background","Leaching")))</f>
        <v>0</v>
      </c>
      <c r="T59" s="127">
        <f>IF(H59=0,0,MAX(H59,(VLOOKUP(A59,[1]!TOX,50,FALSE)),(VLOOKUP(A59,[1]!TOX,35,FALSE))))</f>
        <v>0</v>
      </c>
      <c r="U59" s="128" t="str">
        <f t="shared" si="8"/>
        <v>0</v>
      </c>
      <c r="V59" s="128">
        <f>IF(T59=0,0,IF(T59=(VLOOKUP(A59,[1]!TOX,50,FALSE)),"PQL",IF(T59=(VLOOKUP(A59,[1]!TOX,35,FALSE)),"Background","Leaching")))</f>
        <v>0</v>
      </c>
      <c r="W59" s="128">
        <f>IF(I59=0,0,MAX(I59,(VLOOKUP(A59,[1]!TOX,50,FALSE)),(VLOOKUP(A59,[1]!TOX,35,FALSE))))</f>
        <v>0</v>
      </c>
      <c r="X59" s="128" t="str">
        <f t="shared" si="10"/>
        <v>0</v>
      </c>
      <c r="Y59" s="128">
        <f>IF(W59=0,0,IF(W59=(VLOOKUP(A59,[1]!TOX,50,FALSE)),"PQL",IF(W59=(VLOOKUP(A59,[1]!TOX,35,FALSE)),"Background","Leaching")))</f>
        <v>0</v>
      </c>
      <c r="Z59" s="127">
        <f>IF(J59=0,0,MAX(J59,(VLOOKUP(A59,[1]!TOX,50,FALSE)),(VLOOKUP(A59,[1]!TOX,35,FALSE))))</f>
        <v>0</v>
      </c>
      <c r="AA59" s="127" t="str">
        <f t="shared" si="9"/>
        <v>0</v>
      </c>
      <c r="AB59" s="129">
        <f>IF(Z59=0,0,IF(Z59=(VLOOKUP(A59,[1]!TOX,50,FALSE)),"PQL",IF(Z59=(VLOOKUP(A59,[1]!TOX,38,FALSE)),"Background","Leaching")))</f>
        <v>0</v>
      </c>
    </row>
    <row r="60" spans="1:28" x14ac:dyDescent="0.25">
      <c r="A60" s="115" t="s">
        <v>53</v>
      </c>
      <c r="B60" s="116">
        <f>(VLOOKUP(A60,[2]!GWOne,16,FALSE))</f>
        <v>2418.4705033396976</v>
      </c>
      <c r="C60" s="116">
        <f>(VLOOKUP(A60,[2]!GWTwo,21,FALSE))</f>
        <v>50000</v>
      </c>
      <c r="D60" s="116">
        <f>(VLOOKUP(A60,[2]!GWThree,8,FALSE))</f>
        <v>8500</v>
      </c>
      <c r="E60" s="117">
        <f t="shared" si="14"/>
        <v>4</v>
      </c>
      <c r="F60" s="118">
        <f t="shared" si="15"/>
        <v>34</v>
      </c>
      <c r="G60" s="119">
        <v>1E-3</v>
      </c>
      <c r="H60" s="130">
        <f t="shared" si="12"/>
        <v>9.6738820133587904</v>
      </c>
      <c r="I60" s="130">
        <f t="shared" si="13"/>
        <v>200</v>
      </c>
      <c r="J60" s="130">
        <f t="shared" si="7"/>
        <v>289</v>
      </c>
      <c r="K60" s="121">
        <f>IF(H60=0,0,MAX(H60,(VLOOKUP(A60,[1]!TOX,50,FALSE)),(VLOOKUP(A60,[1]!TOX,39,FALSE))))</f>
        <v>9.6738820133587904</v>
      </c>
      <c r="L60" s="122">
        <f t="shared" si="18"/>
        <v>10</v>
      </c>
      <c r="M60" s="123" t="str">
        <f>IF(K60=0,0,IF(K60=(VLOOKUP(A60,[1]!TOX,50,FALSE)),"PQL",IF(K60=(VLOOKUP(A60,[1]!TOX,39,FALSE)),"Background","Leaching")))</f>
        <v>Leaching</v>
      </c>
      <c r="N60" s="124">
        <f>IF(I60=0,0,MAX(I60,(VLOOKUP(A60,[1]!TOX,50,FALSE)),(VLOOKUP(A60,[1]!TOX,39,FALSE))))</f>
        <v>200</v>
      </c>
      <c r="O60" s="123">
        <f t="shared" si="16"/>
        <v>200</v>
      </c>
      <c r="P60" s="123" t="str">
        <f>IF(N60=0,0,IF(N60=(VLOOKUP(A60,[1]!TOX,50,FALSE)),"PQL",IF(N60=(VLOOKUP(A60,[1]!TOX,39,FALSE)),"Background","Leaching")))</f>
        <v>Leaching</v>
      </c>
      <c r="Q60" s="125">
        <f>IF(J60=0,0,MAX(J60,[1]Toxicity!$AX56,[1]Toxicity!$AM56))</f>
        <v>289</v>
      </c>
      <c r="R60" s="122">
        <f t="shared" si="17"/>
        <v>300</v>
      </c>
      <c r="S60" s="126" t="str">
        <f>IF(Q60=0,0,IF(Q60=(VLOOKUP(A60,[1]!TOX,50,FALSE)),"PQL",IF(Q60=(VLOOKUP(A60,[1]!TOX,39,FALSE)),"Background","Leaching")))</f>
        <v>Leaching</v>
      </c>
      <c r="T60" s="127">
        <f>IF(H60=0,0,MAX(H60,(VLOOKUP(A60,[1]!TOX,50,FALSE)),(VLOOKUP(A60,[1]!TOX,35,FALSE))))</f>
        <v>9.6738820133587904</v>
      </c>
      <c r="U60" s="128">
        <f t="shared" si="8"/>
        <v>10</v>
      </c>
      <c r="V60" s="128" t="str">
        <f>IF(T60=0,0,IF(T60=(VLOOKUP(A60,[1]!TOX,50,FALSE)),"PQL",IF(T60=(VLOOKUP(A60,[1]!TOX,35,FALSE)),"Background","Leaching")))</f>
        <v>Leaching</v>
      </c>
      <c r="W60" s="128">
        <f>IF(I60=0,0,MAX(I60,(VLOOKUP(A60,[1]!TOX,50,FALSE)),(VLOOKUP(A60,[1]!TOX,35,FALSE))))</f>
        <v>200</v>
      </c>
      <c r="X60" s="128">
        <f t="shared" si="10"/>
        <v>200</v>
      </c>
      <c r="Y60" s="128" t="str">
        <f>IF(W60=0,0,IF(W60=(VLOOKUP(A60,[1]!TOX,50,FALSE)),"PQL",IF(W60=(VLOOKUP(A60,[1]!TOX,35,FALSE)),"Background","Leaching")))</f>
        <v>Leaching</v>
      </c>
      <c r="Z60" s="127">
        <f>IF(J60=0,0,MAX(J60,(VLOOKUP(A60,[1]!TOX,50,FALSE)),(VLOOKUP(A60,[1]!TOX,35,FALSE))))</f>
        <v>289</v>
      </c>
      <c r="AA60" s="127">
        <f t="shared" si="9"/>
        <v>300</v>
      </c>
      <c r="AB60" s="129" t="str">
        <f>IF(Z60=0,0,IF(Z60=(VLOOKUP(A60,[1]!TOX,50,FALSE)),"PQL",IF(Z60=(VLOOKUP(A60,[1]!TOX,38,FALSE)),"Background","Leaching")))</f>
        <v>Leaching</v>
      </c>
    </row>
    <row r="61" spans="1:28" x14ac:dyDescent="0.25">
      <c r="A61" s="115" t="s">
        <v>52</v>
      </c>
      <c r="B61" s="116">
        <f>(VLOOKUP(A61,[2]!GWOne,16,FALSE))</f>
        <v>316.49004801110971</v>
      </c>
      <c r="C61" s="116">
        <f>(VLOOKUP(A61,[2]!GWTwo,21,FALSE))</f>
        <v>50000</v>
      </c>
      <c r="D61" s="116">
        <f>(VLOOKUP(A61,[2]!GWThree,8,FALSE))</f>
        <v>50000</v>
      </c>
      <c r="E61" s="117">
        <f t="shared" si="14"/>
        <v>1</v>
      </c>
      <c r="F61" s="118">
        <f t="shared" si="15"/>
        <v>11</v>
      </c>
      <c r="G61" s="119">
        <v>1E-3</v>
      </c>
      <c r="H61" s="130">
        <f t="shared" si="12"/>
        <v>0.31649004801110969</v>
      </c>
      <c r="I61" s="130">
        <f t="shared" si="13"/>
        <v>50</v>
      </c>
      <c r="J61" s="130">
        <f t="shared" si="7"/>
        <v>550</v>
      </c>
      <c r="K61" s="121">
        <f>IF(H61=0,0,MAX(H61,(VLOOKUP(A61,[1]!TOX,50,FALSE)),(VLOOKUP(A61,[1]!TOX,39,FALSE))))</f>
        <v>0.66</v>
      </c>
      <c r="L61" s="122">
        <f t="shared" si="18"/>
        <v>0.7</v>
      </c>
      <c r="M61" s="123" t="str">
        <f>IF(K61=0,0,IF(K61=(VLOOKUP(A61,[1]!TOX,50,FALSE)),"PQL",IF(K61=(VLOOKUP(A61,[1]!TOX,39,FALSE)),"Background","Leaching")))</f>
        <v>PQL</v>
      </c>
      <c r="N61" s="124">
        <f>IF(I61=0,0,MAX(I61,(VLOOKUP(A61,[1]!TOX,50,FALSE)),(VLOOKUP(A61,[1]!TOX,39,FALSE))))</f>
        <v>50</v>
      </c>
      <c r="O61" s="123">
        <f t="shared" si="16"/>
        <v>50</v>
      </c>
      <c r="P61" s="123" t="str">
        <f>IF(N61=0,0,IF(N61=(VLOOKUP(A61,[1]!TOX,50,FALSE)),"PQL",IF(N61=(VLOOKUP(A61,[1]!TOX,39,FALSE)),"Background","Leaching")))</f>
        <v>Leaching</v>
      </c>
      <c r="Q61" s="125">
        <f>IF(J61=0,0,MAX(J61,[1]Toxicity!$AX57,[1]Toxicity!$AM57))</f>
        <v>550</v>
      </c>
      <c r="R61" s="122">
        <f t="shared" si="17"/>
        <v>600</v>
      </c>
      <c r="S61" s="126" t="str">
        <f>IF(Q61=0,0,IF(Q61=(VLOOKUP(A61,[1]!TOX,50,FALSE)),"PQL",IF(Q61=(VLOOKUP(A61,[1]!TOX,39,FALSE)),"Background","Leaching")))</f>
        <v>Leaching</v>
      </c>
      <c r="T61" s="127">
        <f>IF(H61=0,0,MAX(H61,(VLOOKUP(A61,[1]!TOX,50,FALSE)),(VLOOKUP(A61,[1]!TOX,35,FALSE))))</f>
        <v>0.66</v>
      </c>
      <c r="U61" s="128">
        <f t="shared" si="8"/>
        <v>0.7</v>
      </c>
      <c r="V61" s="128" t="str">
        <f>IF(T61=0,0,IF(T61=(VLOOKUP(A61,[1]!TOX,50,FALSE)),"PQL",IF(T61=(VLOOKUP(A61,[1]!TOX,35,FALSE)),"Background","Leaching")))</f>
        <v>PQL</v>
      </c>
      <c r="W61" s="128">
        <f>IF(I61=0,0,MAX(I61,(VLOOKUP(A61,[1]!TOX,50,FALSE)),(VLOOKUP(A61,[1]!TOX,35,FALSE))))</f>
        <v>50</v>
      </c>
      <c r="X61" s="128">
        <f t="shared" si="10"/>
        <v>50</v>
      </c>
      <c r="Y61" s="128" t="str">
        <f>IF(W61=0,0,IF(W61=(VLOOKUP(A61,[1]!TOX,50,FALSE)),"PQL",IF(W61=(VLOOKUP(A61,[1]!TOX,35,FALSE)),"Background","Leaching")))</f>
        <v>Leaching</v>
      </c>
      <c r="Z61" s="127">
        <f>IF(J61=0,0,MAX(J61,(VLOOKUP(A61,[1]!TOX,50,FALSE)),(VLOOKUP(A61,[1]!TOX,35,FALSE))))</f>
        <v>550</v>
      </c>
      <c r="AA61" s="127">
        <f t="shared" si="9"/>
        <v>600</v>
      </c>
      <c r="AB61" s="129" t="str">
        <f>IF(Z61=0,0,IF(Z61=(VLOOKUP(A61,[1]!TOX,50,FALSE)),"PQL",IF(Z61=(VLOOKUP(A61,[1]!TOX,38,FALSE)),"Background","Leaching")))</f>
        <v>Leaching</v>
      </c>
    </row>
    <row r="62" spans="1:28" x14ac:dyDescent="0.25">
      <c r="A62" s="115" t="s">
        <v>51</v>
      </c>
      <c r="B62" s="116">
        <f>(VLOOKUP(A62,[2]!GWOne,16,FALSE))</f>
        <v>58.004898205599275</v>
      </c>
      <c r="C62" s="116">
        <f>(VLOOKUP(A62,[2]!GWTwo,21,FALSE))</f>
        <v>44187.157404902144</v>
      </c>
      <c r="D62" s="116">
        <f>(VLOOKUP(A62,[2]!GWThree,8,FALSE))</f>
        <v>50000</v>
      </c>
      <c r="E62" s="117">
        <f t="shared" si="14"/>
        <v>3</v>
      </c>
      <c r="F62" s="118">
        <f t="shared" si="15"/>
        <v>25</v>
      </c>
      <c r="G62" s="119">
        <v>1E-3</v>
      </c>
      <c r="H62" s="130">
        <f t="shared" si="12"/>
        <v>0.17401469461679783</v>
      </c>
      <c r="I62" s="130">
        <f t="shared" si="13"/>
        <v>132.56147221470641</v>
      </c>
      <c r="J62" s="130">
        <f t="shared" si="7"/>
        <v>1250</v>
      </c>
      <c r="K62" s="121">
        <f>IF(H62=0,0,MAX(H62,(VLOOKUP(A62,[1]!TOX,50,FALSE)),(VLOOKUP(A62,[1]!TOX,39,FALSE))))</f>
        <v>0.66</v>
      </c>
      <c r="L62" s="122">
        <f t="shared" si="18"/>
        <v>0.7</v>
      </c>
      <c r="M62" s="123" t="str">
        <f>IF(K62=0,0,IF(K62=(VLOOKUP(A62,[1]!TOX,50,FALSE)),"PQL",IF(K62=(VLOOKUP(A62,[1]!TOX,39,FALSE)),"Background","Leaching")))</f>
        <v>PQL</v>
      </c>
      <c r="N62" s="124">
        <f>IF(I62=0,0,MAX(I62,(VLOOKUP(A62,[1]!TOX,50,FALSE)),(VLOOKUP(A62,[1]!TOX,39,FALSE))))</f>
        <v>132.56147221470641</v>
      </c>
      <c r="O62" s="123">
        <f t="shared" si="16"/>
        <v>100</v>
      </c>
      <c r="P62" s="123" t="str">
        <f>IF(N62=0,0,IF(N62=(VLOOKUP(A62,[1]!TOX,50,FALSE)),"PQL",IF(N62=(VLOOKUP(A62,[1]!TOX,39,FALSE)),"Background","Leaching")))</f>
        <v>Leaching</v>
      </c>
      <c r="Q62" s="125">
        <f>IF(J62=0,0,MAX(J62,[1]Toxicity!$AX58,[1]Toxicity!$AM58))</f>
        <v>1250</v>
      </c>
      <c r="R62" s="122">
        <f t="shared" si="17"/>
        <v>1000</v>
      </c>
      <c r="S62" s="126" t="str">
        <f>IF(Q62=0,0,IF(Q62=(VLOOKUP(A62,[1]!TOX,50,FALSE)),"PQL",IF(Q62=(VLOOKUP(A62,[1]!TOX,39,FALSE)),"Background","Leaching")))</f>
        <v>Leaching</v>
      </c>
      <c r="T62" s="127">
        <f>IF(H62=0,0,MAX(H62,(VLOOKUP(A62,[1]!TOX,50,FALSE)),(VLOOKUP(A62,[1]!TOX,35,FALSE))))</f>
        <v>0.66</v>
      </c>
      <c r="U62" s="128">
        <f t="shared" si="8"/>
        <v>0.7</v>
      </c>
      <c r="V62" s="128" t="str">
        <f>IF(T62=0,0,IF(T62=(VLOOKUP(A62,[1]!TOX,50,FALSE)),"PQL",IF(T62=(VLOOKUP(A62,[1]!TOX,35,FALSE)),"Background","Leaching")))</f>
        <v>PQL</v>
      </c>
      <c r="W62" s="128">
        <f>IF(I62=0,0,MAX(I62,(VLOOKUP(A62,[1]!TOX,50,FALSE)),(VLOOKUP(A62,[1]!TOX,35,FALSE))))</f>
        <v>132.56147221470641</v>
      </c>
      <c r="X62" s="128">
        <f t="shared" si="10"/>
        <v>100</v>
      </c>
      <c r="Y62" s="128" t="str">
        <f>IF(W62=0,0,IF(W62=(VLOOKUP(A62,[1]!TOX,50,FALSE)),"PQL",IF(W62=(VLOOKUP(A62,[1]!TOX,35,FALSE)),"Background","Leaching")))</f>
        <v>Leaching</v>
      </c>
      <c r="Z62" s="127">
        <f>IF(J62=0,0,MAX(J62,(VLOOKUP(A62,[1]!TOX,50,FALSE)),(VLOOKUP(A62,[1]!TOX,35,FALSE))))</f>
        <v>1250</v>
      </c>
      <c r="AA62" s="127">
        <f t="shared" si="9"/>
        <v>1000</v>
      </c>
      <c r="AB62" s="129" t="str">
        <f>IF(Z62=0,0,IF(Z62=(VLOOKUP(A62,[1]!TOX,50,FALSE)),"PQL",IF(Z62=(VLOOKUP(A62,[1]!TOX,38,FALSE)),"Background","Leaching")))</f>
        <v>Leaching</v>
      </c>
    </row>
    <row r="63" spans="1:28" x14ac:dyDescent="0.25">
      <c r="A63" s="115" t="s">
        <v>50</v>
      </c>
      <c r="B63" s="116">
        <f>(VLOOKUP(A63,[2]!GWOne,16,FALSE))</f>
        <v>6.3073693297199931</v>
      </c>
      <c r="C63" s="116">
        <f>(VLOOKUP(A63,[2]!GWTwo,21,FALSE))</f>
        <v>50000</v>
      </c>
      <c r="D63" s="116">
        <f>(VLOOKUP(A63,[2]!GWThree,8,FALSE))</f>
        <v>22500</v>
      </c>
      <c r="E63" s="117">
        <f t="shared" si="14"/>
        <v>1</v>
      </c>
      <c r="F63" s="118">
        <f t="shared" si="15"/>
        <v>6</v>
      </c>
      <c r="G63" s="119">
        <v>1E-3</v>
      </c>
      <c r="H63" s="130">
        <f t="shared" si="12"/>
        <v>6.3073693297199928E-3</v>
      </c>
      <c r="I63" s="130">
        <f t="shared" si="13"/>
        <v>50</v>
      </c>
      <c r="J63" s="130">
        <f t="shared" si="7"/>
        <v>135</v>
      </c>
      <c r="K63" s="121">
        <f>IF(H63=0,0,MAX(H63,(VLOOKUP(A63,[1]!TOX,50,FALSE)),(VLOOKUP(A63,[1]!TOX,39,FALSE))))</f>
        <v>3.3</v>
      </c>
      <c r="L63" s="122">
        <f t="shared" si="18"/>
        <v>3</v>
      </c>
      <c r="M63" s="123" t="str">
        <f>IF(K63=0,0,IF(K63=(VLOOKUP(A63,[1]!TOX,50,FALSE)),"PQL",IF(K63=(VLOOKUP(A63,[1]!TOX,39,FALSE)),"Background","Leaching")))</f>
        <v>PQL</v>
      </c>
      <c r="N63" s="124">
        <f>IF(I63=0,0,MAX(I63,(VLOOKUP(A63,[1]!TOX,50,FALSE)),(VLOOKUP(A63,[1]!TOX,39,FALSE))))</f>
        <v>50</v>
      </c>
      <c r="O63" s="123">
        <f t="shared" si="16"/>
        <v>50</v>
      </c>
      <c r="P63" s="123" t="str">
        <f>IF(N63=0,0,IF(N63=(VLOOKUP(A63,[1]!TOX,50,FALSE)),"PQL",IF(N63=(VLOOKUP(A63,[1]!TOX,39,FALSE)),"Background","Leaching")))</f>
        <v>Leaching</v>
      </c>
      <c r="Q63" s="125">
        <f>IF(J63=0,0,MAX(J63,[1]Toxicity!$AX59,[1]Toxicity!$AM59))</f>
        <v>135</v>
      </c>
      <c r="R63" s="122">
        <f t="shared" si="17"/>
        <v>100</v>
      </c>
      <c r="S63" s="126" t="str">
        <f>IF(Q63=0,0,IF(Q63=(VLOOKUP(A63,[1]!TOX,50,FALSE)),"PQL",IF(Q63=(VLOOKUP(A63,[1]!TOX,39,FALSE)),"Background","Leaching")))</f>
        <v>Leaching</v>
      </c>
      <c r="T63" s="127">
        <f>IF(H63=0,0,MAX(H63,(VLOOKUP(A63,[1]!TOX,50,FALSE)),(VLOOKUP(A63,[1]!TOX,35,FALSE))))</f>
        <v>3.3</v>
      </c>
      <c r="U63" s="128">
        <f t="shared" si="8"/>
        <v>3</v>
      </c>
      <c r="V63" s="128" t="str">
        <f>IF(T63=0,0,IF(T63=(VLOOKUP(A63,[1]!TOX,50,FALSE)),"PQL",IF(T63=(VLOOKUP(A63,[1]!TOX,35,FALSE)),"Background","Leaching")))</f>
        <v>PQL</v>
      </c>
      <c r="W63" s="128">
        <f>IF(I63=0,0,MAX(I63,(VLOOKUP(A63,[1]!TOX,50,FALSE)),(VLOOKUP(A63,[1]!TOX,35,FALSE))))</f>
        <v>50</v>
      </c>
      <c r="X63" s="128">
        <f t="shared" si="10"/>
        <v>50</v>
      </c>
      <c r="Y63" s="128" t="str">
        <f>IF(W63=0,0,IF(W63=(VLOOKUP(A63,[1]!TOX,50,FALSE)),"PQL",IF(W63=(VLOOKUP(A63,[1]!TOX,35,FALSE)),"Background","Leaching")))</f>
        <v>Leaching</v>
      </c>
      <c r="Z63" s="127">
        <f>IF(J63=0,0,MAX(J63,(VLOOKUP(A63,[1]!TOX,50,FALSE)),(VLOOKUP(A63,[1]!TOX,35,FALSE))))</f>
        <v>135</v>
      </c>
      <c r="AA63" s="127">
        <f t="shared" si="9"/>
        <v>100</v>
      </c>
      <c r="AB63" s="129" t="str">
        <f>IF(Z63=0,0,IF(Z63=(VLOOKUP(A63,[1]!TOX,50,FALSE)),"PQL",IF(Z63=(VLOOKUP(A63,[1]!TOX,38,FALSE)),"Background","Leaching")))</f>
        <v>Leaching</v>
      </c>
    </row>
    <row r="64" spans="1:28" x14ac:dyDescent="0.25">
      <c r="A64" s="115" t="s">
        <v>49</v>
      </c>
      <c r="B64" s="116">
        <f>(VLOOKUP(A64,[2]!GWOne,16,FALSE))</f>
        <v>7.6294204708914057E-2</v>
      </c>
      <c r="C64" s="116">
        <f>(VLOOKUP(A64,[2]!GWTwo,21,FALSE))</f>
        <v>24903.788388442903</v>
      </c>
      <c r="D64" s="116">
        <f>(VLOOKUP(A64,[2]!GWThree,8,FALSE))</f>
        <v>50000</v>
      </c>
      <c r="E64" s="117">
        <f t="shared" si="14"/>
        <v>2</v>
      </c>
      <c r="F64" s="118">
        <f t="shared" si="15"/>
        <v>16</v>
      </c>
      <c r="G64" s="119">
        <v>1E-3</v>
      </c>
      <c r="H64" s="130">
        <f t="shared" si="12"/>
        <v>1.5258840941782811E-4</v>
      </c>
      <c r="I64" s="130">
        <f t="shared" si="13"/>
        <v>49.80757677688581</v>
      </c>
      <c r="J64" s="130">
        <f t="shared" si="7"/>
        <v>800</v>
      </c>
      <c r="K64" s="121">
        <f>IF(H64=0,0,MAX(H64,(VLOOKUP(A64,[1]!TOX,50,FALSE)),(VLOOKUP(A64,[1]!TOX,39,FALSE))))</f>
        <v>0.66</v>
      </c>
      <c r="L64" s="122">
        <f t="shared" si="18"/>
        <v>0.7</v>
      </c>
      <c r="M64" s="123" t="str">
        <f>IF(K64=0,0,IF(K64=(VLOOKUP(A64,[1]!TOX,50,FALSE)),"PQL",IF(K64=(VLOOKUP(A64,[1]!TOX,39,FALSE)),"Background","Leaching")))</f>
        <v>PQL</v>
      </c>
      <c r="N64" s="124">
        <f>IF(I64=0,0,MAX(I64,(VLOOKUP(A64,[1]!TOX,50,FALSE)),(VLOOKUP(A64,[1]!TOX,39,FALSE))))</f>
        <v>49.80757677688581</v>
      </c>
      <c r="O64" s="123">
        <f t="shared" si="16"/>
        <v>50</v>
      </c>
      <c r="P64" s="123" t="str">
        <f>IF(N64=0,0,IF(N64=(VLOOKUP(A64,[1]!TOX,50,FALSE)),"PQL",IF(N64=(VLOOKUP(A64,[1]!TOX,39,FALSE)),"Background","Leaching")))</f>
        <v>Leaching</v>
      </c>
      <c r="Q64" s="125">
        <f>IF(J64=0,0,MAX(J64,[1]Toxicity!$AX60,[1]Toxicity!$AM60))</f>
        <v>800</v>
      </c>
      <c r="R64" s="122">
        <f t="shared" si="17"/>
        <v>800</v>
      </c>
      <c r="S64" s="126" t="str">
        <f>IF(Q64=0,0,IF(Q64=(VLOOKUP(A64,[1]!TOX,50,FALSE)),"PQL",IF(Q64=(VLOOKUP(A64,[1]!TOX,39,FALSE)),"Background","Leaching")))</f>
        <v>Leaching</v>
      </c>
      <c r="T64" s="127">
        <f>IF(H64=0,0,MAX(H64,(VLOOKUP(A64,[1]!TOX,50,FALSE)),(VLOOKUP(A64,[1]!TOX,35,FALSE))))</f>
        <v>0.66</v>
      </c>
      <c r="U64" s="128">
        <f t="shared" si="8"/>
        <v>0.7</v>
      </c>
      <c r="V64" s="128" t="str">
        <f>IF(T64=0,0,IF(T64=(VLOOKUP(A64,[1]!TOX,50,FALSE)),"PQL",IF(T64=(VLOOKUP(A64,[1]!TOX,35,FALSE)),"Background","Leaching")))</f>
        <v>PQL</v>
      </c>
      <c r="W64" s="128">
        <f>IF(I64=0,0,MAX(I64,(VLOOKUP(A64,[1]!TOX,50,FALSE)),(VLOOKUP(A64,[1]!TOX,35,FALSE))))</f>
        <v>49.80757677688581</v>
      </c>
      <c r="X64" s="128">
        <f t="shared" si="10"/>
        <v>50</v>
      </c>
      <c r="Y64" s="128" t="str">
        <f>IF(W64=0,0,IF(W64=(VLOOKUP(A64,[1]!TOX,50,FALSE)),"PQL",IF(W64=(VLOOKUP(A64,[1]!TOX,35,FALSE)),"Background","Leaching")))</f>
        <v>Leaching</v>
      </c>
      <c r="Z64" s="127">
        <f>IF(J64=0,0,MAX(J64,(VLOOKUP(A64,[1]!TOX,50,FALSE)),(VLOOKUP(A64,[1]!TOX,35,FALSE))))</f>
        <v>800</v>
      </c>
      <c r="AA64" s="127">
        <f t="shared" si="9"/>
        <v>800</v>
      </c>
      <c r="AB64" s="129" t="str">
        <f>IF(Z64=0,0,IF(Z64=(VLOOKUP(A64,[1]!TOX,50,FALSE)),"PQL",IF(Z64=(VLOOKUP(A64,[1]!TOX,38,FALSE)),"Background","Leaching")))</f>
        <v>Leaching</v>
      </c>
    </row>
    <row r="65" spans="1:28" x14ac:dyDescent="0.25">
      <c r="A65" s="115" t="s">
        <v>48</v>
      </c>
      <c r="B65" s="116">
        <f>(VLOOKUP(A65,[2]!GWOne,16,FALSE))</f>
        <v>0.3</v>
      </c>
      <c r="C65" s="116">
        <f>(VLOOKUP(A65,[2]!GWTwo,21,FALSE))</f>
        <v>4583.5810875417692</v>
      </c>
      <c r="D65" s="116">
        <f>(VLOOKUP(A65,[2]!GWThree,8,FALSE))</f>
        <v>50000</v>
      </c>
      <c r="E65" s="117">
        <f t="shared" si="14"/>
        <v>1</v>
      </c>
      <c r="F65" s="118">
        <f t="shared" si="15"/>
        <v>9</v>
      </c>
      <c r="G65" s="119">
        <v>1E-3</v>
      </c>
      <c r="H65" s="130">
        <f t="shared" si="12"/>
        <v>2.9999999999999997E-4</v>
      </c>
      <c r="I65" s="130">
        <f t="shared" si="13"/>
        <v>4.5835810875417691</v>
      </c>
      <c r="J65" s="130">
        <f t="shared" si="7"/>
        <v>450</v>
      </c>
      <c r="K65" s="121">
        <f>IF(H65=0,0,MAX(H65,(VLOOKUP(A65,[1]!TOX,50,FALSE)),(VLOOKUP(A65,[1]!TOX,39,FALSE))))</f>
        <v>0.15</v>
      </c>
      <c r="L65" s="122">
        <f t="shared" si="18"/>
        <v>0.2</v>
      </c>
      <c r="M65" s="123" t="str">
        <f>IF(K65=0,0,IF(K65=(VLOOKUP(A65,[1]!TOX,50,FALSE)),"PQL",IF(K65=(VLOOKUP(A65,[1]!TOX,39,FALSE)),"Background","Leaching")))</f>
        <v>PQL</v>
      </c>
      <c r="N65" s="124">
        <f>IF(I65=0,0,MAX(I65,(VLOOKUP(A65,[1]!TOX,50,FALSE)),(VLOOKUP(A65,[1]!TOX,39,FALSE))))</f>
        <v>4.5835810875417691</v>
      </c>
      <c r="O65" s="123">
        <f t="shared" si="16"/>
        <v>5</v>
      </c>
      <c r="P65" s="123" t="str">
        <f>IF(N65=0,0,IF(N65=(VLOOKUP(A65,[1]!TOX,50,FALSE)),"PQL",IF(N65=(VLOOKUP(A65,[1]!TOX,39,FALSE)),"Background","Leaching")))</f>
        <v>Leaching</v>
      </c>
      <c r="Q65" s="125">
        <f>IF(J65=0,0,MAX(J65,[1]Toxicity!$AX61,[1]Toxicity!$AM61))</f>
        <v>450</v>
      </c>
      <c r="R65" s="122">
        <f t="shared" si="17"/>
        <v>500</v>
      </c>
      <c r="S65" s="126" t="str">
        <f>IF(Q65=0,0,IF(Q65=(VLOOKUP(A65,[1]!TOX,50,FALSE)),"PQL",IF(Q65=(VLOOKUP(A65,[1]!TOX,39,FALSE)),"Background","Leaching")))</f>
        <v>Leaching</v>
      </c>
      <c r="T65" s="127">
        <f>IF(H65=0,0,MAX(H65,(VLOOKUP(A65,[1]!TOX,50,FALSE)),(VLOOKUP(A65,[1]!TOX,35,FALSE))))</f>
        <v>0.15</v>
      </c>
      <c r="U65" s="128">
        <f t="shared" si="8"/>
        <v>0.2</v>
      </c>
      <c r="V65" s="128" t="str">
        <f>IF(T65=0,0,IF(T65=(VLOOKUP(A65,[1]!TOX,50,FALSE)),"PQL",IF(T65=(VLOOKUP(A65,[1]!TOX,35,FALSE)),"Background","Leaching")))</f>
        <v>PQL</v>
      </c>
      <c r="W65" s="128">
        <f>IF(I65=0,0,MAX(I65,(VLOOKUP(A65,[1]!TOX,50,FALSE)),(VLOOKUP(A65,[1]!TOX,35,FALSE))))</f>
        <v>4.5835810875417691</v>
      </c>
      <c r="X65" s="128">
        <f t="shared" si="10"/>
        <v>5</v>
      </c>
      <c r="Y65" s="128" t="str">
        <f>IF(W65=0,0,IF(W65=(VLOOKUP(A65,[1]!TOX,50,FALSE)),"PQL",IF(W65=(VLOOKUP(A65,[1]!TOX,35,FALSE)),"Background","Leaching")))</f>
        <v>Leaching</v>
      </c>
      <c r="Z65" s="127">
        <f>IF(J65=0,0,MAX(J65,(VLOOKUP(A65,[1]!TOX,50,FALSE)),(VLOOKUP(A65,[1]!TOX,35,FALSE))))</f>
        <v>450</v>
      </c>
      <c r="AA65" s="127">
        <f t="shared" si="9"/>
        <v>500</v>
      </c>
      <c r="AB65" s="129" t="str">
        <f>IF(Z65=0,0,IF(Z65=(VLOOKUP(A65,[1]!TOX,50,FALSE)),"PQL",IF(Z65=(VLOOKUP(A65,[1]!TOX,38,FALSE)),"Background","Leaching")))</f>
        <v>Leaching</v>
      </c>
    </row>
    <row r="66" spans="1:28" x14ac:dyDescent="0.25">
      <c r="A66" s="115" t="s">
        <v>47</v>
      </c>
      <c r="B66" s="116">
        <f>(VLOOKUP(A66,[2]!GWOne,16,FALSE))</f>
        <v>12.981638428715392</v>
      </c>
      <c r="C66" s="116">
        <f>(VLOOKUP(A66,[2]!GWTwo,21,FALSE))</f>
        <v>0</v>
      </c>
      <c r="D66" s="116">
        <f>(VLOOKUP(A66,[2]!GWThree,8,FALSE))</f>
        <v>2.1749999999999998</v>
      </c>
      <c r="E66" s="117">
        <f t="shared" si="14"/>
        <v>46</v>
      </c>
      <c r="F66" s="118">
        <f t="shared" si="15"/>
        <v>549</v>
      </c>
      <c r="G66" s="119">
        <v>1E-3</v>
      </c>
      <c r="H66" s="130">
        <f t="shared" si="12"/>
        <v>0.59715536772090805</v>
      </c>
      <c r="I66" s="130">
        <f t="shared" si="13"/>
        <v>0</v>
      </c>
      <c r="J66" s="130">
        <f t="shared" si="7"/>
        <v>1.1940749999999998</v>
      </c>
      <c r="K66" s="121">
        <f>IF(H66=0,0,MAX(H66,(VLOOKUP(A66,[1]!TOX,50,FALSE)),(VLOOKUP(A66,[1]!TOX,39,FALSE))))</f>
        <v>0.59715536772090805</v>
      </c>
      <c r="L66" s="122">
        <f t="shared" si="18"/>
        <v>0.6</v>
      </c>
      <c r="M66" s="123" t="str">
        <f>IF(K66=0,0,IF(K66=(VLOOKUP(A66,[1]!TOX,50,FALSE)),"PQL",IF(K66=(VLOOKUP(A66,[1]!TOX,39,FALSE)),"Background","Leaching")))</f>
        <v>Leaching</v>
      </c>
      <c r="N66" s="124">
        <f>IF(I66=0,0,MAX(I66,(VLOOKUP(A66,[1]!TOX,50,FALSE)),(VLOOKUP(A66,[1]!TOX,39,FALSE))))</f>
        <v>0</v>
      </c>
      <c r="O66" s="123" t="str">
        <f t="shared" si="16"/>
        <v>0</v>
      </c>
      <c r="P66" s="123">
        <f>IF(N66=0,0,IF(N66=(VLOOKUP(A66,[1]!TOX,50,FALSE)),"PQL",IF(N66=(VLOOKUP(A66,[1]!TOX,39,FALSE)),"Background","Leaching")))</f>
        <v>0</v>
      </c>
      <c r="Q66" s="125">
        <f>IF(J66=0,0,MAX(J66,[1]Toxicity!$AX62,[1]Toxicity!$AM62))</f>
        <v>1.1940749999999998</v>
      </c>
      <c r="R66" s="122">
        <f t="shared" si="17"/>
        <v>1</v>
      </c>
      <c r="S66" s="126" t="str">
        <f>IF(Q66=0,0,IF(Q66=(VLOOKUP(A66,[1]!TOX,50,FALSE)),"PQL",IF(Q66=(VLOOKUP(A66,[1]!TOX,39,FALSE)),"Background","Leaching")))</f>
        <v>Leaching</v>
      </c>
      <c r="T66" s="127">
        <f>IF(H66=0,0,MAX(H66,(VLOOKUP(A66,[1]!TOX,50,FALSE)),(VLOOKUP(A66,[1]!TOX,35,FALSE))))</f>
        <v>0.59715536772090805</v>
      </c>
      <c r="U66" s="128">
        <f t="shared" si="8"/>
        <v>0.6</v>
      </c>
      <c r="V66" s="128" t="str">
        <f>IF(T66=0,0,IF(T66=(VLOOKUP(A66,[1]!TOX,50,FALSE)),"PQL",IF(T66=(VLOOKUP(A66,[1]!TOX,35,FALSE)),"Background","Leaching")))</f>
        <v>Leaching</v>
      </c>
      <c r="W66" s="128">
        <f>IF(I66=0,0,MAX(I66,(VLOOKUP(A66,[1]!TOX,50,FALSE)),(VLOOKUP(A66,[1]!TOX,35,FALSE))))</f>
        <v>0</v>
      </c>
      <c r="X66" s="128" t="str">
        <f t="shared" si="10"/>
        <v>0</v>
      </c>
      <c r="Y66" s="128">
        <f>IF(W66=0,0,IF(W66=(VLOOKUP(A66,[1]!TOX,50,FALSE)),"PQL",IF(W66=(VLOOKUP(A66,[1]!TOX,35,FALSE)),"Background","Leaching")))</f>
        <v>0</v>
      </c>
      <c r="Z66" s="127">
        <f>IF(J66=0,0,MAX(J66,(VLOOKUP(A66,[1]!TOX,50,FALSE)),(VLOOKUP(A66,[1]!TOX,35,FALSE))))</f>
        <v>1.1940749999999998</v>
      </c>
      <c r="AA66" s="127">
        <f t="shared" si="9"/>
        <v>1</v>
      </c>
      <c r="AB66" s="129" t="str">
        <f>IF(Z66=0,0,IF(Z66=(VLOOKUP(A66,[1]!TOX,50,FALSE)),"PQL",IF(Z66=(VLOOKUP(A66,[1]!TOX,38,FALSE)),"Background","Leaching")))</f>
        <v>Leaching</v>
      </c>
    </row>
    <row r="67" spans="1:28" x14ac:dyDescent="0.25">
      <c r="A67" s="115" t="s">
        <v>46</v>
      </c>
      <c r="B67" s="116">
        <f>(VLOOKUP(A67,[2]!GWOne,16,FALSE))</f>
        <v>2</v>
      </c>
      <c r="C67" s="116">
        <f>(VLOOKUP(A67,[2]!GWTwo,21,FALSE))</f>
        <v>0</v>
      </c>
      <c r="D67" s="116">
        <f>(VLOOKUP(A67,[2]!GWThree,8,FALSE))</f>
        <v>5</v>
      </c>
      <c r="E67" s="117">
        <f t="shared" si="14"/>
        <v>0</v>
      </c>
      <c r="F67" s="118">
        <f t="shared" si="15"/>
        <v>0</v>
      </c>
      <c r="G67" s="119">
        <v>1E-3</v>
      </c>
      <c r="H67" s="130">
        <f t="shared" si="12"/>
        <v>0</v>
      </c>
      <c r="I67" s="130">
        <f t="shared" si="13"/>
        <v>0</v>
      </c>
      <c r="J67" s="130">
        <f t="shared" si="7"/>
        <v>0</v>
      </c>
      <c r="K67" s="121">
        <f>IF(H67=0,0,MAX(H67,(VLOOKUP(A67,[1]!TOX,50,FALSE)),(VLOOKUP(A67,[1]!TOX,39,FALSE))))</f>
        <v>0</v>
      </c>
      <c r="L67" s="122" t="str">
        <f t="shared" si="18"/>
        <v>0</v>
      </c>
      <c r="M67" s="123">
        <f>IF(K67=0,0,IF(K67=(VLOOKUP(A67,[1]!TOX,50,FALSE)),"PQL",IF(K67=(VLOOKUP(A67,[1]!TOX,39,FALSE)),"Background","Leaching")))</f>
        <v>0</v>
      </c>
      <c r="N67" s="124">
        <f>IF(I67=0,0,MAX(I67,(VLOOKUP(A67,[1]!TOX,50,FALSE)),(VLOOKUP(A67,[1]!TOX,39,FALSE))))</f>
        <v>0</v>
      </c>
      <c r="O67" s="123" t="str">
        <f t="shared" si="16"/>
        <v>0</v>
      </c>
      <c r="P67" s="123">
        <f>IF(N67=0,0,IF(N67=(VLOOKUP(A67,[1]!TOX,50,FALSE)),"PQL",IF(N67=(VLOOKUP(A67,[1]!TOX,39,FALSE)),"Background","Leaching")))</f>
        <v>0</v>
      </c>
      <c r="Q67" s="125">
        <f>IF(J67=0,0,MAX(J67,[1]Toxicity!$AX63,[1]Toxicity!$AM63))</f>
        <v>0</v>
      </c>
      <c r="R67" s="122" t="str">
        <f t="shared" si="17"/>
        <v>0</v>
      </c>
      <c r="S67" s="126">
        <f>IF(Q67=0,0,IF(Q67=(VLOOKUP(A67,[1]!TOX,50,FALSE)),"PQL",IF(Q67=(VLOOKUP(A67,[1]!TOX,39,FALSE)),"Background","Leaching")))</f>
        <v>0</v>
      </c>
      <c r="T67" s="127">
        <f>IF(H67=0,0,MAX(H67,(VLOOKUP(A67,[1]!TOX,50,FALSE)),(VLOOKUP(A67,[1]!TOX,35,FALSE))))</f>
        <v>0</v>
      </c>
      <c r="U67" s="128" t="str">
        <f t="shared" si="8"/>
        <v>0</v>
      </c>
      <c r="V67" s="128">
        <f>IF(T67=0,0,IF(T67=(VLOOKUP(A67,[1]!TOX,50,FALSE)),"PQL",IF(T67=(VLOOKUP(A67,[1]!TOX,35,FALSE)),"Background","Leaching")))</f>
        <v>0</v>
      </c>
      <c r="W67" s="128">
        <f>IF(I67=0,0,MAX(I67,(VLOOKUP(A67,[1]!TOX,50,FALSE)),(VLOOKUP(A67,[1]!TOX,35,FALSE))))</f>
        <v>0</v>
      </c>
      <c r="X67" s="128" t="str">
        <f t="shared" si="10"/>
        <v>0</v>
      </c>
      <c r="Y67" s="128">
        <f>IF(W67=0,0,IF(W67=(VLOOKUP(A67,[1]!TOX,50,FALSE)),"PQL",IF(W67=(VLOOKUP(A67,[1]!TOX,35,FALSE)),"Background","Leaching")))</f>
        <v>0</v>
      </c>
      <c r="Z67" s="127">
        <f>IF(J67=0,0,MAX(J67,(VLOOKUP(A67,[1]!TOX,50,FALSE)),(VLOOKUP(A67,[1]!TOX,35,FALSE))))</f>
        <v>0</v>
      </c>
      <c r="AA67" s="127" t="str">
        <f t="shared" si="9"/>
        <v>0</v>
      </c>
      <c r="AB67" s="129">
        <f>IF(Z67=0,0,IF(Z67=(VLOOKUP(A67,[1]!TOX,50,FALSE)),"PQL",IF(Z67=(VLOOKUP(A67,[1]!TOX,38,FALSE)),"Background","Leaching")))</f>
        <v>0</v>
      </c>
    </row>
    <row r="68" spans="1:28" x14ac:dyDescent="0.25">
      <c r="A68" s="115" t="s">
        <v>45</v>
      </c>
      <c r="B68" s="116">
        <f>(VLOOKUP(A68,[2]!GWOne,16,FALSE))</f>
        <v>700</v>
      </c>
      <c r="C68" s="116">
        <f>(VLOOKUP(A68,[2]!GWTwo,21,FALSE))</f>
        <v>19785.826510287861</v>
      </c>
      <c r="D68" s="116">
        <f>(VLOOKUP(A68,[2]!GWThree,8,FALSE))</f>
        <v>4525</v>
      </c>
      <c r="E68" s="117">
        <f t="shared" si="14"/>
        <v>64</v>
      </c>
      <c r="F68" s="118">
        <f t="shared" si="15"/>
        <v>957</v>
      </c>
      <c r="G68" s="119">
        <v>1E-3</v>
      </c>
      <c r="H68" s="130">
        <f t="shared" si="12"/>
        <v>44.800000000000004</v>
      </c>
      <c r="I68" s="130">
        <f t="shared" si="13"/>
        <v>1266.2928966584232</v>
      </c>
      <c r="J68" s="130">
        <f t="shared" si="7"/>
        <v>4330.4250000000002</v>
      </c>
      <c r="K68" s="121">
        <f>IF(H68=0,0,MAX(H68,(VLOOKUP(A68,[1]!TOX,50,FALSE)),(VLOOKUP(A68,[1]!TOX,39,FALSE))))</f>
        <v>44.800000000000004</v>
      </c>
      <c r="L68" s="122">
        <f t="shared" si="18"/>
        <v>40</v>
      </c>
      <c r="M68" s="123" t="str">
        <f>IF(K68=0,0,IF(K68=(VLOOKUP(A68,[1]!TOX,50,FALSE)),"PQL",IF(K68=(VLOOKUP(A68,[1]!TOX,39,FALSE)),"Background","Leaching")))</f>
        <v>Leaching</v>
      </c>
      <c r="N68" s="124">
        <f>IF(I68=0,0,MAX(I68,(VLOOKUP(A68,[1]!TOX,50,FALSE)),(VLOOKUP(A68,[1]!TOX,39,FALSE))))</f>
        <v>1266.2928966584232</v>
      </c>
      <c r="O68" s="123">
        <f t="shared" si="16"/>
        <v>1000</v>
      </c>
      <c r="P68" s="123" t="str">
        <f>IF(N68=0,0,IF(N68=(VLOOKUP(A68,[1]!TOX,50,FALSE)),"PQL",IF(N68=(VLOOKUP(A68,[1]!TOX,39,FALSE)),"Background","Leaching")))</f>
        <v>Leaching</v>
      </c>
      <c r="Q68" s="125">
        <f>IF(J68=0,0,MAX(J68,[1]Toxicity!$AX64,[1]Toxicity!$AM64))</f>
        <v>4330.4250000000002</v>
      </c>
      <c r="R68" s="122">
        <f t="shared" si="17"/>
        <v>4000</v>
      </c>
      <c r="S68" s="126" t="str">
        <f>IF(Q68=0,0,IF(Q68=(VLOOKUP(A68,[1]!TOX,50,FALSE)),"PQL",IF(Q68=(VLOOKUP(A68,[1]!TOX,39,FALSE)),"Background","Leaching")))</f>
        <v>Leaching</v>
      </c>
      <c r="T68" s="127">
        <f>IF(H68=0,0,MAX(H68,(VLOOKUP(A68,[1]!TOX,50,FALSE)),(VLOOKUP(A68,[1]!TOX,35,FALSE))))</f>
        <v>44.800000000000004</v>
      </c>
      <c r="U68" s="128">
        <f t="shared" si="8"/>
        <v>40</v>
      </c>
      <c r="V68" s="128" t="str">
        <f>IF(T68=0,0,IF(T68=(VLOOKUP(A68,[1]!TOX,50,FALSE)),"PQL",IF(T68=(VLOOKUP(A68,[1]!TOX,35,FALSE)),"Background","Leaching")))</f>
        <v>Leaching</v>
      </c>
      <c r="W68" s="128">
        <f>IF(I68=0,0,MAX(I68,(VLOOKUP(A68,[1]!TOX,50,FALSE)),(VLOOKUP(A68,[1]!TOX,35,FALSE))))</f>
        <v>1266.2928966584232</v>
      </c>
      <c r="X68" s="128">
        <f t="shared" si="10"/>
        <v>1000</v>
      </c>
      <c r="Y68" s="128" t="str">
        <f>IF(W68=0,0,IF(W68=(VLOOKUP(A68,[1]!TOX,50,FALSE)),"PQL",IF(W68=(VLOOKUP(A68,[1]!TOX,35,FALSE)),"Background","Leaching")))</f>
        <v>Leaching</v>
      </c>
      <c r="Z68" s="127">
        <f>IF(J68=0,0,MAX(J68,(VLOOKUP(A68,[1]!TOX,50,FALSE)),(VLOOKUP(A68,[1]!TOX,35,FALSE))))</f>
        <v>4330.4250000000002</v>
      </c>
      <c r="AA68" s="127">
        <f t="shared" si="9"/>
        <v>4000</v>
      </c>
      <c r="AB68" s="129" t="str">
        <f>IF(Z68=0,0,IF(Z68=(VLOOKUP(A68,[1]!TOX,50,FALSE)),"PQL",IF(Z68=(VLOOKUP(A68,[1]!TOX,38,FALSE)),"Background","Leaching")))</f>
        <v>Leaching</v>
      </c>
    </row>
    <row r="69" spans="1:28" x14ac:dyDescent="0.25">
      <c r="A69" s="115" t="s">
        <v>44</v>
      </c>
      <c r="B69" s="116">
        <f>(VLOOKUP(A69,[2]!GWOne,16,FALSE))</f>
        <v>0.02</v>
      </c>
      <c r="C69" s="116">
        <f>(VLOOKUP(A69,[2]!GWTwo,21,FALSE))</f>
        <v>1.594760747502928</v>
      </c>
      <c r="D69" s="116">
        <f>(VLOOKUP(A69,[2]!GWThree,8,FALSE))</f>
        <v>50000</v>
      </c>
      <c r="E69" s="117">
        <f t="shared" si="14"/>
        <v>2</v>
      </c>
      <c r="F69" s="118">
        <f t="shared" si="15"/>
        <v>14</v>
      </c>
      <c r="G69" s="119">
        <v>1E-3</v>
      </c>
      <c r="H69" s="130">
        <f t="shared" si="12"/>
        <v>4.0000000000000003E-5</v>
      </c>
      <c r="I69" s="130">
        <f t="shared" si="13"/>
        <v>3.189521495005856E-3</v>
      </c>
      <c r="J69" s="130">
        <f t="shared" si="7"/>
        <v>700</v>
      </c>
      <c r="K69" s="121">
        <f>IF(H69=0,0,MAX(H69,(VLOOKUP(A69,[1]!TOX,50,FALSE)),(VLOOKUP(A69,[1]!TOX,39,FALSE))))</f>
        <v>0.1</v>
      </c>
      <c r="L69" s="122">
        <f t="shared" si="18"/>
        <v>0.1</v>
      </c>
      <c r="M69" s="123" t="str">
        <f>IF(K69=0,0,IF(K69=(VLOOKUP(A69,[1]!TOX,50,FALSE)),"PQL",IF(K69=(VLOOKUP(A69,[1]!TOX,39,FALSE)),"Background","Leaching")))</f>
        <v>PQL</v>
      </c>
      <c r="N69" s="124">
        <f>IF(I69=0,0,MAX(I69,(VLOOKUP(A69,[1]!TOX,50,FALSE)),(VLOOKUP(A69,[1]!TOX,39,FALSE))))</f>
        <v>0.1</v>
      </c>
      <c r="O69" s="123">
        <f t="shared" si="16"/>
        <v>0.1</v>
      </c>
      <c r="P69" s="123" t="str">
        <f>IF(N69=0,0,IF(N69=(VLOOKUP(A69,[1]!TOX,50,FALSE)),"PQL",IF(N69=(VLOOKUP(A69,[1]!TOX,39,FALSE)),"Background","Leaching")))</f>
        <v>PQL</v>
      </c>
      <c r="Q69" s="125">
        <f>IF(J69=0,0,MAX(J69,[1]Toxicity!$AX65,[1]Toxicity!$AM65))</f>
        <v>700</v>
      </c>
      <c r="R69" s="122">
        <f t="shared" si="17"/>
        <v>700</v>
      </c>
      <c r="S69" s="126" t="str">
        <f>IF(Q69=0,0,IF(Q69=(VLOOKUP(A69,[1]!TOX,50,FALSE)),"PQL",IF(Q69=(VLOOKUP(A69,[1]!TOX,39,FALSE)),"Background","Leaching")))</f>
        <v>Leaching</v>
      </c>
      <c r="T69" s="127">
        <f>IF(H69=0,0,MAX(H69,(VLOOKUP(A69,[1]!TOX,50,FALSE)),(VLOOKUP(A69,[1]!TOX,35,FALSE))))</f>
        <v>0.1</v>
      </c>
      <c r="U69" s="128">
        <f t="shared" si="8"/>
        <v>0.1</v>
      </c>
      <c r="V69" s="128" t="str">
        <f>IF(T69=0,0,IF(T69=(VLOOKUP(A69,[1]!TOX,50,FALSE)),"PQL",IF(T69=(VLOOKUP(A69,[1]!TOX,35,FALSE)),"Background","Leaching")))</f>
        <v>PQL</v>
      </c>
      <c r="W69" s="128">
        <f>IF(I69=0,0,MAX(I69,(VLOOKUP(A69,[1]!TOX,50,FALSE)),(VLOOKUP(A69,[1]!TOX,35,FALSE))))</f>
        <v>0.1</v>
      </c>
      <c r="X69" s="128">
        <f t="shared" si="10"/>
        <v>0.1</v>
      </c>
      <c r="Y69" s="128" t="str">
        <f>IF(W69=0,0,IF(W69=(VLOOKUP(A69,[1]!TOX,50,FALSE)),"PQL",IF(W69=(VLOOKUP(A69,[1]!TOX,35,FALSE)),"Background","Leaching")))</f>
        <v>PQL</v>
      </c>
      <c r="Z69" s="127">
        <f>IF(J69=0,0,MAX(J69,(VLOOKUP(A69,[1]!TOX,50,FALSE)),(VLOOKUP(A69,[1]!TOX,35,FALSE))))</f>
        <v>700</v>
      </c>
      <c r="AA69" s="127">
        <f t="shared" si="9"/>
        <v>700</v>
      </c>
      <c r="AB69" s="129" t="str">
        <f>IF(Z69=0,0,IF(Z69=(VLOOKUP(A69,[1]!TOX,50,FALSE)),"PQL",IF(Z69=(VLOOKUP(A69,[1]!TOX,38,FALSE)),"Background","Leaching")))</f>
        <v>Leaching</v>
      </c>
    </row>
    <row r="70" spans="1:28" x14ac:dyDescent="0.25">
      <c r="A70" s="115" t="s">
        <v>43</v>
      </c>
      <c r="B70" s="116">
        <f>(VLOOKUP(A70,[2]!GWOne,16,FALSE))</f>
        <v>91.424214471264818</v>
      </c>
      <c r="C70" s="116">
        <f>(VLOOKUP(A70,[2]!GWTwo,21,FALSE))</f>
        <v>0</v>
      </c>
      <c r="D70" s="116">
        <f>(VLOOKUP(A70,[2]!GWThree,8,FALSE))</f>
        <v>225</v>
      </c>
      <c r="E70" s="117">
        <f t="shared" si="14"/>
        <v>0</v>
      </c>
      <c r="F70" s="118">
        <f t="shared" si="15"/>
        <v>0</v>
      </c>
      <c r="G70" s="119">
        <v>1E-3</v>
      </c>
      <c r="H70" s="130">
        <f t="shared" ref="H70:H107" si="19">B70*$E70*$G70</f>
        <v>0</v>
      </c>
      <c r="I70" s="130">
        <f t="shared" ref="I70:I107" si="20">C70*$E70*$G70</f>
        <v>0</v>
      </c>
      <c r="J70" s="130">
        <f t="shared" si="7"/>
        <v>0</v>
      </c>
      <c r="K70" s="121">
        <f>IF(H70=0,0,MAX(H70,(VLOOKUP(A70,[1]!TOX,50,FALSE)),(VLOOKUP(A70,[1]!TOX,39,FALSE))))</f>
        <v>0</v>
      </c>
      <c r="L70" s="122" t="str">
        <f t="shared" si="18"/>
        <v>0</v>
      </c>
      <c r="M70" s="123">
        <f>IF(K70=0,0,IF(K70=(VLOOKUP(A70,[1]!TOX,50,FALSE)),"PQL",IF(K70=(VLOOKUP(A70,[1]!TOX,39,FALSE)),"Background","Leaching")))</f>
        <v>0</v>
      </c>
      <c r="N70" s="124">
        <f>IF(I70=0,0,MAX(I70,(VLOOKUP(A70,[1]!TOX,50,FALSE)),(VLOOKUP(A70,[1]!TOX,39,FALSE))))</f>
        <v>0</v>
      </c>
      <c r="O70" s="123" t="str">
        <f t="shared" si="16"/>
        <v>0</v>
      </c>
      <c r="P70" s="123">
        <f>IF(N70=0,0,IF(N70=(VLOOKUP(A70,[1]!TOX,50,FALSE)),"PQL",IF(N70=(VLOOKUP(A70,[1]!TOX,39,FALSE)),"Background","Leaching")))</f>
        <v>0</v>
      </c>
      <c r="Q70" s="125">
        <f>IF(J70=0,0,MAX(J70,[1]Toxicity!$AX66,[1]Toxicity!$AM66))</f>
        <v>0</v>
      </c>
      <c r="R70" s="122" t="str">
        <f t="shared" si="17"/>
        <v>0</v>
      </c>
      <c r="S70" s="126">
        <f>IF(Q70=0,0,IF(Q70=(VLOOKUP(A70,[1]!TOX,50,FALSE)),"PQL",IF(Q70=(VLOOKUP(A70,[1]!TOX,39,FALSE)),"Background","Leaching")))</f>
        <v>0</v>
      </c>
      <c r="T70" s="127">
        <f>IF(H70=0,0,MAX(H70,(VLOOKUP(A70,[1]!TOX,50,FALSE)),(VLOOKUP(A70,[1]!TOX,35,FALSE))))</f>
        <v>0</v>
      </c>
      <c r="U70" s="128" t="str">
        <f t="shared" si="8"/>
        <v>0</v>
      </c>
      <c r="V70" s="128">
        <f>IF(T70=0,0,IF(T70=(VLOOKUP(A70,[1]!TOX,50,FALSE)),"PQL",IF(T70=(VLOOKUP(A70,[1]!TOX,35,FALSE)),"Background","Leaching")))</f>
        <v>0</v>
      </c>
      <c r="W70" s="128">
        <f>IF(I70=0,0,MAX(I70,(VLOOKUP(A70,[1]!TOX,50,FALSE)),(VLOOKUP(A70,[1]!TOX,35,FALSE))))</f>
        <v>0</v>
      </c>
      <c r="X70" s="128" t="str">
        <f t="shared" si="10"/>
        <v>0</v>
      </c>
      <c r="Y70" s="128">
        <f>IF(W70=0,0,IF(W70=(VLOOKUP(A70,[1]!TOX,50,FALSE)),"PQL",IF(W70=(VLOOKUP(A70,[1]!TOX,35,FALSE)),"Background","Leaching")))</f>
        <v>0</v>
      </c>
      <c r="Z70" s="127">
        <f>IF(J70=0,0,MAX(J70,(VLOOKUP(A70,[1]!TOX,50,FALSE)),(VLOOKUP(A70,[1]!TOX,35,FALSE))))</f>
        <v>0</v>
      </c>
      <c r="AA70" s="127" t="str">
        <f t="shared" si="9"/>
        <v>0</v>
      </c>
      <c r="AB70" s="129">
        <f>IF(Z70=0,0,IF(Z70=(VLOOKUP(A70,[1]!TOX,50,FALSE)),"PQL",IF(Z70=(VLOOKUP(A70,[1]!TOX,38,FALSE)),"Background","Leaching")))</f>
        <v>0</v>
      </c>
    </row>
    <row r="71" spans="1:28" x14ac:dyDescent="0.25">
      <c r="A71" s="115" t="s">
        <v>42</v>
      </c>
      <c r="B71" s="116">
        <f>(VLOOKUP(A71,[2]!GWOne,16,FALSE))</f>
        <v>44.333822403178026</v>
      </c>
      <c r="C71" s="116">
        <f>(VLOOKUP(A71,[2]!GWTwo,21,FALSE))</f>
        <v>0</v>
      </c>
      <c r="D71" s="116">
        <f>(VLOOKUP(A71,[2]!GWThree,8,FALSE))</f>
        <v>35</v>
      </c>
      <c r="E71" s="117">
        <f t="shared" ref="E71:E106" si="21">(VLOOKUP(A71,DAF,21,FALSE))</f>
        <v>0</v>
      </c>
      <c r="F71" s="118">
        <f t="shared" ref="F71:F106" si="22">(VLOOKUP(A71,DAF,20,FALSE))</f>
        <v>0</v>
      </c>
      <c r="G71" s="119">
        <v>1E-3</v>
      </c>
      <c r="H71" s="130">
        <f t="shared" si="19"/>
        <v>0</v>
      </c>
      <c r="I71" s="130">
        <f t="shared" si="20"/>
        <v>0</v>
      </c>
      <c r="J71" s="130">
        <f t="shared" ref="J71:J129" si="23">D71*$F71*$G71</f>
        <v>0</v>
      </c>
      <c r="K71" s="121">
        <f>IF(H71=0,0,MAX(H71,(VLOOKUP(A71,[1]!TOX,50,FALSE)),(VLOOKUP(A71,[1]!TOX,39,FALSE))))</f>
        <v>0</v>
      </c>
      <c r="L71" s="122" t="str">
        <f t="shared" si="18"/>
        <v>0</v>
      </c>
      <c r="M71" s="123">
        <f>IF(K71=0,0,IF(K71=(VLOOKUP(A71,[1]!TOX,50,FALSE)),"PQL",IF(K71=(VLOOKUP(A71,[1]!TOX,39,FALSE)),"Background","Leaching")))</f>
        <v>0</v>
      </c>
      <c r="N71" s="124">
        <f>IF(I71=0,0,MAX(I71,(VLOOKUP(A71,[1]!TOX,50,FALSE)),(VLOOKUP(A71,[1]!TOX,39,FALSE))))</f>
        <v>0</v>
      </c>
      <c r="O71" s="123" t="str">
        <f t="shared" ref="O71:O109" si="24">IF(N71&lt;&gt;0,ROUND(N71,1-(1+INT(LOG10(ABS(N71))))),"0")</f>
        <v>0</v>
      </c>
      <c r="P71" s="123">
        <f>IF(N71=0,0,IF(N71=(VLOOKUP(A71,[1]!TOX,50,FALSE)),"PQL",IF(N71=(VLOOKUP(A71,[1]!TOX,39,FALSE)),"Background","Leaching")))</f>
        <v>0</v>
      </c>
      <c r="Q71" s="125">
        <f>IF(J71=0,0,MAX(J71,[1]Toxicity!$AX67,[1]Toxicity!$AM67))</f>
        <v>0</v>
      </c>
      <c r="R71" s="122" t="str">
        <f t="shared" ref="R71:R109" si="25">IF(Q71&lt;&gt;0,ROUND(Q71,1-(1+INT(LOG10(ABS(Q71))))),"0")</f>
        <v>0</v>
      </c>
      <c r="S71" s="126">
        <f>IF(Q71=0,0,IF(Q71=(VLOOKUP(A71,[1]!TOX,50,FALSE)),"PQL",IF(Q71=(VLOOKUP(A71,[1]!TOX,39,FALSE)),"Background","Leaching")))</f>
        <v>0</v>
      </c>
      <c r="T71" s="127">
        <f>IF(H71=0,0,MAX(H71,(VLOOKUP(A71,[1]!TOX,50,FALSE)),(VLOOKUP(A71,[1]!TOX,35,FALSE))))</f>
        <v>0</v>
      </c>
      <c r="U71" s="128" t="str">
        <f t="shared" si="8"/>
        <v>0</v>
      </c>
      <c r="V71" s="128">
        <f>IF(T71=0,0,IF(T71=(VLOOKUP(A71,[1]!TOX,50,FALSE)),"PQL",IF(T71=(VLOOKUP(A71,[1]!TOX,35,FALSE)),"Background","Leaching")))</f>
        <v>0</v>
      </c>
      <c r="W71" s="128">
        <f>IF(I71=0,0,MAX(I71,(VLOOKUP(A71,[1]!TOX,50,FALSE)),(VLOOKUP(A71,[1]!TOX,35,FALSE))))</f>
        <v>0</v>
      </c>
      <c r="X71" s="128" t="str">
        <f t="shared" si="10"/>
        <v>0</v>
      </c>
      <c r="Y71" s="128">
        <f>IF(W71=0,0,IF(W71=(VLOOKUP(A71,[1]!TOX,50,FALSE)),"PQL",IF(W71=(VLOOKUP(A71,[1]!TOX,35,FALSE)),"Background","Leaching")))</f>
        <v>0</v>
      </c>
      <c r="Z71" s="127">
        <f>IF(J71=0,0,MAX(J71,(VLOOKUP(A71,[1]!TOX,50,FALSE)),(VLOOKUP(A71,[1]!TOX,35,FALSE))))</f>
        <v>0</v>
      </c>
      <c r="AA71" s="127" t="str">
        <f t="shared" si="9"/>
        <v>0</v>
      </c>
      <c r="AB71" s="129">
        <f>IF(Z71=0,0,IF(Z71=(VLOOKUP(A71,[1]!TOX,50,FALSE)),"PQL",IF(Z71=(VLOOKUP(A71,[1]!TOX,38,FALSE)),"Background","Leaching")))</f>
        <v>0</v>
      </c>
    </row>
    <row r="72" spans="1:28" x14ac:dyDescent="0.25">
      <c r="A72" s="115" t="s">
        <v>41</v>
      </c>
      <c r="B72" s="116">
        <f>(VLOOKUP(A72,[2]!GWOne,16,FALSE))</f>
        <v>0.4</v>
      </c>
      <c r="C72" s="116">
        <f>(VLOOKUP(A72,[2]!GWTwo,21,FALSE))</f>
        <v>2.1340996213515262</v>
      </c>
      <c r="D72" s="116">
        <f>(VLOOKUP(A72,[2]!GWThree,8,FALSE))</f>
        <v>1</v>
      </c>
      <c r="E72" s="117">
        <f t="shared" si="21"/>
        <v>0</v>
      </c>
      <c r="F72" s="118">
        <f t="shared" si="22"/>
        <v>0</v>
      </c>
      <c r="G72" s="119">
        <v>1E-3</v>
      </c>
      <c r="H72" s="130">
        <f t="shared" si="19"/>
        <v>0</v>
      </c>
      <c r="I72" s="130">
        <f t="shared" si="20"/>
        <v>0</v>
      </c>
      <c r="J72" s="130">
        <f t="shared" si="23"/>
        <v>0</v>
      </c>
      <c r="K72" s="121">
        <f>IF(H72=0,0,MAX(H72,(VLOOKUP(A72,[1]!TOX,50,FALSE)),(VLOOKUP(A72,[1]!TOX,39,FALSE))))</f>
        <v>0</v>
      </c>
      <c r="L72" s="122" t="str">
        <f t="shared" si="18"/>
        <v>0</v>
      </c>
      <c r="M72" s="123">
        <f>IF(K72=0,0,IF(K72=(VLOOKUP(A72,[1]!TOX,50,FALSE)),"PQL",IF(K72=(VLOOKUP(A72,[1]!TOX,39,FALSE)),"Background","Leaching")))</f>
        <v>0</v>
      </c>
      <c r="N72" s="124">
        <f>IF(I72=0,0,MAX(I72,(VLOOKUP(A72,[1]!TOX,50,FALSE)),(VLOOKUP(A72,[1]!TOX,39,FALSE))))</f>
        <v>0</v>
      </c>
      <c r="O72" s="123" t="str">
        <f t="shared" si="24"/>
        <v>0</v>
      </c>
      <c r="P72" s="123">
        <f>IF(N72=0,0,IF(N72=(VLOOKUP(A72,[1]!TOX,50,FALSE)),"PQL",IF(N72=(VLOOKUP(A72,[1]!TOX,39,FALSE)),"Background","Leaching")))</f>
        <v>0</v>
      </c>
      <c r="Q72" s="125">
        <f>IF(J72=0,0,MAX(J72,[1]Toxicity!$AX68,[1]Toxicity!$AM68))</f>
        <v>0</v>
      </c>
      <c r="R72" s="122" t="str">
        <f t="shared" si="25"/>
        <v>0</v>
      </c>
      <c r="S72" s="126">
        <f>IF(Q72=0,0,IF(Q72=(VLOOKUP(A72,[1]!TOX,50,FALSE)),"PQL",IF(Q72=(VLOOKUP(A72,[1]!TOX,39,FALSE)),"Background","Leaching")))</f>
        <v>0</v>
      </c>
      <c r="T72" s="127">
        <f>IF(H72=0,0,MAX(H72,(VLOOKUP(A72,[1]!TOX,50,FALSE)),(VLOOKUP(A72,[1]!TOX,35,FALSE))))</f>
        <v>0</v>
      </c>
      <c r="U72" s="128" t="str">
        <f t="shared" ref="U72:U129" si="26">IF(T72&lt;&gt;0,ROUND(T72,1-(1+INT(LOG10(ABS(T72))))),"0")</f>
        <v>0</v>
      </c>
      <c r="V72" s="128">
        <f>IF(T72=0,0,IF(T72=(VLOOKUP(A72,[1]!TOX,50,FALSE)),"PQL",IF(T72=(VLOOKUP(A72,[1]!TOX,35,FALSE)),"Background","Leaching")))</f>
        <v>0</v>
      </c>
      <c r="W72" s="128">
        <f>IF(I72=0,0,MAX(I72,(VLOOKUP(A72,[1]!TOX,50,FALSE)),(VLOOKUP(A72,[1]!TOX,35,FALSE))))</f>
        <v>0</v>
      </c>
      <c r="X72" s="128" t="str">
        <f t="shared" si="10"/>
        <v>0</v>
      </c>
      <c r="Y72" s="128">
        <f>IF(W72=0,0,IF(W72=(VLOOKUP(A72,[1]!TOX,50,FALSE)),"PQL",IF(W72=(VLOOKUP(A72,[1]!TOX,35,FALSE)),"Background","Leaching")))</f>
        <v>0</v>
      </c>
      <c r="Z72" s="127">
        <f>IF(J72=0,0,MAX(J72,(VLOOKUP(A72,[1]!TOX,50,FALSE)),(VLOOKUP(A72,[1]!TOX,35,FALSE))))</f>
        <v>0</v>
      </c>
      <c r="AA72" s="127" t="str">
        <f t="shared" ref="AA72:AA129" si="27">IF(Z72&lt;&gt;0,ROUND(Z72,1-(1+INT(LOG10(ABS(Z72))))),"0")</f>
        <v>0</v>
      </c>
      <c r="AB72" s="129">
        <f>IF(Z72=0,0,IF(Z72=(VLOOKUP(A72,[1]!TOX,50,FALSE)),"PQL",IF(Z72=(VLOOKUP(A72,[1]!TOX,38,FALSE)),"Background","Leaching")))</f>
        <v>0</v>
      </c>
    </row>
    <row r="73" spans="1:28" x14ac:dyDescent="0.25">
      <c r="A73" s="115" t="s">
        <v>40</v>
      </c>
      <c r="B73" s="116">
        <f>(VLOOKUP(A73,[2]!GWOne,16,FALSE))</f>
        <v>0.2</v>
      </c>
      <c r="C73" s="116">
        <f>(VLOOKUP(A73,[2]!GWTwo,21,FALSE))</f>
        <v>7.3403358898272231</v>
      </c>
      <c r="D73" s="116">
        <f>(VLOOKUP(A73,[2]!GWThree,8,FALSE))</f>
        <v>1.5</v>
      </c>
      <c r="E73" s="117">
        <f t="shared" si="21"/>
        <v>0</v>
      </c>
      <c r="F73" s="118">
        <f t="shared" si="22"/>
        <v>0</v>
      </c>
      <c r="G73" s="119">
        <v>1E-3</v>
      </c>
      <c r="H73" s="130">
        <f t="shared" si="19"/>
        <v>0</v>
      </c>
      <c r="I73" s="130">
        <f t="shared" si="20"/>
        <v>0</v>
      </c>
      <c r="J73" s="130">
        <f t="shared" si="23"/>
        <v>0</v>
      </c>
      <c r="K73" s="121">
        <f>IF(H73=0,0,MAX(H73,(VLOOKUP(A73,[1]!TOX,50,FALSE)),(VLOOKUP(A73,[1]!TOX,39,FALSE))))</f>
        <v>0</v>
      </c>
      <c r="L73" s="122" t="str">
        <f t="shared" si="18"/>
        <v>0</v>
      </c>
      <c r="M73" s="123">
        <f>IF(K73=0,0,IF(K73=(VLOOKUP(A73,[1]!TOX,50,FALSE)),"PQL",IF(K73=(VLOOKUP(A73,[1]!TOX,39,FALSE)),"Background","Leaching")))</f>
        <v>0</v>
      </c>
      <c r="N73" s="124">
        <f>IF(I73=0,0,MAX(I73,(VLOOKUP(A73,[1]!TOX,50,FALSE)),(VLOOKUP(A73,[1]!TOX,39,FALSE))))</f>
        <v>0</v>
      </c>
      <c r="O73" s="123" t="str">
        <f t="shared" si="24"/>
        <v>0</v>
      </c>
      <c r="P73" s="123">
        <f>IF(N73=0,0,IF(N73=(VLOOKUP(A73,[1]!TOX,50,FALSE)),"PQL",IF(N73=(VLOOKUP(A73,[1]!TOX,39,FALSE)),"Background","Leaching")))</f>
        <v>0</v>
      </c>
      <c r="Q73" s="125">
        <f>IF(J73=0,0,MAX(J73,[1]Toxicity!$AX69,[1]Toxicity!$AM69))</f>
        <v>0</v>
      </c>
      <c r="R73" s="122" t="str">
        <f t="shared" si="25"/>
        <v>0</v>
      </c>
      <c r="S73" s="126">
        <f>IF(Q73=0,0,IF(Q73=(VLOOKUP(A73,[1]!TOX,50,FALSE)),"PQL",IF(Q73=(VLOOKUP(A73,[1]!TOX,39,FALSE)),"Background","Leaching")))</f>
        <v>0</v>
      </c>
      <c r="T73" s="127">
        <f>IF(H73=0,0,MAX(H73,(VLOOKUP(A73,[1]!TOX,50,FALSE)),(VLOOKUP(A73,[1]!TOX,35,FALSE))))</f>
        <v>0</v>
      </c>
      <c r="U73" s="128" t="str">
        <f t="shared" si="26"/>
        <v>0</v>
      </c>
      <c r="V73" s="128">
        <f>IF(T73=0,0,IF(T73=(VLOOKUP(A73,[1]!TOX,50,FALSE)),"PQL",IF(T73=(VLOOKUP(A73,[1]!TOX,35,FALSE)),"Background","Leaching")))</f>
        <v>0</v>
      </c>
      <c r="W73" s="128">
        <f>IF(I73=0,0,MAX(I73,(VLOOKUP(A73,[1]!TOX,50,FALSE)),(VLOOKUP(A73,[1]!TOX,35,FALSE))))</f>
        <v>0</v>
      </c>
      <c r="X73" s="128" t="str">
        <f t="shared" ref="X73:X129" si="28">IF(W73&lt;&gt;0,ROUND(W73,1-(1+INT(LOG10(ABS(W73))))),"0")</f>
        <v>0</v>
      </c>
      <c r="Y73" s="128">
        <f>IF(W73=0,0,IF(W73=(VLOOKUP(A73,[1]!TOX,50,FALSE)),"PQL",IF(W73=(VLOOKUP(A73,[1]!TOX,35,FALSE)),"Background","Leaching")))</f>
        <v>0</v>
      </c>
      <c r="Z73" s="127">
        <f>IF(J73=0,0,MAX(J73,(VLOOKUP(A73,[1]!TOX,50,FALSE)),(VLOOKUP(A73,[1]!TOX,35,FALSE))))</f>
        <v>0</v>
      </c>
      <c r="AA73" s="127" t="str">
        <f t="shared" si="27"/>
        <v>0</v>
      </c>
      <c r="AB73" s="129">
        <f>IF(Z73=0,0,IF(Z73=(VLOOKUP(A73,[1]!TOX,50,FALSE)),"PQL",IF(Z73=(VLOOKUP(A73,[1]!TOX,38,FALSE)),"Background","Leaching")))</f>
        <v>0</v>
      </c>
    </row>
    <row r="74" spans="1:28" x14ac:dyDescent="0.25">
      <c r="A74" s="115" t="s">
        <v>39</v>
      </c>
      <c r="B74" s="116">
        <f>(VLOOKUP(A74,[2]!GWOne,16,FALSE))</f>
        <v>1</v>
      </c>
      <c r="C74" s="116">
        <f>(VLOOKUP(A74,[2]!GWTwo,21,FALSE))</f>
        <v>1</v>
      </c>
      <c r="D74" s="116">
        <f>(VLOOKUP(A74,[2]!GWThree,8,FALSE))</f>
        <v>5750</v>
      </c>
      <c r="E74" s="117">
        <f t="shared" si="21"/>
        <v>0</v>
      </c>
      <c r="F74" s="118">
        <f t="shared" si="22"/>
        <v>0</v>
      </c>
      <c r="G74" s="119">
        <v>1E-3</v>
      </c>
      <c r="H74" s="130">
        <f t="shared" si="19"/>
        <v>0</v>
      </c>
      <c r="I74" s="130">
        <f t="shared" si="20"/>
        <v>0</v>
      </c>
      <c r="J74" s="130">
        <f t="shared" si="23"/>
        <v>0</v>
      </c>
      <c r="K74" s="121">
        <f>IF(H74=0,0,MAX(H74,(VLOOKUP(A74,[1]!TOX,50,FALSE)),(VLOOKUP(A74,[1]!TOX,39,FALSE))))</f>
        <v>0</v>
      </c>
      <c r="L74" s="122" t="str">
        <f t="shared" si="18"/>
        <v>0</v>
      </c>
      <c r="M74" s="123">
        <f>IF(K74=0,0,IF(K74=(VLOOKUP(A74,[1]!TOX,50,FALSE)),"PQL",IF(K74=(VLOOKUP(A74,[1]!TOX,39,FALSE)),"Background","Leaching")))</f>
        <v>0</v>
      </c>
      <c r="N74" s="124">
        <f>IF(I74=0,0,MAX(I74,(VLOOKUP(A74,[1]!TOX,50,FALSE)),(VLOOKUP(A74,[1]!TOX,39,FALSE))))</f>
        <v>0</v>
      </c>
      <c r="O74" s="123" t="str">
        <f t="shared" si="24"/>
        <v>0</v>
      </c>
      <c r="P74" s="123">
        <f>IF(N74=0,0,IF(N74=(VLOOKUP(A74,[1]!TOX,50,FALSE)),"PQL",IF(N74=(VLOOKUP(A74,[1]!TOX,39,FALSE)),"Background","Leaching")))</f>
        <v>0</v>
      </c>
      <c r="Q74" s="125">
        <f>IF(J74=0,0,MAX(J74,[1]Toxicity!$AX70,[1]Toxicity!$AM70))</f>
        <v>0</v>
      </c>
      <c r="R74" s="122" t="str">
        <f t="shared" si="25"/>
        <v>0</v>
      </c>
      <c r="S74" s="126">
        <f>IF(Q74=0,0,IF(Q74=(VLOOKUP(A74,[1]!TOX,50,FALSE)),"PQL",IF(Q74=(VLOOKUP(A74,[1]!TOX,39,FALSE)),"Background","Leaching")))</f>
        <v>0</v>
      </c>
      <c r="T74" s="127">
        <f>IF(H74=0,0,MAX(H74,(VLOOKUP(A74,[1]!TOX,50,FALSE)),(VLOOKUP(A74,[1]!TOX,35,FALSE))))</f>
        <v>0</v>
      </c>
      <c r="U74" s="128" t="str">
        <f t="shared" si="26"/>
        <v>0</v>
      </c>
      <c r="V74" s="128">
        <f>IF(T74=0,0,IF(T74=(VLOOKUP(A74,[1]!TOX,50,FALSE)),"PQL",IF(T74=(VLOOKUP(A74,[1]!TOX,35,FALSE)),"Background","Leaching")))</f>
        <v>0</v>
      </c>
      <c r="W74" s="128">
        <f>IF(I74=0,0,MAX(I74,(VLOOKUP(A74,[1]!TOX,50,FALSE)),(VLOOKUP(A74,[1]!TOX,35,FALSE))))</f>
        <v>0</v>
      </c>
      <c r="X74" s="128" t="str">
        <f t="shared" si="28"/>
        <v>0</v>
      </c>
      <c r="Y74" s="128">
        <f>IF(W74=0,0,IF(W74=(VLOOKUP(A74,[1]!TOX,50,FALSE)),"PQL",IF(W74=(VLOOKUP(A74,[1]!TOX,35,FALSE)),"Background","Leaching")))</f>
        <v>0</v>
      </c>
      <c r="Z74" s="127">
        <f>IF(J74=0,0,MAX(J74,(VLOOKUP(A74,[1]!TOX,50,FALSE)),(VLOOKUP(A74,[1]!TOX,35,FALSE))))</f>
        <v>0</v>
      </c>
      <c r="AA74" s="127" t="str">
        <f t="shared" si="27"/>
        <v>0</v>
      </c>
      <c r="AB74" s="129">
        <f>IF(Z74=0,0,IF(Z74=(VLOOKUP(A74,[1]!TOX,50,FALSE)),"PQL",IF(Z74=(VLOOKUP(A74,[1]!TOX,38,FALSE)),"Background","Leaching")))</f>
        <v>0</v>
      </c>
    </row>
    <row r="75" spans="1:28" x14ac:dyDescent="0.25">
      <c r="A75" s="115" t="s">
        <v>38</v>
      </c>
      <c r="B75" s="116">
        <f>(VLOOKUP(A75,[2]!GWOne,16,FALSE))</f>
        <v>0.14209370424026035</v>
      </c>
      <c r="C75" s="116">
        <f>(VLOOKUP(A75,[2]!GWTwo,21,FALSE))</f>
        <v>49.161774461924971</v>
      </c>
      <c r="D75" s="116">
        <f>(VLOOKUP(A75,[2]!GWThree,8,FALSE))</f>
        <v>3250</v>
      </c>
      <c r="E75" s="117">
        <f t="shared" si="21"/>
        <v>0</v>
      </c>
      <c r="F75" s="118">
        <f t="shared" si="22"/>
        <v>0</v>
      </c>
      <c r="G75" s="119">
        <v>1E-3</v>
      </c>
      <c r="H75" s="130">
        <f t="shared" si="19"/>
        <v>0</v>
      </c>
      <c r="I75" s="130">
        <f t="shared" si="20"/>
        <v>0</v>
      </c>
      <c r="J75" s="130">
        <f t="shared" si="23"/>
        <v>0</v>
      </c>
      <c r="K75" s="121">
        <f>IF(H75=0,0,MAX(H75,(VLOOKUP(A75,[1]!TOX,50,FALSE)),(VLOOKUP(A75,[1]!TOX,39,FALSE))))</f>
        <v>0</v>
      </c>
      <c r="L75" s="122" t="str">
        <f t="shared" si="18"/>
        <v>0</v>
      </c>
      <c r="M75" s="123">
        <f>IF(K75=0,0,IF(K75=(VLOOKUP(A75,[1]!TOX,50,FALSE)),"PQL",IF(K75=(VLOOKUP(A75,[1]!TOX,39,FALSE)),"Background","Leaching")))</f>
        <v>0</v>
      </c>
      <c r="N75" s="124">
        <f>IF(I75=0,0,MAX(I75,(VLOOKUP(A75,[1]!TOX,50,FALSE)),(VLOOKUP(A75,[1]!TOX,39,FALSE))))</f>
        <v>0</v>
      </c>
      <c r="O75" s="123" t="str">
        <f t="shared" si="24"/>
        <v>0</v>
      </c>
      <c r="P75" s="123">
        <f>IF(N75=0,0,IF(N75=(VLOOKUP(A75,[1]!TOX,50,FALSE)),"PQL",IF(N75=(VLOOKUP(A75,[1]!TOX,39,FALSE)),"Background","Leaching")))</f>
        <v>0</v>
      </c>
      <c r="Q75" s="125">
        <f>IF(J75=0,0,MAX(J75,[1]Toxicity!$AX71,[1]Toxicity!$AM71))</f>
        <v>0</v>
      </c>
      <c r="R75" s="122" t="str">
        <f t="shared" si="25"/>
        <v>0</v>
      </c>
      <c r="S75" s="126">
        <f>IF(Q75=0,0,IF(Q75=(VLOOKUP(A75,[1]!TOX,50,FALSE)),"PQL",IF(Q75=(VLOOKUP(A75,[1]!TOX,39,FALSE)),"Background","Leaching")))</f>
        <v>0</v>
      </c>
      <c r="T75" s="127">
        <f>IF(H75=0,0,MAX(H75,(VLOOKUP(A75,[1]!TOX,50,FALSE)),(VLOOKUP(A75,[1]!TOX,35,FALSE))))</f>
        <v>0</v>
      </c>
      <c r="U75" s="128" t="str">
        <f t="shared" si="26"/>
        <v>0</v>
      </c>
      <c r="V75" s="128">
        <f>IF(T75=0,0,IF(T75=(VLOOKUP(A75,[1]!TOX,50,FALSE)),"PQL",IF(T75=(VLOOKUP(A75,[1]!TOX,35,FALSE)),"Background","Leaching")))</f>
        <v>0</v>
      </c>
      <c r="W75" s="128">
        <f>IF(I75=0,0,MAX(I75,(VLOOKUP(A75,[1]!TOX,50,FALSE)),(VLOOKUP(A75,[1]!TOX,35,FALSE))))</f>
        <v>0</v>
      </c>
      <c r="X75" s="128" t="str">
        <f t="shared" si="28"/>
        <v>0</v>
      </c>
      <c r="Y75" s="128">
        <f>IF(W75=0,0,IF(W75=(VLOOKUP(A75,[1]!TOX,50,FALSE)),"PQL",IF(W75=(VLOOKUP(A75,[1]!TOX,35,FALSE)),"Background","Leaching")))</f>
        <v>0</v>
      </c>
      <c r="Z75" s="127">
        <f>IF(J75=0,0,MAX(J75,(VLOOKUP(A75,[1]!TOX,50,FALSE)),(VLOOKUP(A75,[1]!TOX,35,FALSE))))</f>
        <v>0</v>
      </c>
      <c r="AA75" s="127" t="str">
        <f t="shared" si="27"/>
        <v>0</v>
      </c>
      <c r="AB75" s="129">
        <f>IF(Z75=0,0,IF(Z75=(VLOOKUP(A75,[1]!TOX,50,FALSE)),"PQL",IF(Z75=(VLOOKUP(A75,[1]!TOX,38,FALSE)),"Background","Leaching")))</f>
        <v>0</v>
      </c>
    </row>
    <row r="76" spans="1:28" ht="20" x14ac:dyDescent="0.25">
      <c r="A76" s="131" t="s">
        <v>37</v>
      </c>
      <c r="B76" s="116">
        <f>(VLOOKUP(A76,[2]!GWOne,16,FALSE))</f>
        <v>0.2</v>
      </c>
      <c r="C76" s="116">
        <f>(VLOOKUP(A76,[2]!GWTwo,21,FALSE))</f>
        <v>156.03868806803212</v>
      </c>
      <c r="D76" s="116">
        <f>(VLOOKUP(A76,[2]!GWThree,8,FALSE))</f>
        <v>4</v>
      </c>
      <c r="E76" s="117">
        <f t="shared" si="21"/>
        <v>14</v>
      </c>
      <c r="F76" s="118">
        <f t="shared" si="22"/>
        <v>116</v>
      </c>
      <c r="G76" s="119">
        <v>1E-3</v>
      </c>
      <c r="H76" s="130">
        <f t="shared" si="19"/>
        <v>2.8000000000000004E-3</v>
      </c>
      <c r="I76" s="130">
        <f t="shared" si="20"/>
        <v>2.1845416329524499</v>
      </c>
      <c r="J76" s="130">
        <f t="shared" si="23"/>
        <v>0.46400000000000002</v>
      </c>
      <c r="K76" s="121">
        <f>IF(H76=0,0,MAX(H76,(VLOOKUP(A76,[1]!TOX,50,FALSE)),(VLOOKUP(A76,[1]!TOX,39,FALSE))))</f>
        <v>2.8000000000000004E-3</v>
      </c>
      <c r="L76" s="122">
        <f t="shared" si="18"/>
        <v>3.0000000000000001E-3</v>
      </c>
      <c r="M76" s="123" t="str">
        <f>IF(K76=0,0,IF(K76=(VLOOKUP(A76,[1]!TOX,50,FALSE)),"PQL",IF(K76=(VLOOKUP(A76,[1]!TOX,39,FALSE)),"Background","Leaching")))</f>
        <v>Leaching</v>
      </c>
      <c r="N76" s="124">
        <f>IF(I76=0,0,MAX(I76,(VLOOKUP(A76,[1]!TOX,50,FALSE)),(VLOOKUP(A76,[1]!TOX,39,FALSE))))</f>
        <v>2.1845416329524499</v>
      </c>
      <c r="O76" s="123">
        <f t="shared" si="24"/>
        <v>2</v>
      </c>
      <c r="P76" s="123" t="str">
        <f>IF(N76=0,0,IF(N76=(VLOOKUP(A76,[1]!TOX,50,FALSE)),"PQL",IF(N76=(VLOOKUP(A76,[1]!TOX,39,FALSE)),"Background","Leaching")))</f>
        <v>Leaching</v>
      </c>
      <c r="Q76" s="125">
        <f>IF(J76=0,0,MAX(J76,[1]Toxicity!$AX72,[1]Toxicity!$AM72))</f>
        <v>0.46400000000000002</v>
      </c>
      <c r="R76" s="122">
        <f t="shared" si="25"/>
        <v>0.5</v>
      </c>
      <c r="S76" s="126" t="str">
        <f>IF(Q76=0,0,IF(Q76=(VLOOKUP(A76,[1]!TOX,50,FALSE)),"PQL",IF(Q76=(VLOOKUP(A76,[1]!TOX,39,FALSE)),"Background","Leaching")))</f>
        <v>Leaching</v>
      </c>
      <c r="T76" s="127">
        <f>IF(H76=0,0,MAX(H76,(VLOOKUP(A76,[1]!TOX,50,FALSE)),(VLOOKUP(A76,[1]!TOX,35,FALSE))))</f>
        <v>2.8000000000000004E-3</v>
      </c>
      <c r="U76" s="128">
        <f t="shared" si="26"/>
        <v>3.0000000000000001E-3</v>
      </c>
      <c r="V76" s="128" t="str">
        <f>IF(T76=0,0,IF(T76=(VLOOKUP(A76,[1]!TOX,50,FALSE)),"PQL",IF(T76=(VLOOKUP(A76,[1]!TOX,35,FALSE)),"Background","Leaching")))</f>
        <v>Leaching</v>
      </c>
      <c r="W76" s="128">
        <f>IF(I76=0,0,MAX(I76,(VLOOKUP(A76,[1]!TOX,50,FALSE)),(VLOOKUP(A76,[1]!TOX,35,FALSE))))</f>
        <v>2.1845416329524499</v>
      </c>
      <c r="X76" s="128">
        <f t="shared" si="28"/>
        <v>2</v>
      </c>
      <c r="Y76" s="128" t="str">
        <f>IF(W76=0,0,IF(W76=(VLOOKUP(A76,[1]!TOX,50,FALSE)),"PQL",IF(W76=(VLOOKUP(A76,[1]!TOX,35,FALSE)),"Background","Leaching")))</f>
        <v>Leaching</v>
      </c>
      <c r="Z76" s="127">
        <f>IF(J76=0,0,MAX(J76,(VLOOKUP(A76,[1]!TOX,50,FALSE)),(VLOOKUP(A76,[1]!TOX,35,FALSE))))</f>
        <v>0.46400000000000002</v>
      </c>
      <c r="AA76" s="127">
        <f t="shared" si="27"/>
        <v>0.5</v>
      </c>
      <c r="AB76" s="129" t="str">
        <f>IF(Z76=0,0,IF(Z76=(VLOOKUP(A76,[1]!TOX,50,FALSE)),"PQL",IF(Z76=(VLOOKUP(A76,[1]!TOX,38,FALSE)),"Background","Leaching")))</f>
        <v>Leaching</v>
      </c>
    </row>
    <row r="77" spans="1:28" x14ac:dyDescent="0.25">
      <c r="A77" s="115" t="s">
        <v>36</v>
      </c>
      <c r="B77" s="116">
        <f>(VLOOKUP(A77,[2]!GWOne,16,FALSE))</f>
        <v>0.40283152084077323</v>
      </c>
      <c r="C77" s="116">
        <f>(VLOOKUP(A77,[2]!GWTwo,21,FALSE))</f>
        <v>137.75441237772469</v>
      </c>
      <c r="D77" s="116">
        <f>(VLOOKUP(A77,[2]!GWThree,8,FALSE))</f>
        <v>50000</v>
      </c>
      <c r="E77" s="117">
        <f t="shared" si="21"/>
        <v>25</v>
      </c>
      <c r="F77" s="118">
        <f t="shared" si="22"/>
        <v>242</v>
      </c>
      <c r="G77" s="119">
        <v>1E-3</v>
      </c>
      <c r="H77" s="130">
        <f t="shared" si="19"/>
        <v>1.0070788021019331E-2</v>
      </c>
      <c r="I77" s="130">
        <f t="shared" si="20"/>
        <v>3.4438603094431173</v>
      </c>
      <c r="J77" s="130">
        <f t="shared" si="23"/>
        <v>12100</v>
      </c>
      <c r="K77" s="121">
        <f>IF(H77=0,0,MAX(H77,(VLOOKUP(A77,[1]!TOX,50,FALSE)),(VLOOKUP(A77,[1]!TOX,39,FALSE))))</f>
        <v>0.66</v>
      </c>
      <c r="L77" s="122">
        <f t="shared" si="18"/>
        <v>0.7</v>
      </c>
      <c r="M77" s="123" t="str">
        <f>IF(K77=0,0,IF(K77=(VLOOKUP(A77,[1]!TOX,50,FALSE)),"PQL",IF(K77=(VLOOKUP(A77,[1]!TOX,39,FALSE)),"Background","Leaching")))</f>
        <v>PQL</v>
      </c>
      <c r="N77" s="124">
        <f>IF(I77=0,0,MAX(I77,(VLOOKUP(A77,[1]!TOX,50,FALSE)),(VLOOKUP(A77,[1]!TOX,39,FALSE))))</f>
        <v>3.4438603094431173</v>
      </c>
      <c r="O77" s="123">
        <f t="shared" si="24"/>
        <v>3</v>
      </c>
      <c r="P77" s="123" t="str">
        <f>IF(N77=0,0,IF(N77=(VLOOKUP(A77,[1]!TOX,50,FALSE)),"PQL",IF(N77=(VLOOKUP(A77,[1]!TOX,39,FALSE)),"Background","Leaching")))</f>
        <v>Leaching</v>
      </c>
      <c r="Q77" s="125">
        <f>IF(J77=0,0,MAX(J77,[1]Toxicity!$AX73,[1]Toxicity!$AM73))</f>
        <v>12100</v>
      </c>
      <c r="R77" s="122">
        <f t="shared" si="25"/>
        <v>10000</v>
      </c>
      <c r="S77" s="126" t="str">
        <f>IF(Q77=0,0,IF(Q77=(VLOOKUP(A77,[1]!TOX,50,FALSE)),"PQL",IF(Q77=(VLOOKUP(A77,[1]!TOX,39,FALSE)),"Background","Leaching")))</f>
        <v>Leaching</v>
      </c>
      <c r="T77" s="127">
        <f>IF(H77=0,0,MAX(H77,(VLOOKUP(A77,[1]!TOX,50,FALSE)),(VLOOKUP(A77,[1]!TOX,35,FALSE))))</f>
        <v>0.66</v>
      </c>
      <c r="U77" s="128">
        <f t="shared" si="26"/>
        <v>0.7</v>
      </c>
      <c r="V77" s="128" t="str">
        <f>IF(T77=0,0,IF(T77=(VLOOKUP(A77,[1]!TOX,50,FALSE)),"PQL",IF(T77=(VLOOKUP(A77,[1]!TOX,35,FALSE)),"Background","Leaching")))</f>
        <v>PQL</v>
      </c>
      <c r="W77" s="128">
        <f>IF(I77=0,0,MAX(I77,(VLOOKUP(A77,[1]!TOX,50,FALSE)),(VLOOKUP(A77,[1]!TOX,35,FALSE))))</f>
        <v>3.4438603094431173</v>
      </c>
      <c r="X77" s="128">
        <f t="shared" si="28"/>
        <v>3</v>
      </c>
      <c r="Y77" s="128" t="str">
        <f>IF(W77=0,0,IF(W77=(VLOOKUP(A77,[1]!TOX,50,FALSE)),"PQL",IF(W77=(VLOOKUP(A77,[1]!TOX,35,FALSE)),"Background","Leaching")))</f>
        <v>Leaching</v>
      </c>
      <c r="Z77" s="127">
        <f>IF(J77=0,0,MAX(J77,(VLOOKUP(A77,[1]!TOX,50,FALSE)),(VLOOKUP(A77,[1]!TOX,35,FALSE))))</f>
        <v>12100</v>
      </c>
      <c r="AA77" s="127">
        <f t="shared" si="27"/>
        <v>10000</v>
      </c>
      <c r="AB77" s="129" t="str">
        <f>IF(Z77=0,0,IF(Z77=(VLOOKUP(A77,[1]!TOX,50,FALSE)),"PQL",IF(Z77=(VLOOKUP(A77,[1]!TOX,38,FALSE)),"Background","Leaching")))</f>
        <v>Leaching</v>
      </c>
    </row>
    <row r="78" spans="1:28" x14ac:dyDescent="0.25">
      <c r="A78" s="115" t="s">
        <v>35</v>
      </c>
      <c r="B78" s="116">
        <f>(VLOOKUP(A78,[2]!GWOne,16,FALSE))</f>
        <v>161.46088738650005</v>
      </c>
      <c r="C78" s="116">
        <f>(VLOOKUP(A78,[2]!GWTwo,21,FALSE))</f>
        <v>50000</v>
      </c>
      <c r="D78" s="116">
        <f>(VLOOKUP(A78,[2]!GWThree,8,FALSE))</f>
        <v>50000</v>
      </c>
      <c r="E78" s="117">
        <f t="shared" si="21"/>
        <v>2</v>
      </c>
      <c r="F78" s="118">
        <f t="shared" si="22"/>
        <v>20</v>
      </c>
      <c r="G78" s="119">
        <v>1E-3</v>
      </c>
      <c r="H78" s="130">
        <f t="shared" si="19"/>
        <v>0.3229217747730001</v>
      </c>
      <c r="I78" s="130">
        <f t="shared" si="20"/>
        <v>100</v>
      </c>
      <c r="J78" s="130">
        <f t="shared" si="23"/>
        <v>1000</v>
      </c>
      <c r="K78" s="121">
        <f>IF(H78=0,0,MAX(H78,(VLOOKUP(A78,[1]!TOX,50,FALSE)),(VLOOKUP(A78,[1]!TOX,39,FALSE))))</f>
        <v>2.2000000000000002</v>
      </c>
      <c r="L78" s="122">
        <f t="shared" si="18"/>
        <v>2</v>
      </c>
      <c r="M78" s="123" t="str">
        <f>IF(K78=0,0,IF(K78=(VLOOKUP(A78,[1]!TOX,50,FALSE)),"PQL",IF(K78=(VLOOKUP(A78,[1]!TOX,39,FALSE)),"Background","Leaching")))</f>
        <v>PQL</v>
      </c>
      <c r="N78" s="124">
        <f>IF(I78=0,0,MAX(I78,(VLOOKUP(A78,[1]!TOX,50,FALSE)),(VLOOKUP(A78,[1]!TOX,39,FALSE))))</f>
        <v>100</v>
      </c>
      <c r="O78" s="123">
        <f t="shared" si="24"/>
        <v>100</v>
      </c>
      <c r="P78" s="123" t="str">
        <f>IF(N78=0,0,IF(N78=(VLOOKUP(A78,[1]!TOX,50,FALSE)),"PQL",IF(N78=(VLOOKUP(A78,[1]!TOX,39,FALSE)),"Background","Leaching")))</f>
        <v>Leaching</v>
      </c>
      <c r="Q78" s="125">
        <f>IF(J78=0,0,MAX(J78,[1]Toxicity!$AX74,[1]Toxicity!$AM74))</f>
        <v>1000</v>
      </c>
      <c r="R78" s="122">
        <f t="shared" si="25"/>
        <v>1000</v>
      </c>
      <c r="S78" s="126" t="str">
        <f>IF(Q78=0,0,IF(Q78=(VLOOKUP(A78,[1]!TOX,50,FALSE)),"PQL",IF(Q78=(VLOOKUP(A78,[1]!TOX,39,FALSE)),"Background","Leaching")))</f>
        <v>Leaching</v>
      </c>
      <c r="T78" s="127">
        <f>IF(H78=0,0,MAX(H78,(VLOOKUP(A78,[1]!TOX,50,FALSE)),(VLOOKUP(A78,[1]!TOX,35,FALSE))))</f>
        <v>2.2000000000000002</v>
      </c>
      <c r="U78" s="128">
        <f t="shared" si="26"/>
        <v>2</v>
      </c>
      <c r="V78" s="128" t="str">
        <f>IF(T78=0,0,IF(T78=(VLOOKUP(A78,[1]!TOX,50,FALSE)),"PQL",IF(T78=(VLOOKUP(A78,[1]!TOX,35,FALSE)),"Background","Leaching")))</f>
        <v>PQL</v>
      </c>
      <c r="W78" s="128">
        <f>IF(I78=0,0,MAX(I78,(VLOOKUP(A78,[1]!TOX,50,FALSE)),(VLOOKUP(A78,[1]!TOX,35,FALSE))))</f>
        <v>100</v>
      </c>
      <c r="X78" s="128">
        <f t="shared" si="28"/>
        <v>100</v>
      </c>
      <c r="Y78" s="128" t="str">
        <f>IF(W78=0,0,IF(W78=(VLOOKUP(A78,[1]!TOX,50,FALSE)),"PQL",IF(W78=(VLOOKUP(A78,[1]!TOX,35,FALSE)),"Background","Leaching")))</f>
        <v>Leaching</v>
      </c>
      <c r="Z78" s="127">
        <f>IF(J78=0,0,MAX(J78,(VLOOKUP(A78,[1]!TOX,50,FALSE)),(VLOOKUP(A78,[1]!TOX,35,FALSE))))</f>
        <v>1000</v>
      </c>
      <c r="AA78" s="127">
        <f t="shared" si="27"/>
        <v>1000</v>
      </c>
      <c r="AB78" s="129" t="str">
        <f>IF(Z78=0,0,IF(Z78=(VLOOKUP(A78,[1]!TOX,50,FALSE)),"PQL",IF(Z78=(VLOOKUP(A78,[1]!TOX,38,FALSE)),"Background","Leaching")))</f>
        <v>Leaching</v>
      </c>
    </row>
    <row r="79" spans="1:28" x14ac:dyDescent="0.25">
      <c r="A79" s="115" t="s">
        <v>34</v>
      </c>
      <c r="B79" s="116">
        <f>(VLOOKUP(A79,[2]!GWOne,16,FALSE))</f>
        <v>7.2908440913223654E-2</v>
      </c>
      <c r="C79" s="116">
        <f>(VLOOKUP(A79,[2]!GWTwo,21,FALSE))</f>
        <v>0</v>
      </c>
      <c r="D79" s="116">
        <f>(VLOOKUP(A79,[2]!GWThree,8,FALSE))</f>
        <v>140</v>
      </c>
      <c r="E79" s="117">
        <f t="shared" si="21"/>
        <v>0</v>
      </c>
      <c r="F79" s="118">
        <f t="shared" si="22"/>
        <v>0</v>
      </c>
      <c r="G79" s="119">
        <v>1E-3</v>
      </c>
      <c r="H79" s="130">
        <f t="shared" si="19"/>
        <v>0</v>
      </c>
      <c r="I79" s="130">
        <f t="shared" si="20"/>
        <v>0</v>
      </c>
      <c r="J79" s="130">
        <f t="shared" si="23"/>
        <v>0</v>
      </c>
      <c r="K79" s="121">
        <f>IF(H79=0,0,MAX(H79,(VLOOKUP(A79,[1]!TOX,50,FALSE)),(VLOOKUP(A79,[1]!TOX,39,FALSE))))</f>
        <v>0</v>
      </c>
      <c r="L79" s="122" t="str">
        <f t="shared" si="18"/>
        <v>0</v>
      </c>
      <c r="M79" s="123">
        <f>IF(K79=0,0,IF(K79=(VLOOKUP(A79,[1]!TOX,50,FALSE)),"PQL",IF(K79=(VLOOKUP(A79,[1]!TOX,39,FALSE)),"Background","Leaching")))</f>
        <v>0</v>
      </c>
      <c r="N79" s="124">
        <f>IF(I79=0,0,MAX(I79,(VLOOKUP(A79,[1]!TOX,50,FALSE)),(VLOOKUP(A79,[1]!TOX,39,FALSE))))</f>
        <v>0</v>
      </c>
      <c r="O79" s="123" t="str">
        <f t="shared" si="24"/>
        <v>0</v>
      </c>
      <c r="P79" s="123">
        <f>IF(N79=0,0,IF(N79=(VLOOKUP(A79,[1]!TOX,50,FALSE)),"PQL",IF(N79=(VLOOKUP(A79,[1]!TOX,39,FALSE)),"Background","Leaching")))</f>
        <v>0</v>
      </c>
      <c r="Q79" s="125">
        <f>IF(J79=0,0,MAX(J79,[1]Toxicity!$AX75,[1]Toxicity!$AM75))</f>
        <v>0</v>
      </c>
      <c r="R79" s="122" t="str">
        <f t="shared" si="25"/>
        <v>0</v>
      </c>
      <c r="S79" s="126">
        <f>IF(Q79=0,0,IF(Q79=(VLOOKUP(A79,[1]!TOX,50,FALSE)),"PQL",IF(Q79=(VLOOKUP(A79,[1]!TOX,39,FALSE)),"Background","Leaching")))</f>
        <v>0</v>
      </c>
      <c r="T79" s="127">
        <f>IF(H79=0,0,MAX(H79,(VLOOKUP(A79,[1]!TOX,50,FALSE)),(VLOOKUP(A79,[1]!TOX,35,FALSE))))</f>
        <v>0</v>
      </c>
      <c r="U79" s="128" t="str">
        <f t="shared" si="26"/>
        <v>0</v>
      </c>
      <c r="V79" s="128">
        <f>IF(T79=0,0,IF(T79=(VLOOKUP(A79,[1]!TOX,50,FALSE)),"PQL",IF(T79=(VLOOKUP(A79,[1]!TOX,35,FALSE)),"Background","Leaching")))</f>
        <v>0</v>
      </c>
      <c r="W79" s="128">
        <f>IF(I79=0,0,MAX(I79,(VLOOKUP(A79,[1]!TOX,50,FALSE)),(VLOOKUP(A79,[1]!TOX,35,FALSE))))</f>
        <v>0</v>
      </c>
      <c r="X79" s="128" t="str">
        <f t="shared" si="28"/>
        <v>0</v>
      </c>
      <c r="Y79" s="128">
        <f>IF(W79=0,0,IF(W79=(VLOOKUP(A79,[1]!TOX,50,FALSE)),"PQL",IF(W79=(VLOOKUP(A79,[1]!TOX,35,FALSE)),"Background","Leaching")))</f>
        <v>0</v>
      </c>
      <c r="Z79" s="127">
        <f>IF(J79=0,0,MAX(J79,(VLOOKUP(A79,[1]!TOX,50,FALSE)),(VLOOKUP(A79,[1]!TOX,35,FALSE))))</f>
        <v>0</v>
      </c>
      <c r="AA79" s="127" t="str">
        <f t="shared" si="27"/>
        <v>0</v>
      </c>
      <c r="AB79" s="129">
        <f>IF(Z79=0,0,IF(Z79=(VLOOKUP(A79,[1]!TOX,50,FALSE)),"PQL",IF(Z79=(VLOOKUP(A79,[1]!TOX,38,FALSE)),"Background","Leaching")))</f>
        <v>0</v>
      </c>
    </row>
    <row r="80" spans="1:28" x14ac:dyDescent="0.25">
      <c r="A80" s="115" t="s">
        <v>33</v>
      </c>
      <c r="B80" s="116">
        <f>(VLOOKUP(A80,[2]!GWOne,16,FALSE))</f>
        <v>15</v>
      </c>
      <c r="C80" s="116">
        <f>(VLOOKUP(A80,[2]!GWTwo,21,FALSE))</f>
        <v>0</v>
      </c>
      <c r="D80" s="116">
        <f>(VLOOKUP(A80,[2]!GWThree,8,FALSE))</f>
        <v>13.5</v>
      </c>
      <c r="E80" s="117">
        <f t="shared" si="21"/>
        <v>0</v>
      </c>
      <c r="F80" s="118">
        <f t="shared" si="22"/>
        <v>0</v>
      </c>
      <c r="G80" s="119">
        <v>1E-3</v>
      </c>
      <c r="H80" s="130">
        <f t="shared" si="19"/>
        <v>0</v>
      </c>
      <c r="I80" s="130">
        <f t="shared" si="20"/>
        <v>0</v>
      </c>
      <c r="J80" s="130">
        <f t="shared" si="23"/>
        <v>0</v>
      </c>
      <c r="K80" s="121">
        <f>IF(H80=0,0,MAX(H80,(VLOOKUP(A80,[1]!TOX,50,FALSE)),(VLOOKUP(A80,[1]!TOX,39,FALSE))))</f>
        <v>0</v>
      </c>
      <c r="L80" s="122" t="str">
        <f t="shared" ref="L80:L118" si="29">IF(K80&lt;&gt;0,ROUND(K80,1-(1+INT(LOG10(ABS(K80))))),"0")</f>
        <v>0</v>
      </c>
      <c r="M80" s="123">
        <f>IF(K80=0,0,IF(K80=(VLOOKUP(A80,[1]!TOX,50,FALSE)),"PQL",IF(K80=(VLOOKUP(A80,[1]!TOX,39,FALSE)),"Background","Leaching")))</f>
        <v>0</v>
      </c>
      <c r="N80" s="124">
        <f>IF(I80=0,0,MAX(I80,(VLOOKUP(A80,[1]!TOX,50,FALSE)),(VLOOKUP(A80,[1]!TOX,39,FALSE))))</f>
        <v>0</v>
      </c>
      <c r="O80" s="123" t="str">
        <f t="shared" si="24"/>
        <v>0</v>
      </c>
      <c r="P80" s="123">
        <f>IF(N80=0,0,IF(N80=(VLOOKUP(A80,[1]!TOX,50,FALSE)),"PQL",IF(N80=(VLOOKUP(A80,[1]!TOX,39,FALSE)),"Background","Leaching")))</f>
        <v>0</v>
      </c>
      <c r="Q80" s="125">
        <f>IF(J80=0,0,MAX(J80,[1]Toxicity!$AX76,[1]Toxicity!$AM76))</f>
        <v>0</v>
      </c>
      <c r="R80" s="122" t="str">
        <f t="shared" si="25"/>
        <v>0</v>
      </c>
      <c r="S80" s="126">
        <f>IF(Q80=0,0,IF(Q80=(VLOOKUP(A80,[1]!TOX,50,FALSE)),"PQL",IF(Q80=(VLOOKUP(A80,[1]!TOX,39,FALSE)),"Background","Leaching")))</f>
        <v>0</v>
      </c>
      <c r="T80" s="127">
        <f>IF(H80=0,0,MAX(H80,(VLOOKUP(A80,[1]!TOX,50,FALSE)),(VLOOKUP(A80,[1]!TOX,35,FALSE))))</f>
        <v>0</v>
      </c>
      <c r="U80" s="128" t="str">
        <f t="shared" si="26"/>
        <v>0</v>
      </c>
      <c r="V80" s="128">
        <f>IF(T80=0,0,IF(T80=(VLOOKUP(A80,[1]!TOX,50,FALSE)),"PQL",IF(T80=(VLOOKUP(A80,[1]!TOX,35,FALSE)),"Background","Leaching")))</f>
        <v>0</v>
      </c>
      <c r="W80" s="128">
        <f>IF(I80=0,0,MAX(I80,(VLOOKUP(A80,[1]!TOX,50,FALSE)),(VLOOKUP(A80,[1]!TOX,35,FALSE))))</f>
        <v>0</v>
      </c>
      <c r="X80" s="128" t="str">
        <f t="shared" si="28"/>
        <v>0</v>
      </c>
      <c r="Y80" s="128">
        <f>IF(W80=0,0,IF(W80=(VLOOKUP(A80,[1]!TOX,50,FALSE)),"PQL",IF(W80=(VLOOKUP(A80,[1]!TOX,35,FALSE)),"Background","Leaching")))</f>
        <v>0</v>
      </c>
      <c r="Z80" s="127">
        <f>IF(J80=0,0,MAX(J80,(VLOOKUP(A80,[1]!TOX,50,FALSE)),(VLOOKUP(A80,[1]!TOX,35,FALSE))))</f>
        <v>0</v>
      </c>
      <c r="AA80" s="127" t="str">
        <f t="shared" si="27"/>
        <v>0</v>
      </c>
      <c r="AB80" s="129">
        <f>IF(Z80=0,0,IF(Z80=(VLOOKUP(A80,[1]!TOX,50,FALSE)),"PQL",IF(Z80=(VLOOKUP(A80,[1]!TOX,38,FALSE)),"Background","Leaching")))</f>
        <v>0</v>
      </c>
    </row>
    <row r="81" spans="1:28" x14ac:dyDescent="0.25">
      <c r="A81" s="115" t="s">
        <v>32</v>
      </c>
      <c r="B81" s="116">
        <f>(VLOOKUP(A81,[2]!GWOne,16,FALSE))</f>
        <v>2</v>
      </c>
      <c r="C81" s="116">
        <f>(VLOOKUP(A81,[2]!GWTwo,21,FALSE))</f>
        <v>0</v>
      </c>
      <c r="D81" s="116">
        <f>(VLOOKUP(A81,[2]!GWThree,8,FALSE))</f>
        <v>19.25</v>
      </c>
      <c r="E81" s="117">
        <f t="shared" si="21"/>
        <v>0</v>
      </c>
      <c r="F81" s="118">
        <f t="shared" si="22"/>
        <v>0</v>
      </c>
      <c r="G81" s="119">
        <v>1E-3</v>
      </c>
      <c r="H81" s="130">
        <f t="shared" si="19"/>
        <v>0</v>
      </c>
      <c r="I81" s="130">
        <f t="shared" si="20"/>
        <v>0</v>
      </c>
      <c r="J81" s="130">
        <f t="shared" si="23"/>
        <v>0</v>
      </c>
      <c r="K81" s="121">
        <f>IF(H81=0,0,MAX(H81,(VLOOKUP(A81,[1]!TOX,50,FALSE)),(VLOOKUP(A81,[1]!TOX,39,FALSE))))</f>
        <v>0</v>
      </c>
      <c r="L81" s="122" t="str">
        <f t="shared" si="29"/>
        <v>0</v>
      </c>
      <c r="M81" s="123">
        <f>IF(K81=0,0,IF(K81=(VLOOKUP(A81,[1]!TOX,50,FALSE)),"PQL",IF(K81=(VLOOKUP(A81,[1]!TOX,39,FALSE)),"Background","Leaching")))</f>
        <v>0</v>
      </c>
      <c r="N81" s="124">
        <f>IF(I81=0,0,MAX(I81,(VLOOKUP(A81,[1]!TOX,50,FALSE)),(VLOOKUP(A81,[1]!TOX,39,FALSE))))</f>
        <v>0</v>
      </c>
      <c r="O81" s="123" t="str">
        <f t="shared" si="24"/>
        <v>0</v>
      </c>
      <c r="P81" s="123">
        <f>IF(N81=0,0,IF(N81=(VLOOKUP(A81,[1]!TOX,50,FALSE)),"PQL",IF(N81=(VLOOKUP(A81,[1]!TOX,39,FALSE)),"Background","Leaching")))</f>
        <v>0</v>
      </c>
      <c r="Q81" s="125">
        <f>IF(J81=0,0,MAX(J81,[1]Toxicity!$AX77,[1]Toxicity!$AM77))</f>
        <v>0</v>
      </c>
      <c r="R81" s="122" t="str">
        <f t="shared" si="25"/>
        <v>0</v>
      </c>
      <c r="S81" s="126">
        <f>IF(Q81=0,0,IF(Q81=(VLOOKUP(A81,[1]!TOX,50,FALSE)),"PQL",IF(Q81=(VLOOKUP(A81,[1]!TOX,39,FALSE)),"Background","Leaching")))</f>
        <v>0</v>
      </c>
      <c r="T81" s="127">
        <f>IF(H81=0,0,MAX(H81,(VLOOKUP(A81,[1]!TOX,50,FALSE)),(VLOOKUP(A81,[1]!TOX,35,FALSE))))</f>
        <v>0</v>
      </c>
      <c r="U81" s="128" t="str">
        <f t="shared" si="26"/>
        <v>0</v>
      </c>
      <c r="V81" s="128">
        <f>IF(T81=0,0,IF(T81=(VLOOKUP(A81,[1]!TOX,50,FALSE)),"PQL",IF(T81=(VLOOKUP(A81,[1]!TOX,35,FALSE)),"Background","Leaching")))</f>
        <v>0</v>
      </c>
      <c r="W81" s="128">
        <f>IF(I81=0,0,MAX(I81,(VLOOKUP(A81,[1]!TOX,50,FALSE)),(VLOOKUP(A81,[1]!TOX,35,FALSE))))</f>
        <v>0</v>
      </c>
      <c r="X81" s="128" t="str">
        <f t="shared" si="28"/>
        <v>0</v>
      </c>
      <c r="Y81" s="128">
        <f>IF(W81=0,0,IF(W81=(VLOOKUP(A81,[1]!TOX,50,FALSE)),"PQL",IF(W81=(VLOOKUP(A81,[1]!TOX,35,FALSE)),"Background","Leaching")))</f>
        <v>0</v>
      </c>
      <c r="Z81" s="127">
        <f>IF(J81=0,0,MAX(J81,(VLOOKUP(A81,[1]!TOX,50,FALSE)),(VLOOKUP(A81,[1]!TOX,35,FALSE))))</f>
        <v>0</v>
      </c>
      <c r="AA81" s="127" t="str">
        <f t="shared" si="27"/>
        <v>0</v>
      </c>
      <c r="AB81" s="129">
        <f>IF(Z81=0,0,IF(Z81=(VLOOKUP(A81,[1]!TOX,50,FALSE)),"PQL",IF(Z81=(VLOOKUP(A81,[1]!TOX,38,FALSE)),"Background","Leaching")))</f>
        <v>0</v>
      </c>
    </row>
    <row r="82" spans="1:28" x14ac:dyDescent="0.25">
      <c r="A82" s="115" t="s">
        <v>31</v>
      </c>
      <c r="B82" s="116">
        <f>(VLOOKUP(A82,[2]!GWOne,16,FALSE))</f>
        <v>40</v>
      </c>
      <c r="C82" s="116">
        <f>(VLOOKUP(A82,[2]!GWTwo,21,FALSE))</f>
        <v>0</v>
      </c>
      <c r="D82" s="116">
        <f>(VLOOKUP(A82,[2]!GWThree,8,FALSE))</f>
        <v>12.5</v>
      </c>
      <c r="E82" s="117">
        <f t="shared" si="21"/>
        <v>0</v>
      </c>
      <c r="F82" s="118">
        <f t="shared" si="22"/>
        <v>0</v>
      </c>
      <c r="G82" s="119">
        <v>1E-3</v>
      </c>
      <c r="H82" s="130">
        <f t="shared" si="19"/>
        <v>0</v>
      </c>
      <c r="I82" s="130">
        <f t="shared" si="20"/>
        <v>0</v>
      </c>
      <c r="J82" s="130">
        <f t="shared" si="23"/>
        <v>0</v>
      </c>
      <c r="K82" s="121">
        <f>IF(H82=0,0,MAX(H82,(VLOOKUP(A82,[1]!TOX,50,FALSE)),(VLOOKUP(A82,[1]!TOX,39,FALSE))))</f>
        <v>0</v>
      </c>
      <c r="L82" s="122" t="str">
        <f t="shared" si="29"/>
        <v>0</v>
      </c>
      <c r="M82" s="123">
        <f>IF(K82=0,0,IF(K82=(VLOOKUP(A82,[1]!TOX,50,FALSE)),"PQL",IF(K82=(VLOOKUP(A82,[1]!TOX,39,FALSE)),"Background","Leaching")))</f>
        <v>0</v>
      </c>
      <c r="N82" s="124">
        <f>IF(I82=0,0,MAX(I82,(VLOOKUP(A82,[1]!TOX,50,FALSE)),(VLOOKUP(A82,[1]!TOX,39,FALSE))))</f>
        <v>0</v>
      </c>
      <c r="O82" s="123" t="str">
        <f t="shared" si="24"/>
        <v>0</v>
      </c>
      <c r="P82" s="123">
        <f>IF(N82=0,0,IF(N82=(VLOOKUP(A82,[1]!TOX,50,FALSE)),"PQL",IF(N82=(VLOOKUP(A82,[1]!TOX,39,FALSE)),"Background","Leaching")))</f>
        <v>0</v>
      </c>
      <c r="Q82" s="125">
        <f>IF(J82=0,0,MAX(J82,[1]Toxicity!$AX78,[1]Toxicity!$AM78))</f>
        <v>0</v>
      </c>
      <c r="R82" s="122" t="str">
        <f t="shared" si="25"/>
        <v>0</v>
      </c>
      <c r="S82" s="126">
        <f>IF(Q82=0,0,IF(Q82=(VLOOKUP(A82,[1]!TOX,50,FALSE)),"PQL",IF(Q82=(VLOOKUP(A82,[1]!TOX,39,FALSE)),"Background","Leaching")))</f>
        <v>0</v>
      </c>
      <c r="T82" s="127">
        <f>IF(H82=0,0,MAX(H82,(VLOOKUP(A82,[1]!TOX,50,FALSE)),(VLOOKUP(A82,[1]!TOX,35,FALSE))))</f>
        <v>0</v>
      </c>
      <c r="U82" s="128" t="str">
        <f t="shared" si="26"/>
        <v>0</v>
      </c>
      <c r="V82" s="128">
        <f>IF(T82=0,0,IF(T82=(VLOOKUP(A82,[1]!TOX,50,FALSE)),"PQL",IF(T82=(VLOOKUP(A82,[1]!TOX,35,FALSE)),"Background","Leaching")))</f>
        <v>0</v>
      </c>
      <c r="W82" s="128">
        <f>IF(I82=0,0,MAX(I82,(VLOOKUP(A82,[1]!TOX,50,FALSE)),(VLOOKUP(A82,[1]!TOX,35,FALSE))))</f>
        <v>0</v>
      </c>
      <c r="X82" s="128" t="str">
        <f t="shared" si="28"/>
        <v>0</v>
      </c>
      <c r="Y82" s="128">
        <f>IF(W82=0,0,IF(W82=(VLOOKUP(A82,[1]!TOX,50,FALSE)),"PQL",IF(W82=(VLOOKUP(A82,[1]!TOX,35,FALSE)),"Background","Leaching")))</f>
        <v>0</v>
      </c>
      <c r="Z82" s="127">
        <f>IF(J82=0,0,MAX(J82,(VLOOKUP(A82,[1]!TOX,50,FALSE)),(VLOOKUP(A82,[1]!TOX,35,FALSE))))</f>
        <v>0</v>
      </c>
      <c r="AA82" s="127" t="str">
        <f t="shared" si="27"/>
        <v>0</v>
      </c>
      <c r="AB82" s="129">
        <f>IF(Z82=0,0,IF(Z82=(VLOOKUP(A82,[1]!TOX,50,FALSE)),"PQL",IF(Z82=(VLOOKUP(A82,[1]!TOX,38,FALSE)),"Background","Leaching")))</f>
        <v>0</v>
      </c>
    </row>
    <row r="83" spans="1:28" x14ac:dyDescent="0.25">
      <c r="A83" s="115" t="s">
        <v>30</v>
      </c>
      <c r="B83" s="116">
        <f>(VLOOKUP(A83,[2]!GWOne,16,FALSE))</f>
        <v>4000</v>
      </c>
      <c r="C83" s="116">
        <f>(VLOOKUP(A83,[2]!GWTwo,21,FALSE))</f>
        <v>50000</v>
      </c>
      <c r="D83" s="116">
        <f>(VLOOKUP(A83,[2]!GWThree,8,FALSE))</f>
        <v>50000</v>
      </c>
      <c r="E83" s="117">
        <f t="shared" si="21"/>
        <v>1</v>
      </c>
      <c r="F83" s="118">
        <f t="shared" si="22"/>
        <v>7</v>
      </c>
      <c r="G83" s="119">
        <v>1E-3</v>
      </c>
      <c r="H83" s="130">
        <f t="shared" si="19"/>
        <v>4</v>
      </c>
      <c r="I83" s="130">
        <f t="shared" si="20"/>
        <v>50</v>
      </c>
      <c r="J83" s="130">
        <f t="shared" si="23"/>
        <v>350</v>
      </c>
      <c r="K83" s="121">
        <f>IF(H83=0,0,MAX(H83,(VLOOKUP(A83,[1]!TOX,50,FALSE)),(VLOOKUP(A83,[1]!TOX,39,FALSE))))</f>
        <v>4</v>
      </c>
      <c r="L83" s="122">
        <f t="shared" si="29"/>
        <v>4</v>
      </c>
      <c r="M83" s="123" t="str">
        <f>IF(K83=0,0,IF(K83=(VLOOKUP(A83,[1]!TOX,50,FALSE)),"PQL",IF(K83=(VLOOKUP(A83,[1]!TOX,39,FALSE)),"Background","Leaching")))</f>
        <v>Leaching</v>
      </c>
      <c r="N83" s="124">
        <f>IF(I83=0,0,MAX(I83,(VLOOKUP(A83,[1]!TOX,50,FALSE)),(VLOOKUP(A83,[1]!TOX,39,FALSE))))</f>
        <v>50</v>
      </c>
      <c r="O83" s="123">
        <f t="shared" si="24"/>
        <v>50</v>
      </c>
      <c r="P83" s="123" t="str">
        <f>IF(N83=0,0,IF(N83=(VLOOKUP(A83,[1]!TOX,50,FALSE)),"PQL",IF(N83=(VLOOKUP(A83,[1]!TOX,39,FALSE)),"Background","Leaching")))</f>
        <v>Leaching</v>
      </c>
      <c r="Q83" s="125">
        <f>IF(J83=0,0,MAX(J83,[1]Toxicity!$AX79,[1]Toxicity!$AM79))</f>
        <v>350</v>
      </c>
      <c r="R83" s="122">
        <f t="shared" si="25"/>
        <v>400</v>
      </c>
      <c r="S83" s="126" t="str">
        <f>IF(Q83=0,0,IF(Q83=(VLOOKUP(A83,[1]!TOX,50,FALSE)),"PQL",IF(Q83=(VLOOKUP(A83,[1]!TOX,39,FALSE)),"Background","Leaching")))</f>
        <v>Leaching</v>
      </c>
      <c r="T83" s="127">
        <f>IF(H83=0,0,MAX(H83,(VLOOKUP(A83,[1]!TOX,50,FALSE)),(VLOOKUP(A83,[1]!TOX,35,FALSE))))</f>
        <v>4</v>
      </c>
      <c r="U83" s="128">
        <f t="shared" si="26"/>
        <v>4</v>
      </c>
      <c r="V83" s="128" t="str">
        <f>IF(T83=0,0,IF(T83=(VLOOKUP(A83,[1]!TOX,50,FALSE)),"PQL",IF(T83=(VLOOKUP(A83,[1]!TOX,35,FALSE)),"Background","Leaching")))</f>
        <v>Leaching</v>
      </c>
      <c r="W83" s="128">
        <f>IF(I83=0,0,MAX(I83,(VLOOKUP(A83,[1]!TOX,50,FALSE)),(VLOOKUP(A83,[1]!TOX,35,FALSE))))</f>
        <v>50</v>
      </c>
      <c r="X83" s="128">
        <f t="shared" si="28"/>
        <v>50</v>
      </c>
      <c r="Y83" s="128" t="str">
        <f>IF(W83=0,0,IF(W83=(VLOOKUP(A83,[1]!TOX,50,FALSE)),"PQL",IF(W83=(VLOOKUP(A83,[1]!TOX,35,FALSE)),"Background","Leaching")))</f>
        <v>Leaching</v>
      </c>
      <c r="Z83" s="127">
        <f>IF(J83=0,0,MAX(J83,(VLOOKUP(A83,[1]!TOX,50,FALSE)),(VLOOKUP(A83,[1]!TOX,35,FALSE))))</f>
        <v>350</v>
      </c>
      <c r="AA83" s="127">
        <f t="shared" si="27"/>
        <v>400</v>
      </c>
      <c r="AB83" s="129" t="str">
        <f>IF(Z83=0,0,IF(Z83=(VLOOKUP(A83,[1]!TOX,50,FALSE)),"PQL",IF(Z83=(VLOOKUP(A83,[1]!TOX,38,FALSE)),"Background","Leaching")))</f>
        <v>Leaching</v>
      </c>
    </row>
    <row r="84" spans="1:28" x14ac:dyDescent="0.25">
      <c r="A84" s="115" t="s">
        <v>29</v>
      </c>
      <c r="B84" s="116">
        <f>(VLOOKUP(A84,[2]!GWOne,16,FALSE))</f>
        <v>350</v>
      </c>
      <c r="C84" s="116">
        <f>(VLOOKUP(A84,[2]!GWTwo,21,FALSE))</f>
        <v>50000</v>
      </c>
      <c r="D84" s="116">
        <f>(VLOOKUP(A84,[2]!GWThree,8,FALSE))</f>
        <v>50000</v>
      </c>
      <c r="E84" s="117">
        <f t="shared" si="21"/>
        <v>1</v>
      </c>
      <c r="F84" s="118">
        <f t="shared" si="22"/>
        <v>8</v>
      </c>
      <c r="G84" s="119">
        <v>1E-3</v>
      </c>
      <c r="H84" s="130">
        <f t="shared" si="19"/>
        <v>0.35000000000000003</v>
      </c>
      <c r="I84" s="130">
        <f t="shared" si="20"/>
        <v>50</v>
      </c>
      <c r="J84" s="130">
        <f t="shared" si="23"/>
        <v>400</v>
      </c>
      <c r="K84" s="121">
        <f>IF(H84=0,0,MAX(H84,(VLOOKUP(A84,[1]!TOX,50,FALSE)),(VLOOKUP(A84,[1]!TOX,39,FALSE))))</f>
        <v>0.35000000000000003</v>
      </c>
      <c r="L84" s="122">
        <f t="shared" si="29"/>
        <v>0.4</v>
      </c>
      <c r="M84" s="123" t="str">
        <f>IF(K84=0,0,IF(K84=(VLOOKUP(A84,[1]!TOX,50,FALSE)),"PQL",IF(K84=(VLOOKUP(A84,[1]!TOX,39,FALSE)),"Background","Leaching")))</f>
        <v>Leaching</v>
      </c>
      <c r="N84" s="124">
        <f>IF(I84=0,0,MAX(I84,(VLOOKUP(A84,[1]!TOX,50,FALSE)),(VLOOKUP(A84,[1]!TOX,39,FALSE))))</f>
        <v>50</v>
      </c>
      <c r="O84" s="123">
        <f t="shared" si="24"/>
        <v>50</v>
      </c>
      <c r="P84" s="123" t="str">
        <f>IF(N84=0,0,IF(N84=(VLOOKUP(A84,[1]!TOX,50,FALSE)),"PQL",IF(N84=(VLOOKUP(A84,[1]!TOX,39,FALSE)),"Background","Leaching")))</f>
        <v>Leaching</v>
      </c>
      <c r="Q84" s="125">
        <f>IF(J84=0,0,MAX(J84,[1]Toxicity!$AX80,[1]Toxicity!$AM80))</f>
        <v>400</v>
      </c>
      <c r="R84" s="122">
        <f t="shared" si="25"/>
        <v>400</v>
      </c>
      <c r="S84" s="126" t="str">
        <f>IF(Q84=0,0,IF(Q84=(VLOOKUP(A84,[1]!TOX,50,FALSE)),"PQL",IF(Q84=(VLOOKUP(A84,[1]!TOX,39,FALSE)),"Background","Leaching")))</f>
        <v>Leaching</v>
      </c>
      <c r="T84" s="127">
        <f>IF(H84=0,0,MAX(H84,(VLOOKUP(A84,[1]!TOX,50,FALSE)),(VLOOKUP(A84,[1]!TOX,35,FALSE))))</f>
        <v>0.35000000000000003</v>
      </c>
      <c r="U84" s="128">
        <f t="shared" si="26"/>
        <v>0.4</v>
      </c>
      <c r="V84" s="128" t="str">
        <f>IF(T84=0,0,IF(T84=(VLOOKUP(A84,[1]!TOX,50,FALSE)),"PQL",IF(T84=(VLOOKUP(A84,[1]!TOX,35,FALSE)),"Background","Leaching")))</f>
        <v>Leaching</v>
      </c>
      <c r="W84" s="128">
        <f>IF(I84=0,0,MAX(I84,(VLOOKUP(A84,[1]!TOX,50,FALSE)),(VLOOKUP(A84,[1]!TOX,35,FALSE))))</f>
        <v>50</v>
      </c>
      <c r="X84" s="128">
        <f t="shared" si="28"/>
        <v>50</v>
      </c>
      <c r="Y84" s="128" t="str">
        <f>IF(W84=0,0,IF(W84=(VLOOKUP(A84,[1]!TOX,50,FALSE)),"PQL",IF(W84=(VLOOKUP(A84,[1]!TOX,35,FALSE)),"Background","Leaching")))</f>
        <v>Leaching</v>
      </c>
      <c r="Z84" s="127">
        <f>IF(J84=0,0,MAX(J84,(VLOOKUP(A84,[1]!TOX,50,FALSE)),(VLOOKUP(A84,[1]!TOX,35,FALSE))))</f>
        <v>400</v>
      </c>
      <c r="AA84" s="127">
        <f t="shared" si="27"/>
        <v>400</v>
      </c>
      <c r="AB84" s="129" t="str">
        <f>IF(Z84=0,0,IF(Z84=(VLOOKUP(A84,[1]!TOX,50,FALSE)),"PQL",IF(Z84=(VLOOKUP(A84,[1]!TOX,38,FALSE)),"Background","Leaching")))</f>
        <v>Leaching</v>
      </c>
    </row>
    <row r="85" spans="1:28" x14ac:dyDescent="0.25">
      <c r="A85" s="115" t="s">
        <v>28</v>
      </c>
      <c r="B85" s="116">
        <f>(VLOOKUP(A85,[2]!GWOne,16,FALSE))</f>
        <v>0.32306067532572547</v>
      </c>
      <c r="C85" s="116">
        <f>(VLOOKUP(A85,[2]!GWTwo,21,FALSE))</f>
        <v>0</v>
      </c>
      <c r="D85" s="116">
        <f>(VLOOKUP(A85,[2]!GWThree,8,FALSE))</f>
        <v>19.25</v>
      </c>
      <c r="E85" s="117">
        <f t="shared" si="21"/>
        <v>0</v>
      </c>
      <c r="F85" s="118">
        <f t="shared" si="22"/>
        <v>0</v>
      </c>
      <c r="G85" s="119">
        <v>1E-3</v>
      </c>
      <c r="H85" s="130">
        <f t="shared" si="19"/>
        <v>0</v>
      </c>
      <c r="I85" s="130">
        <f t="shared" si="20"/>
        <v>0</v>
      </c>
      <c r="J85" s="130">
        <f t="shared" si="23"/>
        <v>0</v>
      </c>
      <c r="K85" s="121">
        <f>IF(H85=0,0,MAX(H85,(VLOOKUP(A85,[1]!TOX,50,FALSE)),(VLOOKUP(A85,[1]!TOX,39,FALSE))))</f>
        <v>0</v>
      </c>
      <c r="L85" s="122" t="str">
        <f t="shared" si="29"/>
        <v>0</v>
      </c>
      <c r="M85" s="123">
        <f>IF(K85=0,0,IF(K85=(VLOOKUP(A85,[1]!TOX,50,FALSE)),"PQL",IF(K85=(VLOOKUP(A85,[1]!TOX,39,FALSE)),"Background","Leaching")))</f>
        <v>0</v>
      </c>
      <c r="N85" s="124">
        <f>IF(I85=0,0,MAX(I85,(VLOOKUP(A85,[1]!TOX,50,FALSE)),(VLOOKUP(A85,[1]!TOX,39,FALSE))))</f>
        <v>0</v>
      </c>
      <c r="O85" s="123" t="str">
        <f t="shared" si="24"/>
        <v>0</v>
      </c>
      <c r="P85" s="123">
        <f>IF(N85=0,0,IF(N85=(VLOOKUP(A85,[1]!TOX,50,FALSE)),"PQL",IF(N85=(VLOOKUP(A85,[1]!TOX,39,FALSE)),"Background","Leaching")))</f>
        <v>0</v>
      </c>
      <c r="Q85" s="125">
        <f>IF(J85=0,0,MAX(J85,[1]Toxicity!$AX81,[1]Toxicity!$AM81))</f>
        <v>0</v>
      </c>
      <c r="R85" s="122" t="str">
        <f t="shared" si="25"/>
        <v>0</v>
      </c>
      <c r="S85" s="126">
        <f>IF(Q85=0,0,IF(Q85=(VLOOKUP(A85,[1]!TOX,50,FALSE)),"PQL",IF(Q85=(VLOOKUP(A85,[1]!TOX,39,FALSE)),"Background","Leaching")))</f>
        <v>0</v>
      </c>
      <c r="T85" s="127">
        <f>IF(H85=0,0,MAX(H85,(VLOOKUP(A85,[1]!TOX,50,FALSE)),(VLOOKUP(A85,[1]!TOX,35,FALSE))))</f>
        <v>0</v>
      </c>
      <c r="U85" s="128" t="str">
        <f t="shared" si="26"/>
        <v>0</v>
      </c>
      <c r="V85" s="128">
        <f>IF(T85=0,0,IF(T85=(VLOOKUP(A85,[1]!TOX,50,FALSE)),"PQL",IF(T85=(VLOOKUP(A85,[1]!TOX,35,FALSE)),"Background","Leaching")))</f>
        <v>0</v>
      </c>
      <c r="W85" s="128">
        <f>IF(I85=0,0,MAX(I85,(VLOOKUP(A85,[1]!TOX,50,FALSE)),(VLOOKUP(A85,[1]!TOX,35,FALSE))))</f>
        <v>0</v>
      </c>
      <c r="X85" s="128" t="str">
        <f t="shared" si="28"/>
        <v>0</v>
      </c>
      <c r="Y85" s="128">
        <f>IF(W85=0,0,IF(W85=(VLOOKUP(A85,[1]!TOX,50,FALSE)),"PQL",IF(W85=(VLOOKUP(A85,[1]!TOX,35,FALSE)),"Background","Leaching")))</f>
        <v>0</v>
      </c>
      <c r="Z85" s="127">
        <f>IF(J85=0,0,MAX(J85,(VLOOKUP(A85,[1]!TOX,50,FALSE)),(VLOOKUP(A85,[1]!TOX,35,FALSE))))</f>
        <v>0</v>
      </c>
      <c r="AA85" s="127" t="str">
        <f t="shared" si="27"/>
        <v>0</v>
      </c>
      <c r="AB85" s="129">
        <f>IF(Z85=0,0,IF(Z85=(VLOOKUP(A85,[1]!TOX,50,FALSE)),"PQL",IF(Z85=(VLOOKUP(A85,[1]!TOX,38,FALSE)),"Background","Leaching")))</f>
        <v>0</v>
      </c>
    </row>
    <row r="86" spans="1:28" x14ac:dyDescent="0.25">
      <c r="A86" s="115" t="s">
        <v>27</v>
      </c>
      <c r="B86" s="116">
        <f>(VLOOKUP(A86,[2]!GWOne,16,FALSE))</f>
        <v>70</v>
      </c>
      <c r="C86" s="116">
        <f>(VLOOKUP(A86,[2]!GWTwo,21,FALSE))</f>
        <v>50000</v>
      </c>
      <c r="D86" s="116">
        <f>(VLOOKUP(A86,[2]!GWThree,8,FALSE))</f>
        <v>50000</v>
      </c>
      <c r="E86" s="117">
        <f t="shared" si="21"/>
        <v>2</v>
      </c>
      <c r="F86" s="118">
        <f t="shared" si="22"/>
        <v>12</v>
      </c>
      <c r="G86" s="119">
        <v>1E-3</v>
      </c>
      <c r="H86" s="130">
        <f t="shared" si="19"/>
        <v>0.14000000000000001</v>
      </c>
      <c r="I86" s="130">
        <f t="shared" si="20"/>
        <v>100</v>
      </c>
      <c r="J86" s="130">
        <f t="shared" si="23"/>
        <v>600</v>
      </c>
      <c r="K86" s="121">
        <f>IF(H86=0,0,MAX(H86,(VLOOKUP(A86,[1]!TOX,50,FALSE)),(VLOOKUP(A86,[1]!TOX,39,FALSE))))</f>
        <v>0.14000000000000001</v>
      </c>
      <c r="L86" s="122">
        <f t="shared" si="29"/>
        <v>0.1</v>
      </c>
      <c r="M86" s="123" t="str">
        <f>IF(K86=0,0,IF(K86=(VLOOKUP(A86,[1]!TOX,50,FALSE)),"PQL",IF(K86=(VLOOKUP(A86,[1]!TOX,39,FALSE)),"Background","Leaching")))</f>
        <v>Leaching</v>
      </c>
      <c r="N86" s="124">
        <f>IF(I86=0,0,MAX(I86,(VLOOKUP(A86,[1]!TOX,50,FALSE)),(VLOOKUP(A86,[1]!TOX,39,FALSE))))</f>
        <v>100</v>
      </c>
      <c r="O86" s="123">
        <f t="shared" si="24"/>
        <v>100</v>
      </c>
      <c r="P86" s="123" t="str">
        <f>IF(N86=0,0,IF(N86=(VLOOKUP(A86,[1]!TOX,50,FALSE)),"PQL",IF(N86=(VLOOKUP(A86,[1]!TOX,39,FALSE)),"Background","Leaching")))</f>
        <v>Leaching</v>
      </c>
      <c r="Q86" s="125">
        <f>IF(J86=0,0,MAX(J86,[1]Toxicity!$AX82,[1]Toxicity!$AM82))</f>
        <v>600</v>
      </c>
      <c r="R86" s="122">
        <f t="shared" si="25"/>
        <v>600</v>
      </c>
      <c r="S86" s="126" t="str">
        <f>IF(Q86=0,0,IF(Q86=(VLOOKUP(A86,[1]!TOX,50,FALSE)),"PQL",IF(Q86=(VLOOKUP(A86,[1]!TOX,39,FALSE)),"Background","Leaching")))</f>
        <v>Leaching</v>
      </c>
      <c r="T86" s="127">
        <f>IF(H86=0,0,MAX(H86,(VLOOKUP(A86,[1]!TOX,50,FALSE)),(VLOOKUP(A86,[1]!TOX,35,FALSE))))</f>
        <v>0.14000000000000001</v>
      </c>
      <c r="U86" s="128">
        <f t="shared" si="26"/>
        <v>0.1</v>
      </c>
      <c r="V86" s="128" t="str">
        <f>IF(T86=0,0,IF(T86=(VLOOKUP(A86,[1]!TOX,50,FALSE)),"PQL",IF(T86=(VLOOKUP(A86,[1]!TOX,35,FALSE)),"Background","Leaching")))</f>
        <v>Leaching</v>
      </c>
      <c r="W86" s="128">
        <f>IF(I86=0,0,MAX(I86,(VLOOKUP(A86,[1]!TOX,50,FALSE)),(VLOOKUP(A86,[1]!TOX,35,FALSE))))</f>
        <v>100</v>
      </c>
      <c r="X86" s="128">
        <f t="shared" si="28"/>
        <v>100</v>
      </c>
      <c r="Y86" s="128" t="str">
        <f>IF(W86=0,0,IF(W86=(VLOOKUP(A86,[1]!TOX,50,FALSE)),"PQL",IF(W86=(VLOOKUP(A86,[1]!TOX,35,FALSE)),"Background","Leaching")))</f>
        <v>Leaching</v>
      </c>
      <c r="Z86" s="127">
        <f>IF(J86=0,0,MAX(J86,(VLOOKUP(A86,[1]!TOX,50,FALSE)),(VLOOKUP(A86,[1]!TOX,35,FALSE))))</f>
        <v>600</v>
      </c>
      <c r="AA86" s="127">
        <f t="shared" si="27"/>
        <v>600</v>
      </c>
      <c r="AB86" s="129" t="str">
        <f>IF(Z86=0,0,IF(Z86=(VLOOKUP(A86,[1]!TOX,50,FALSE)),"PQL",IF(Z86=(VLOOKUP(A86,[1]!TOX,38,FALSE)),"Background","Leaching")))</f>
        <v>Leaching</v>
      </c>
    </row>
    <row r="87" spans="1:28" x14ac:dyDescent="0.25">
      <c r="A87" s="115" t="s">
        <v>26</v>
      </c>
      <c r="B87" s="116">
        <f>(VLOOKUP(A87,[2]!GWOne,16,FALSE))</f>
        <v>5.1649924877186386</v>
      </c>
      <c r="C87" s="116">
        <f>(VLOOKUP(A87,[2]!GWTwo,21,FALSE))</f>
        <v>2216.4688009114002</v>
      </c>
      <c r="D87" s="116">
        <f>(VLOOKUP(A87,[2]!GWThree,8,FALSE))</f>
        <v>17500</v>
      </c>
      <c r="E87" s="117">
        <f t="shared" si="21"/>
        <v>36</v>
      </c>
      <c r="F87" s="118">
        <f t="shared" si="22"/>
        <v>361</v>
      </c>
      <c r="G87" s="119">
        <v>1E-3</v>
      </c>
      <c r="H87" s="130">
        <f t="shared" si="19"/>
        <v>0.18593972955787097</v>
      </c>
      <c r="I87" s="130">
        <f t="shared" si="20"/>
        <v>79.792876832810407</v>
      </c>
      <c r="J87" s="130">
        <f t="shared" si="23"/>
        <v>6317.5</v>
      </c>
      <c r="K87" s="121">
        <f>IF(H87=0,0,MAX(H87,(VLOOKUP(A87,[1]!TOX,50,FALSE)),(VLOOKUP(A87,[1]!TOX,39,FALSE))))</f>
        <v>0.66</v>
      </c>
      <c r="L87" s="122">
        <f t="shared" si="29"/>
        <v>0.7</v>
      </c>
      <c r="M87" s="123" t="str">
        <f>IF(K87=0,0,IF(K87=(VLOOKUP(A87,[1]!TOX,50,FALSE)),"PQL",IF(K87=(VLOOKUP(A87,[1]!TOX,39,FALSE)),"Background","Leaching")))</f>
        <v>PQL</v>
      </c>
      <c r="N87" s="124">
        <f>IF(I87=0,0,MAX(I87,(VLOOKUP(A87,[1]!TOX,50,FALSE)),(VLOOKUP(A87,[1]!TOX,39,FALSE))))</f>
        <v>79.792876832810407</v>
      </c>
      <c r="O87" s="123">
        <f t="shared" si="24"/>
        <v>80</v>
      </c>
      <c r="P87" s="123" t="str">
        <f>IF(N87=0,0,IF(N87=(VLOOKUP(A87,[1]!TOX,50,FALSE)),"PQL",IF(N87=(VLOOKUP(A87,[1]!TOX,39,FALSE)),"Background","Leaching")))</f>
        <v>Leaching</v>
      </c>
      <c r="Q87" s="125">
        <f>IF(J87=0,0,MAX(J87,[1]Toxicity!$AX83,[1]Toxicity!$AM83))</f>
        <v>6317.5</v>
      </c>
      <c r="R87" s="122">
        <f t="shared" si="25"/>
        <v>6000</v>
      </c>
      <c r="S87" s="126" t="str">
        <f>IF(Q87=0,0,IF(Q87=(VLOOKUP(A87,[1]!TOX,50,FALSE)),"PQL",IF(Q87=(VLOOKUP(A87,[1]!TOX,39,FALSE)),"Background","Leaching")))</f>
        <v>Leaching</v>
      </c>
      <c r="T87" s="127">
        <f>IF(H87=0,0,MAX(H87,(VLOOKUP(A87,[1]!TOX,50,FALSE)),(VLOOKUP(A87,[1]!TOX,35,FALSE))))</f>
        <v>1</v>
      </c>
      <c r="U87" s="128">
        <f t="shared" si="26"/>
        <v>1</v>
      </c>
      <c r="V87" s="128" t="str">
        <f>IF(T87=0,0,IF(T87=(VLOOKUP(A87,[1]!TOX,50,FALSE)),"PQL",IF(T87=(VLOOKUP(A87,[1]!TOX,35,FALSE)),"Background","Leaching")))</f>
        <v>Background</v>
      </c>
      <c r="W87" s="128">
        <f>IF(I87=0,0,MAX(I87,(VLOOKUP(A87,[1]!TOX,50,FALSE)),(VLOOKUP(A87,[1]!TOX,35,FALSE))))</f>
        <v>79.792876832810407</v>
      </c>
      <c r="X87" s="128">
        <f t="shared" si="28"/>
        <v>80</v>
      </c>
      <c r="Y87" s="128" t="str">
        <f>IF(W87=0,0,IF(W87=(VLOOKUP(A87,[1]!TOX,50,FALSE)),"PQL",IF(W87=(VLOOKUP(A87,[1]!TOX,35,FALSE)),"Background","Leaching")))</f>
        <v>Leaching</v>
      </c>
      <c r="Z87" s="127">
        <f>IF(J87=0,0,MAX(J87,(VLOOKUP(A87,[1]!TOX,50,FALSE)),(VLOOKUP(A87,[1]!TOX,35,FALSE))))</f>
        <v>6317.5</v>
      </c>
      <c r="AA87" s="127">
        <f t="shared" si="27"/>
        <v>6000</v>
      </c>
      <c r="AB87" s="129" t="str">
        <f>IF(Z87=0,0,IF(Z87=(VLOOKUP(A87,[1]!TOX,50,FALSE)),"PQL",IF(Z87=(VLOOKUP(A87,[1]!TOX,38,FALSE)),"Background","Leaching")))</f>
        <v>Leaching</v>
      </c>
    </row>
    <row r="88" spans="1:28" x14ac:dyDescent="0.25">
      <c r="A88" s="115" t="s">
        <v>25</v>
      </c>
      <c r="B88" s="116">
        <f>(VLOOKUP(A88,[2]!GWOne,16,FALSE))</f>
        <v>140</v>
      </c>
      <c r="C88" s="116">
        <f>(VLOOKUP(A88,[2]!GWTwo,21,FALSE))</f>
        <v>655.94679875961629</v>
      </c>
      <c r="D88" s="116">
        <f>(VLOOKUP(A88,[2]!GWThree,8,FALSE))</f>
        <v>18000</v>
      </c>
      <c r="E88" s="117">
        <f t="shared" si="21"/>
        <v>32</v>
      </c>
      <c r="F88" s="118">
        <f t="shared" si="22"/>
        <v>344</v>
      </c>
      <c r="G88" s="119">
        <v>1E-3</v>
      </c>
      <c r="H88" s="130">
        <f t="shared" si="19"/>
        <v>4.4800000000000004</v>
      </c>
      <c r="I88" s="130">
        <f t="shared" si="20"/>
        <v>20.99029756030772</v>
      </c>
      <c r="J88" s="130">
        <f t="shared" si="23"/>
        <v>6192</v>
      </c>
      <c r="K88" s="121">
        <f>IF(H88=0,0,MAX(H88,(VLOOKUP(A88,[1]!TOX,50,FALSE)),(VLOOKUP(A88,[1]!TOX,39,FALSE))))</f>
        <v>4.4800000000000004</v>
      </c>
      <c r="L88" s="122">
        <f t="shared" si="29"/>
        <v>4</v>
      </c>
      <c r="M88" s="123" t="str">
        <f>IF(K88=0,0,IF(K88=(VLOOKUP(A88,[1]!TOX,50,FALSE)),"PQL",IF(K88=(VLOOKUP(A88,[1]!TOX,39,FALSE)),"Background","Leaching")))</f>
        <v>Leaching</v>
      </c>
      <c r="N88" s="124">
        <f>IF(I88=0,0,MAX(I88,(VLOOKUP(A88,[1]!TOX,50,FALSE)),(VLOOKUP(A88,[1]!TOX,39,FALSE))))</f>
        <v>20.99029756030772</v>
      </c>
      <c r="O88" s="123">
        <f t="shared" si="24"/>
        <v>20</v>
      </c>
      <c r="P88" s="123" t="str">
        <f>IF(N88=0,0,IF(N88=(VLOOKUP(A88,[1]!TOX,50,FALSE)),"PQL",IF(N88=(VLOOKUP(A88,[1]!TOX,39,FALSE)),"Background","Leaching")))</f>
        <v>Leaching</v>
      </c>
      <c r="Q88" s="125">
        <f>IF(J88=0,0,MAX(J88,[1]Toxicity!$AX84,[1]Toxicity!$AM84))</f>
        <v>6192</v>
      </c>
      <c r="R88" s="122">
        <f t="shared" si="25"/>
        <v>6000</v>
      </c>
      <c r="S88" s="126" t="str">
        <f>IF(Q88=0,0,IF(Q88=(VLOOKUP(A88,[1]!TOX,50,FALSE)),"PQL",IF(Q88=(VLOOKUP(A88,[1]!TOX,39,FALSE)),"Background","Leaching")))</f>
        <v>Leaching</v>
      </c>
      <c r="T88" s="127">
        <f>IF(H88=0,0,MAX(H88,(VLOOKUP(A88,[1]!TOX,50,FALSE)),(VLOOKUP(A88,[1]!TOX,35,FALSE))))</f>
        <v>4.4800000000000004</v>
      </c>
      <c r="U88" s="128">
        <f t="shared" si="26"/>
        <v>4</v>
      </c>
      <c r="V88" s="128" t="str">
        <f>IF(T88=0,0,IF(T88=(VLOOKUP(A88,[1]!TOX,50,FALSE)),"PQL",IF(T88=(VLOOKUP(A88,[1]!TOX,35,FALSE)),"Background","Leaching")))</f>
        <v>Leaching</v>
      </c>
      <c r="W88" s="128">
        <f>IF(I88=0,0,MAX(I88,(VLOOKUP(A88,[1]!TOX,50,FALSE)),(VLOOKUP(A88,[1]!TOX,35,FALSE))))</f>
        <v>20.99029756030772</v>
      </c>
      <c r="X88" s="128">
        <f t="shared" si="28"/>
        <v>20</v>
      </c>
      <c r="Y88" s="128" t="str">
        <f>IF(W88=0,0,IF(W88=(VLOOKUP(A88,[1]!TOX,50,FALSE)),"PQL",IF(W88=(VLOOKUP(A88,[1]!TOX,35,FALSE)),"Background","Leaching")))</f>
        <v>Leaching</v>
      </c>
      <c r="Z88" s="127">
        <f>IF(J88=0,0,MAX(J88,(VLOOKUP(A88,[1]!TOX,50,FALSE)),(VLOOKUP(A88,[1]!TOX,35,FALSE))))</f>
        <v>6192</v>
      </c>
      <c r="AA88" s="127">
        <f t="shared" si="27"/>
        <v>6000</v>
      </c>
      <c r="AB88" s="129" t="str">
        <f>IF(Z88=0,0,IF(Z88=(VLOOKUP(A88,[1]!TOX,50,FALSE)),"PQL",IF(Z88=(VLOOKUP(A88,[1]!TOX,38,FALSE)),"Background","Leaching")))</f>
        <v>Leaching</v>
      </c>
    </row>
    <row r="89" spans="1:28" x14ac:dyDescent="0.25">
      <c r="A89" s="115" t="s">
        <v>24</v>
      </c>
      <c r="B89" s="116">
        <f>(VLOOKUP(A89,[2]!GWOne,16,FALSE))</f>
        <v>100</v>
      </c>
      <c r="C89" s="116">
        <f>(VLOOKUP(A89,[2]!GWTwo,21,FALSE))</f>
        <v>0</v>
      </c>
      <c r="D89" s="116">
        <f>(VLOOKUP(A89,[2]!GWThree,8,FALSE))</f>
        <v>204.99999999999997</v>
      </c>
      <c r="E89" s="117">
        <f t="shared" si="21"/>
        <v>0</v>
      </c>
      <c r="F89" s="118">
        <f t="shared" si="22"/>
        <v>0</v>
      </c>
      <c r="G89" s="119">
        <v>1E-3</v>
      </c>
      <c r="H89" s="130">
        <f t="shared" si="19"/>
        <v>0</v>
      </c>
      <c r="I89" s="130">
        <f t="shared" si="20"/>
        <v>0</v>
      </c>
      <c r="J89" s="130">
        <f t="shared" si="23"/>
        <v>0</v>
      </c>
      <c r="K89" s="121">
        <f>IF(H89=0,0,MAX(H89,(VLOOKUP(A89,[1]!TOX,50,FALSE)),(VLOOKUP(A89,[1]!TOX,39,FALSE))))</f>
        <v>0</v>
      </c>
      <c r="L89" s="122" t="str">
        <f t="shared" si="29"/>
        <v>0</v>
      </c>
      <c r="M89" s="123">
        <f>IF(K89=0,0,IF(K89=(VLOOKUP(A89,[1]!TOX,50,FALSE)),"PQL",IF(K89=(VLOOKUP(A89,[1]!TOX,39,FALSE)),"Background","Leaching")))</f>
        <v>0</v>
      </c>
      <c r="N89" s="124">
        <f>IF(I89=0,0,MAX(I89,(VLOOKUP(A89,[1]!TOX,50,FALSE)),(VLOOKUP(A89,[1]!TOX,39,FALSE))))</f>
        <v>0</v>
      </c>
      <c r="O89" s="123" t="str">
        <f t="shared" si="24"/>
        <v>0</v>
      </c>
      <c r="P89" s="123">
        <f>IF(N89=0,0,IF(N89=(VLOOKUP(A89,[1]!TOX,50,FALSE)),"PQL",IF(N89=(VLOOKUP(A89,[1]!TOX,39,FALSE)),"Background","Leaching")))</f>
        <v>0</v>
      </c>
      <c r="Q89" s="125">
        <f>IF(J89=0,0,MAX(J89,[1]Toxicity!$AX85,[1]Toxicity!$AM85))</f>
        <v>0</v>
      </c>
      <c r="R89" s="122" t="str">
        <f t="shared" si="25"/>
        <v>0</v>
      </c>
      <c r="S89" s="126">
        <f>IF(Q89=0,0,IF(Q89=(VLOOKUP(A89,[1]!TOX,50,FALSE)),"PQL",IF(Q89=(VLOOKUP(A89,[1]!TOX,39,FALSE)),"Background","Leaching")))</f>
        <v>0</v>
      </c>
      <c r="T89" s="127">
        <f>IF(H89=0,0,MAX(H89,(VLOOKUP(A89,[1]!TOX,50,FALSE)),(VLOOKUP(A89,[1]!TOX,35,FALSE))))</f>
        <v>0</v>
      </c>
      <c r="U89" s="128" t="str">
        <f t="shared" si="26"/>
        <v>0</v>
      </c>
      <c r="V89" s="128">
        <f>IF(T89=0,0,IF(T89=(VLOOKUP(A89,[1]!TOX,50,FALSE)),"PQL",IF(T89=(VLOOKUP(A89,[1]!TOX,35,FALSE)),"Background","Leaching")))</f>
        <v>0</v>
      </c>
      <c r="W89" s="128">
        <f>IF(I89=0,0,MAX(I89,(VLOOKUP(A89,[1]!TOX,50,FALSE)),(VLOOKUP(A89,[1]!TOX,35,FALSE))))</f>
        <v>0</v>
      </c>
      <c r="X89" s="128" t="str">
        <f t="shared" si="28"/>
        <v>0</v>
      </c>
      <c r="Y89" s="128">
        <f>IF(W89=0,0,IF(W89=(VLOOKUP(A89,[1]!TOX,50,FALSE)),"PQL",IF(W89=(VLOOKUP(A89,[1]!TOX,35,FALSE)),"Background","Leaching")))</f>
        <v>0</v>
      </c>
      <c r="Z89" s="127">
        <f>IF(J89=0,0,MAX(J89,(VLOOKUP(A89,[1]!TOX,50,FALSE)),(VLOOKUP(A89,[1]!TOX,35,FALSE))))</f>
        <v>0</v>
      </c>
      <c r="AA89" s="127" t="str">
        <f t="shared" si="27"/>
        <v>0</v>
      </c>
      <c r="AB89" s="129">
        <f>IF(Z89=0,0,IF(Z89=(VLOOKUP(A89,[1]!TOX,50,FALSE)),"PQL",IF(Z89=(VLOOKUP(A89,[1]!TOX,38,FALSE)),"Background","Leaching")))</f>
        <v>0</v>
      </c>
    </row>
    <row r="90" spans="1:28" x14ac:dyDescent="0.25">
      <c r="A90" s="115" t="s">
        <v>23</v>
      </c>
      <c r="B90" s="116">
        <f>(VLOOKUP(A90,[2]!GWOne,16,FALSE))</f>
        <v>1</v>
      </c>
      <c r="C90" s="116">
        <f>(VLOOKUP(A90,[2]!GWTwo,21,FALSE))</f>
        <v>0</v>
      </c>
      <c r="D90" s="116">
        <f>(VLOOKUP(A90,[2]!GWThree,8,FALSE))</f>
        <v>197.5</v>
      </c>
      <c r="E90" s="117">
        <f t="shared" si="21"/>
        <v>8</v>
      </c>
      <c r="F90" s="118">
        <f t="shared" si="22"/>
        <v>66</v>
      </c>
      <c r="G90" s="119">
        <v>1E-3</v>
      </c>
      <c r="H90" s="130">
        <f t="shared" si="19"/>
        <v>8.0000000000000002E-3</v>
      </c>
      <c r="I90" s="130">
        <f t="shared" si="20"/>
        <v>0</v>
      </c>
      <c r="J90" s="130">
        <f t="shared" si="23"/>
        <v>13.035</v>
      </c>
      <c r="K90" s="121">
        <f>IF(H90=0,0,MAX(H90,(VLOOKUP(A90,[1]!TOX,50,FALSE)),(VLOOKUP(A90,[1]!TOX,39,FALSE))))</f>
        <v>3.3</v>
      </c>
      <c r="L90" s="122">
        <f t="shared" si="29"/>
        <v>3</v>
      </c>
      <c r="M90" s="123" t="str">
        <f>IF(K90=0,0,IF(K90=(VLOOKUP(A90,[1]!TOX,50,FALSE)),"PQL",IF(K90=(VLOOKUP(A90,[1]!TOX,39,FALSE)),"Background","Leaching")))</f>
        <v>PQL</v>
      </c>
      <c r="N90" s="124">
        <f>IF(I90=0,0,MAX(I90,(VLOOKUP(A90,[1]!TOX,50,FALSE)),(VLOOKUP(A90,[1]!TOX,39,FALSE))))</f>
        <v>0</v>
      </c>
      <c r="O90" s="123" t="str">
        <f t="shared" si="24"/>
        <v>0</v>
      </c>
      <c r="P90" s="123">
        <f>IF(N90=0,0,IF(N90=(VLOOKUP(A90,[1]!TOX,50,FALSE)),"PQL",IF(N90=(VLOOKUP(A90,[1]!TOX,39,FALSE)),"Background","Leaching")))</f>
        <v>0</v>
      </c>
      <c r="Q90" s="125">
        <f>IF(J90=0,0,MAX(J90,[1]Toxicity!$AX86,[1]Toxicity!$AM86))</f>
        <v>13.035</v>
      </c>
      <c r="R90" s="122">
        <f t="shared" si="25"/>
        <v>10</v>
      </c>
      <c r="S90" s="126" t="str">
        <f>IF(Q90=0,0,IF(Q90=(VLOOKUP(A90,[1]!TOX,50,FALSE)),"PQL",IF(Q90=(VLOOKUP(A90,[1]!TOX,39,FALSE)),"Background","Leaching")))</f>
        <v>Leaching</v>
      </c>
      <c r="T90" s="127">
        <f>IF(H90=0,0,MAX(H90,(VLOOKUP(A90,[1]!TOX,50,FALSE)),(VLOOKUP(A90,[1]!TOX,35,FALSE))))</f>
        <v>3.3</v>
      </c>
      <c r="U90" s="128">
        <f t="shared" si="26"/>
        <v>3</v>
      </c>
      <c r="V90" s="128" t="str">
        <f>IF(T90=0,0,IF(T90=(VLOOKUP(A90,[1]!TOX,50,FALSE)),"PQL",IF(T90=(VLOOKUP(A90,[1]!TOX,35,FALSE)),"Background","Leaching")))</f>
        <v>PQL</v>
      </c>
      <c r="W90" s="128">
        <f>IF(I90=0,0,MAX(I90,(VLOOKUP(A90,[1]!TOX,50,FALSE)),(VLOOKUP(A90,[1]!TOX,35,FALSE))))</f>
        <v>0</v>
      </c>
      <c r="X90" s="128" t="str">
        <f t="shared" si="28"/>
        <v>0</v>
      </c>
      <c r="Y90" s="128">
        <f>IF(W90=0,0,IF(W90=(VLOOKUP(A90,[1]!TOX,50,FALSE)),"PQL",IF(W90=(VLOOKUP(A90,[1]!TOX,35,FALSE)),"Background","Leaching")))</f>
        <v>0</v>
      </c>
      <c r="Z90" s="127">
        <f>IF(J90=0,0,MAX(J90,(VLOOKUP(A90,[1]!TOX,50,FALSE)),(VLOOKUP(A90,[1]!TOX,35,FALSE))))</f>
        <v>13.035</v>
      </c>
      <c r="AA90" s="127">
        <f t="shared" si="27"/>
        <v>10</v>
      </c>
      <c r="AB90" s="129" t="str">
        <f>IF(Z90=0,0,IF(Z90=(VLOOKUP(A90,[1]!TOX,50,FALSE)),"PQL",IF(Z90=(VLOOKUP(A90,[1]!TOX,38,FALSE)),"Background","Leaching")))</f>
        <v>Leaching</v>
      </c>
    </row>
    <row r="91" spans="1:28" ht="20" x14ac:dyDescent="0.25">
      <c r="A91" s="132" t="s">
        <v>237</v>
      </c>
      <c r="B91" s="116">
        <f>(VLOOKUP(A91,[2]!GWOne,16,FALSE))</f>
        <v>0.02</v>
      </c>
      <c r="C91" s="116">
        <f>(VLOOKUP(A91,[2]!GWTwo,21,FALSE))</f>
        <v>0</v>
      </c>
      <c r="D91" s="116">
        <f>(VLOOKUP(A91,[2]!GWThree,8,FALSE))</f>
        <v>0</v>
      </c>
      <c r="E91" s="117">
        <f t="shared" si="21"/>
        <v>1</v>
      </c>
      <c r="F91" s="118">
        <f t="shared" si="22"/>
        <v>1</v>
      </c>
      <c r="G91" s="119">
        <v>1E-3</v>
      </c>
      <c r="H91" s="130">
        <f t="shared" si="19"/>
        <v>2.0000000000000002E-5</v>
      </c>
      <c r="I91" s="130">
        <f t="shared" si="20"/>
        <v>0</v>
      </c>
      <c r="J91" s="130">
        <f t="shared" si="23"/>
        <v>0</v>
      </c>
      <c r="K91" s="121">
        <f>IF(H91=0,0,MAX(H91,(VLOOKUP(A91,[1]!TOX,50,FALSE)),(VLOOKUP(A91,[1]!TOX,39,FALSE))))</f>
        <v>2.0000000000000001E-4</v>
      </c>
      <c r="L91" s="122">
        <f t="shared" si="29"/>
        <v>2.0000000000000001E-4</v>
      </c>
      <c r="M91" s="123" t="str">
        <f>IF(K91=0,0,IF(K91=(VLOOKUP(A91,[1]!TOX,50,FALSE)),"PQL",IF(K91=(VLOOKUP(A91,[1]!TOX,39,FALSE)),"Background","Leaching")))</f>
        <v>PQL</v>
      </c>
      <c r="N91" s="124">
        <f>IF(I91=0,0,MAX(I91,(VLOOKUP(A91,[1]!TOX,50,FALSE)),(VLOOKUP(A91,[1]!TOX,39,FALSE))))</f>
        <v>0</v>
      </c>
      <c r="O91" s="123" t="str">
        <f t="shared" si="24"/>
        <v>0</v>
      </c>
      <c r="P91" s="123">
        <f>IF(N91=0,0,IF(N91=(VLOOKUP(A91,[1]!TOX,50,FALSE)),"PQL",IF(N91=(VLOOKUP(A91,[1]!TOX,39,FALSE)),"Background","Leaching")))</f>
        <v>0</v>
      </c>
      <c r="Q91" s="125">
        <f>IF(J91=0,0,MAX(J91,[1]Toxicity!$AX87,[1]Toxicity!$AM87))</f>
        <v>0</v>
      </c>
      <c r="R91" s="122" t="str">
        <f t="shared" si="25"/>
        <v>0</v>
      </c>
      <c r="S91" s="126">
        <f>IF(Q91=0,0,IF(Q91=(VLOOKUP(A91,[1]!TOX,50,FALSE)),"PQL",IF(Q91=(VLOOKUP(A91,[1]!TOX,39,FALSE)),"Background","Leaching")))</f>
        <v>0</v>
      </c>
      <c r="T91" s="127">
        <f>IF(H91=0,0,MAX(H91,(VLOOKUP(A91,[1]!TOX,50,FALSE)),(VLOOKUP(A91,[1]!TOX,35,FALSE))))</f>
        <v>2.0000000000000001E-4</v>
      </c>
      <c r="U91" s="128">
        <f t="shared" si="26"/>
        <v>2.0000000000000001E-4</v>
      </c>
      <c r="V91" s="128" t="str">
        <f>IF(T91=0,0,IF(T91=(VLOOKUP(A91,[1]!TOX,50,FALSE)),"PQL",IF(T91=(VLOOKUP(A91,[1]!TOX,35,FALSE)),"Background","Leaching")))</f>
        <v>PQL</v>
      </c>
      <c r="W91" s="128">
        <f>IF(I91=0,0,MAX(I91,(VLOOKUP(A91,[1]!TOX,50,FALSE)),(VLOOKUP(A91,[1]!TOX,35,FALSE))))</f>
        <v>0</v>
      </c>
      <c r="X91" s="128" t="str">
        <f t="shared" si="28"/>
        <v>0</v>
      </c>
      <c r="Y91" s="128">
        <f>IF(W91=0,0,IF(W91=(VLOOKUP(A91,[1]!TOX,50,FALSE)),"PQL",IF(W91=(VLOOKUP(A91,[1]!TOX,35,FALSE)),"Background","Leaching")))</f>
        <v>0</v>
      </c>
      <c r="Z91" s="127">
        <f>IF(J91=0,0,MAX(J91,(VLOOKUP(A91,[1]!TOX,50,FALSE)),(VLOOKUP(A91,[1]!TOX,35,FALSE))))</f>
        <v>0</v>
      </c>
      <c r="AA91" s="127" t="str">
        <f t="shared" si="27"/>
        <v>0</v>
      </c>
      <c r="AB91" s="129">
        <f>IF(Z91=0,0,IF(Z91=(VLOOKUP(A91,[1]!TOX,50,FALSE)),"PQL",IF(Z91=(VLOOKUP(A91,[1]!TOX,38,FALSE)),"Background","Leaching")))</f>
        <v>0</v>
      </c>
    </row>
    <row r="92" spans="1:28" ht="23" x14ac:dyDescent="0.25">
      <c r="A92" s="115" t="s">
        <v>238</v>
      </c>
      <c r="B92" s="116">
        <f>(VLOOKUP(A92,[2]!GWOne,16,FALSE))</f>
        <v>0.02</v>
      </c>
      <c r="C92" s="116">
        <f>(VLOOKUP(A92,[2]!GWTwo,21,FALSE))</f>
        <v>0</v>
      </c>
      <c r="D92" s="116">
        <f>(VLOOKUP(A92,[2]!GWThree,8,FALSE))</f>
        <v>42625</v>
      </c>
      <c r="E92" s="117">
        <f t="shared" si="21"/>
        <v>1</v>
      </c>
      <c r="F92" s="118">
        <f t="shared" si="22"/>
        <v>1</v>
      </c>
      <c r="G92" s="119">
        <v>1E-3</v>
      </c>
      <c r="H92" s="130">
        <f t="shared" si="19"/>
        <v>2.0000000000000002E-5</v>
      </c>
      <c r="I92" s="130"/>
      <c r="J92" s="130">
        <f t="shared" si="23"/>
        <v>42.625</v>
      </c>
      <c r="K92" s="121">
        <f>IF(H92=0,0,MAX(H92,(VLOOKUP(A92,[1]!TOX,50,FALSE)),(VLOOKUP(A92,[1]!TOX,39,FALSE))))</f>
        <v>2.9999999999999997E-4</v>
      </c>
      <c r="L92" s="122">
        <f t="shared" si="29"/>
        <v>2.9999999999999997E-4</v>
      </c>
      <c r="M92" s="123" t="str">
        <f>IF(K92=0,0,IF(K92=(VLOOKUP(A92,[1]!TOX,50,FALSE)),"PQL",IF(K92=(VLOOKUP(A92,[1]!TOX,39,FALSE)),"Background","Leaching")))</f>
        <v>Background</v>
      </c>
      <c r="N92" s="124"/>
      <c r="O92" s="123" t="str">
        <f t="shared" si="24"/>
        <v>0</v>
      </c>
      <c r="P92" s="123"/>
      <c r="Q92" s="125">
        <f>IF(J92=0,0,MAX(J92,[1]Toxicity!$AX88,[1]Toxicity!$AM88))</f>
        <v>42.625</v>
      </c>
      <c r="R92" s="122">
        <f t="shared" si="25"/>
        <v>40</v>
      </c>
      <c r="S92" s="126" t="str">
        <f>IF(Q92=0,0,IF(Q92=(VLOOKUP(A92,[1]!TOX,50,FALSE)),"PQL",IF(Q92=(VLOOKUP(A92,[1]!TOX,39,FALSE)),"Background","Leaching")))</f>
        <v>Leaching</v>
      </c>
      <c r="T92" s="127">
        <f>IF(H92=0,0,MAX(H92,(VLOOKUP(A92,[1]!TOX,50,FALSE)),(VLOOKUP(A92,[1]!TOX,35,FALSE))))</f>
        <v>2.9999999999999997E-4</v>
      </c>
      <c r="U92" s="128">
        <f t="shared" si="26"/>
        <v>2.9999999999999997E-4</v>
      </c>
      <c r="V92" s="128" t="str">
        <f>IF(T92=0,0,IF(T92=(VLOOKUP(A92,[1]!TOX,50,FALSE)),"PQL",IF(T92=(VLOOKUP(A92,[1]!TOX,35,FALSE)),"Background","Leaching")))</f>
        <v>Background</v>
      </c>
      <c r="W92" s="128">
        <f>IF(I92=0,0,MAX(I92,(VLOOKUP(A92,[1]!TOX,50,FALSE)),(VLOOKUP(A92,[1]!TOX,35,FALSE))))</f>
        <v>0</v>
      </c>
      <c r="X92" s="128" t="str">
        <f t="shared" si="28"/>
        <v>0</v>
      </c>
      <c r="Y92" s="128">
        <f>IF(W92=0,0,IF(W92=(VLOOKUP(A92,[1]!TOX,50,FALSE)),"PQL",IF(W92=(VLOOKUP(A92,[1]!TOX,35,FALSE)),"Background","Leaching")))</f>
        <v>0</v>
      </c>
      <c r="Z92" s="127">
        <f>IF(J92=0,0,MAX(J92,(VLOOKUP(A92,[1]!TOX,50,FALSE)),(VLOOKUP(A92,[1]!TOX,35,FALSE))))</f>
        <v>42.625</v>
      </c>
      <c r="AA92" s="127">
        <f t="shared" si="27"/>
        <v>40</v>
      </c>
      <c r="AB92" s="129" t="str">
        <f>IF(Z92=0,0,IF(Z92=(VLOOKUP(A92,[1]!TOX,50,FALSE)),"PQL",IF(Z92=(VLOOKUP(A92,[1]!TOX,38,FALSE)),"Background","Leaching")))</f>
        <v>Leaching</v>
      </c>
    </row>
    <row r="93" spans="1:28" ht="23" x14ac:dyDescent="0.25">
      <c r="A93" s="115" t="s">
        <v>231</v>
      </c>
      <c r="B93" s="116">
        <f>(VLOOKUP(A93,[2]!GWOne,16,FALSE))</f>
        <v>0.02</v>
      </c>
      <c r="C93" s="116">
        <f>(VLOOKUP(A93,[2]!GWTwo,21,FALSE))</f>
        <v>0</v>
      </c>
      <c r="D93" s="116">
        <f>(VLOOKUP(A93,[2]!GWThree,8,FALSE))</f>
        <v>42625</v>
      </c>
      <c r="E93" s="117">
        <f t="shared" si="21"/>
        <v>1</v>
      </c>
      <c r="F93" s="118">
        <f t="shared" si="22"/>
        <v>1</v>
      </c>
      <c r="G93" s="119">
        <v>1E-3</v>
      </c>
      <c r="H93" s="130">
        <f t="shared" ref="H93:H103" si="30">B93*$E93*$G93</f>
        <v>2.0000000000000002E-5</v>
      </c>
      <c r="I93" s="130">
        <f t="shared" ref="I93:I101" si="31">C93*$E93*$G93</f>
        <v>0</v>
      </c>
      <c r="J93" s="130">
        <f t="shared" ref="J93:J102" si="32">D93*$F93*$G93</f>
        <v>42.625</v>
      </c>
      <c r="K93" s="121">
        <f>IF(H93=0,0,MAX(H93,(VLOOKUP(A93,[1]!TOX,50,FALSE)),(VLOOKUP(A93,[1]!TOX,39,FALSE))))</f>
        <v>5.0000000000000001E-4</v>
      </c>
      <c r="L93" s="122">
        <f t="shared" si="29"/>
        <v>5.0000000000000001E-4</v>
      </c>
      <c r="M93" s="123" t="str">
        <f>IF(K93=0,0,IF(K93=(VLOOKUP(A93,[1]!TOX,50,FALSE)),"PQL",IF(K93=(VLOOKUP(A93,[1]!TOX,39,FALSE)),"Background","Leaching")))</f>
        <v>Background</v>
      </c>
      <c r="N93" s="124">
        <f>IF(I93=0,0,MAX(I93,(VLOOKUP(A93,[1]!TOX,50,FALSE)),(VLOOKUP(A93,[1]!TOX,39,FALSE))))</f>
        <v>0</v>
      </c>
      <c r="O93" s="123" t="str">
        <f t="shared" si="24"/>
        <v>0</v>
      </c>
      <c r="P93" s="123">
        <f>IF(N93=0,0,IF(N93=(VLOOKUP(A93,[1]!TOX,50,FALSE)),"PQL",IF(N93=(VLOOKUP(A93,[1]!TOX,39,FALSE)),"Background","Leaching")))</f>
        <v>0</v>
      </c>
      <c r="Q93" s="125">
        <f>IF(J93=0,0,MAX(J93,[1]Toxicity!$AX89,[1]Toxicity!$AM89))</f>
        <v>42.625</v>
      </c>
      <c r="R93" s="122">
        <f t="shared" si="25"/>
        <v>40</v>
      </c>
      <c r="S93" s="126" t="str">
        <f>IF(Q93=0,0,IF(Q93=(VLOOKUP(A93,[1]!TOX,50,FALSE)),"PQL",IF(Q93=(VLOOKUP(A93,[1]!TOX,39,FALSE)),"Background","Leaching")))</f>
        <v>Leaching</v>
      </c>
      <c r="T93" s="127">
        <f>IF(H93=0,0,MAX(H93,(VLOOKUP(A93,[1]!TOX,50,FALSE)),(VLOOKUP(A93,[1]!TOX,35,FALSE))))</f>
        <v>5.0000000000000001E-4</v>
      </c>
      <c r="U93" s="128">
        <f t="shared" si="26"/>
        <v>5.0000000000000001E-4</v>
      </c>
      <c r="V93" s="128" t="str">
        <f>IF(T93=0,0,IF(T93=(VLOOKUP(A93,[1]!TOX,50,FALSE)),"PQL",IF(T93=(VLOOKUP(A93,[1]!TOX,35,FALSE)),"Background","Leaching")))</f>
        <v>Background</v>
      </c>
      <c r="W93" s="128">
        <f>IF(I93=0,0,MAX(I93,(VLOOKUP(A93,[1]!TOX,50,FALSE)),(VLOOKUP(A93,[1]!TOX,35,FALSE))))</f>
        <v>0</v>
      </c>
      <c r="X93" s="128" t="str">
        <f t="shared" si="28"/>
        <v>0</v>
      </c>
      <c r="Y93" s="128">
        <f>IF(W93=0,0,IF(W93=(VLOOKUP(A93,[1]!TOX,50,FALSE)),"PQL",IF(W93=(VLOOKUP(A93,[1]!TOX,35,FALSE)),"Background","Leaching")))</f>
        <v>0</v>
      </c>
      <c r="Z93" s="127">
        <f>IF(J93=0,0,MAX(J93,(VLOOKUP(A93,[1]!TOX,50,FALSE)),(VLOOKUP(A93,[1]!TOX,35,FALSE))))</f>
        <v>42.625</v>
      </c>
      <c r="AA93" s="127">
        <f t="shared" si="27"/>
        <v>40</v>
      </c>
      <c r="AB93" s="129" t="str">
        <f>IF(Z93=0,0,IF(Z93=(VLOOKUP(A93,[1]!TOX,50,FALSE)),"PQL",IF(Z93=(VLOOKUP(A93,[1]!TOX,38,FALSE)),"Background","Leaching")))</f>
        <v>Leaching</v>
      </c>
    </row>
    <row r="94" spans="1:28" ht="23" x14ac:dyDescent="0.25">
      <c r="A94" s="115" t="s">
        <v>232</v>
      </c>
      <c r="B94" s="116">
        <f>(VLOOKUP(A94,[2]!GWOne,16,FALSE))</f>
        <v>0.02</v>
      </c>
      <c r="C94" s="116">
        <f>(VLOOKUP(A94,[2]!GWTwo,21,FALSE))</f>
        <v>0</v>
      </c>
      <c r="D94" s="116">
        <f>(VLOOKUP(A94,[2]!GWThree,8,FALSE))</f>
        <v>475</v>
      </c>
      <c r="E94" s="117">
        <f t="shared" si="21"/>
        <v>1</v>
      </c>
      <c r="F94" s="118">
        <f t="shared" si="22"/>
        <v>1</v>
      </c>
      <c r="G94" s="119">
        <v>1E-3</v>
      </c>
      <c r="H94" s="130">
        <f t="shared" si="30"/>
        <v>2.0000000000000002E-5</v>
      </c>
      <c r="I94" s="130">
        <f t="shared" si="31"/>
        <v>0</v>
      </c>
      <c r="J94" s="130">
        <f t="shared" si="32"/>
        <v>0.47500000000000003</v>
      </c>
      <c r="K94" s="121">
        <f>IF(H94=0,0,MAX(H94,(VLOOKUP(A94,[1]!TOX,50,FALSE)),(VLOOKUP(A94,[1]!TOX,39,FALSE))))</f>
        <v>2.9999999999999997E-4</v>
      </c>
      <c r="L94" s="122">
        <f t="shared" si="29"/>
        <v>2.9999999999999997E-4</v>
      </c>
      <c r="M94" s="123" t="str">
        <f>IF(K94=0,0,IF(K94=(VLOOKUP(A94,[1]!TOX,50,FALSE)),"PQL",IF(K94=(VLOOKUP(A94,[1]!TOX,39,FALSE)),"Background","Leaching")))</f>
        <v>Background</v>
      </c>
      <c r="N94" s="124">
        <f>IF(I94=0,0,MAX(I94,(VLOOKUP(A94,[1]!TOX,50,FALSE)),(VLOOKUP(A94,[1]!TOX,39,FALSE))))</f>
        <v>0</v>
      </c>
      <c r="O94" s="123" t="str">
        <f t="shared" si="24"/>
        <v>0</v>
      </c>
      <c r="P94" s="123">
        <f>IF(N94=0,0,IF(N94=(VLOOKUP(A94,[1]!TOX,50,FALSE)),"PQL",IF(N94=(VLOOKUP(A94,[1]!TOX,39,FALSE)),"Background","Leaching")))</f>
        <v>0</v>
      </c>
      <c r="Q94" s="125">
        <f>IF(J94=0,0,MAX(J94,[1]Toxicity!$AX90,[1]Toxicity!$AM90))</f>
        <v>0.47500000000000003</v>
      </c>
      <c r="R94" s="122">
        <f t="shared" si="25"/>
        <v>0.5</v>
      </c>
      <c r="S94" s="126" t="str">
        <f>IF(Q94=0,0,IF(Q94=(VLOOKUP(A94,[1]!TOX,50,FALSE)),"PQL",IF(Q94=(VLOOKUP(A94,[1]!TOX,39,FALSE)),"Background","Leaching")))</f>
        <v>Leaching</v>
      </c>
      <c r="T94" s="127">
        <f>IF(H94=0,0,MAX(H94,(VLOOKUP(A94,[1]!TOX,50,FALSE)),(VLOOKUP(A94,[1]!TOX,35,FALSE))))</f>
        <v>2.9999999999999997E-4</v>
      </c>
      <c r="U94" s="128">
        <f t="shared" si="26"/>
        <v>2.9999999999999997E-4</v>
      </c>
      <c r="V94" s="128" t="str">
        <f>IF(T94=0,0,IF(T94=(VLOOKUP(A94,[1]!TOX,50,FALSE)),"PQL",IF(T94=(VLOOKUP(A94,[1]!TOX,35,FALSE)),"Background","Leaching")))</f>
        <v>Background</v>
      </c>
      <c r="W94" s="128">
        <f>IF(I94=0,0,MAX(I94,(VLOOKUP(A94,[1]!TOX,50,FALSE)),(VLOOKUP(A94,[1]!TOX,35,FALSE))))</f>
        <v>0</v>
      </c>
      <c r="X94" s="128" t="str">
        <f t="shared" si="28"/>
        <v>0</v>
      </c>
      <c r="Y94" s="128">
        <f>IF(W94=0,0,IF(W94=(VLOOKUP(A94,[1]!TOX,50,FALSE)),"PQL",IF(W94=(VLOOKUP(A94,[1]!TOX,35,FALSE)),"Background","Leaching")))</f>
        <v>0</v>
      </c>
      <c r="Z94" s="127">
        <f>IF(J94=0,0,MAX(J94,(VLOOKUP(A94,[1]!TOX,50,FALSE)),(VLOOKUP(A94,[1]!TOX,35,FALSE))))</f>
        <v>0.47500000000000003</v>
      </c>
      <c r="AA94" s="127">
        <f t="shared" si="27"/>
        <v>0.5</v>
      </c>
      <c r="AB94" s="129" t="str">
        <f>IF(Z94=0,0,IF(Z94=(VLOOKUP(A94,[1]!TOX,50,FALSE)),"PQL",IF(Z94=(VLOOKUP(A94,[1]!TOX,38,FALSE)),"Background","Leaching")))</f>
        <v>Leaching</v>
      </c>
    </row>
    <row r="95" spans="1:28" ht="23" x14ac:dyDescent="0.25">
      <c r="A95" s="115" t="s">
        <v>229</v>
      </c>
      <c r="B95" s="116">
        <f>(VLOOKUP(A95,[2]!GWOne,16,FALSE))</f>
        <v>0.02</v>
      </c>
      <c r="C95" s="116">
        <f>(VLOOKUP(A95,[2]!GWTwo,21,FALSE))</f>
        <v>0</v>
      </c>
      <c r="D95" s="116">
        <f>(VLOOKUP(A95,[2]!GWThree,8,FALSE))</f>
        <v>42625</v>
      </c>
      <c r="E95" s="117">
        <f t="shared" si="21"/>
        <v>1</v>
      </c>
      <c r="F95" s="118">
        <f t="shared" si="22"/>
        <v>1</v>
      </c>
      <c r="G95" s="119">
        <v>1E-3</v>
      </c>
      <c r="H95" s="130">
        <f t="shared" si="30"/>
        <v>2.0000000000000002E-5</v>
      </c>
      <c r="I95" s="130">
        <f t="shared" si="31"/>
        <v>0</v>
      </c>
      <c r="J95" s="130">
        <f t="shared" si="32"/>
        <v>42.625</v>
      </c>
      <c r="K95" s="121">
        <f>IF(H95=0,0,MAX(H95,(VLOOKUP(A95,[1]!TOX,50,FALSE)),(VLOOKUP(A95,[1]!TOX,39,FALSE))))</f>
        <v>7.2000000000000005E-4</v>
      </c>
      <c r="L95" s="122">
        <f t="shared" si="29"/>
        <v>6.9999999999999999E-4</v>
      </c>
      <c r="M95" s="123" t="str">
        <f>IF(K95=0,0,IF(K95=(VLOOKUP(A95,[1]!TOX,50,FALSE)),"PQL",IF(K95=(VLOOKUP(A95,[1]!TOX,39,FALSE)),"Background","Leaching")))</f>
        <v>Background</v>
      </c>
      <c r="N95" s="124">
        <f>IF(I95=0,0,MAX(I95,(VLOOKUP(A95,[1]!TOX,50,FALSE)),(VLOOKUP(A95,[1]!TOX,39,FALSE))))</f>
        <v>0</v>
      </c>
      <c r="O95" s="123" t="str">
        <f t="shared" si="24"/>
        <v>0</v>
      </c>
      <c r="P95" s="123">
        <f>IF(N95=0,0,IF(N95=(VLOOKUP(A95,[1]!TOX,50,FALSE)),"PQL",IF(N95=(VLOOKUP(A95,[1]!TOX,39,FALSE)),"Background","Leaching")))</f>
        <v>0</v>
      </c>
      <c r="Q95" s="125">
        <f>IF(J95=0,0,MAX(J95,[1]Toxicity!$AX91,[1]Toxicity!$AM91))</f>
        <v>42.625</v>
      </c>
      <c r="R95" s="122">
        <f t="shared" si="25"/>
        <v>40</v>
      </c>
      <c r="S95" s="126" t="str">
        <f>IF(Q95=0,0,IF(Q95=(VLOOKUP(A95,[1]!TOX,50,FALSE)),"PQL",IF(Q95=(VLOOKUP(A95,[1]!TOX,39,FALSE)),"Background","Leaching")))</f>
        <v>Leaching</v>
      </c>
      <c r="T95" s="127">
        <f>IF(H95=0,0,MAX(H95,(VLOOKUP(A95,[1]!TOX,50,FALSE)),(VLOOKUP(A95,[1]!TOX,35,FALSE))))</f>
        <v>7.2000000000000005E-4</v>
      </c>
      <c r="U95" s="128">
        <f t="shared" si="26"/>
        <v>6.9999999999999999E-4</v>
      </c>
      <c r="V95" s="128" t="str">
        <f>IF(T95=0,0,IF(T95=(VLOOKUP(A95,[1]!TOX,50,FALSE)),"PQL",IF(T95=(VLOOKUP(A95,[1]!TOX,35,FALSE)),"Background","Leaching")))</f>
        <v>Background</v>
      </c>
      <c r="W95" s="128">
        <f>IF(I95=0,0,MAX(I95,(VLOOKUP(A95,[1]!TOX,50,FALSE)),(VLOOKUP(A95,[1]!TOX,35,FALSE))))</f>
        <v>0</v>
      </c>
      <c r="X95" s="128" t="str">
        <f t="shared" si="28"/>
        <v>0</v>
      </c>
      <c r="Y95" s="128">
        <f>IF(W95=0,0,IF(W95=(VLOOKUP(A95,[1]!TOX,50,FALSE)),"PQL",IF(W95=(VLOOKUP(A95,[1]!TOX,35,FALSE)),"Background","Leaching")))</f>
        <v>0</v>
      </c>
      <c r="Z95" s="127">
        <f>IF(J95=0,0,MAX(J95,(VLOOKUP(A95,[1]!TOX,50,FALSE)),(VLOOKUP(A95,[1]!TOX,35,FALSE))))</f>
        <v>42.625</v>
      </c>
      <c r="AA95" s="127">
        <f t="shared" si="27"/>
        <v>40</v>
      </c>
      <c r="AB95" s="129" t="str">
        <f>IF(Z95=0,0,IF(Z95=(VLOOKUP(A95,[1]!TOX,50,FALSE)),"PQL",IF(Z95=(VLOOKUP(A95,[1]!TOX,38,FALSE)),"Background","Leaching")))</f>
        <v>Leaching</v>
      </c>
    </row>
    <row r="96" spans="1:28" ht="23" x14ac:dyDescent="0.25">
      <c r="A96" s="115" t="s">
        <v>236</v>
      </c>
      <c r="B96" s="116">
        <f>(VLOOKUP(A96,[2]!GWOne,16,FALSE))</f>
        <v>0.02</v>
      </c>
      <c r="C96" s="116">
        <f>(VLOOKUP(A96,[2]!GWTwo,21,FALSE))</f>
        <v>0</v>
      </c>
      <c r="D96" s="116">
        <f>(VLOOKUP(A96,[2]!GWThree,8,FALSE))</f>
        <v>475</v>
      </c>
      <c r="E96" s="117">
        <f t="shared" si="21"/>
        <v>1</v>
      </c>
      <c r="F96" s="118">
        <f t="shared" si="22"/>
        <v>1</v>
      </c>
      <c r="G96" s="119">
        <v>1E-3</v>
      </c>
      <c r="H96" s="130">
        <f t="shared" si="30"/>
        <v>2.0000000000000002E-5</v>
      </c>
      <c r="I96" s="130">
        <f t="shared" si="31"/>
        <v>0</v>
      </c>
      <c r="J96" s="130">
        <f t="shared" si="32"/>
        <v>0.47500000000000003</v>
      </c>
      <c r="K96" s="121">
        <f>IF(H96=0,0,MAX(H96,(VLOOKUP(A96,[1]!TOX,50,FALSE)),(VLOOKUP(A96,[1]!TOX,39,FALSE))))</f>
        <v>2E-3</v>
      </c>
      <c r="L96" s="122">
        <f t="shared" si="29"/>
        <v>2E-3</v>
      </c>
      <c r="M96" s="123" t="str">
        <f>IF(K96=0,0,IF(K96=(VLOOKUP(A96,[1]!TOX,50,FALSE)),"PQL",IF(K96=(VLOOKUP(A96,[1]!TOX,39,FALSE)),"Background","Leaching")))</f>
        <v>Background</v>
      </c>
      <c r="N96" s="124">
        <f>IF(I96=0,0,MAX(I96,(VLOOKUP(A96,[1]!TOX,50,FALSE)),(VLOOKUP(A96,[1]!TOX,39,FALSE))))</f>
        <v>0</v>
      </c>
      <c r="O96" s="123" t="str">
        <f t="shared" si="24"/>
        <v>0</v>
      </c>
      <c r="P96" s="123">
        <f>IF(N96=0,0,IF(N96=(VLOOKUP(A96,[1]!TOX,50,FALSE)),"PQL",IF(N96=(VLOOKUP(A96,[1]!TOX,39,FALSE)),"Background","Leaching")))</f>
        <v>0</v>
      </c>
      <c r="Q96" s="125">
        <f>IF(J96=0,0,MAX(J96,[1]Toxicity!$AX92,[1]Toxicity!$AM92))</f>
        <v>0.47500000000000003</v>
      </c>
      <c r="R96" s="122">
        <f t="shared" si="25"/>
        <v>0.5</v>
      </c>
      <c r="S96" s="126" t="str">
        <f>IF(Q96=0,0,IF(Q96=(VLOOKUP(A96,[1]!TOX,50,FALSE)),"PQL",IF(Q96=(VLOOKUP(A96,[1]!TOX,39,FALSE)),"Background","Leaching")))</f>
        <v>Leaching</v>
      </c>
      <c r="T96" s="127">
        <f>IF(H96=0,0,MAX(H96,(VLOOKUP(A96,[1]!TOX,50,FALSE)),(VLOOKUP(A96,[1]!TOX,35,FALSE))))</f>
        <v>2E-3</v>
      </c>
      <c r="U96" s="128">
        <f t="shared" si="26"/>
        <v>2E-3</v>
      </c>
      <c r="V96" s="128" t="str">
        <f>IF(T96=0,0,IF(T96=(VLOOKUP(A96,[1]!TOX,50,FALSE)),"PQL",IF(T96=(VLOOKUP(A96,[1]!TOX,35,FALSE)),"Background","Leaching")))</f>
        <v>Background</v>
      </c>
      <c r="W96" s="128">
        <f>IF(I96=0,0,MAX(I96,(VLOOKUP(A96,[1]!TOX,50,FALSE)),(VLOOKUP(A96,[1]!TOX,35,FALSE))))</f>
        <v>0</v>
      </c>
      <c r="X96" s="128" t="str">
        <f t="shared" si="28"/>
        <v>0</v>
      </c>
      <c r="Y96" s="128">
        <f>IF(W96=0,0,IF(W96=(VLOOKUP(A96,[1]!TOX,50,FALSE)),"PQL",IF(W96=(VLOOKUP(A96,[1]!TOX,35,FALSE)),"Background","Leaching")))</f>
        <v>0</v>
      </c>
      <c r="Z96" s="127">
        <f>IF(J96=0,0,MAX(J96,(VLOOKUP(A96,[1]!TOX,50,FALSE)),(VLOOKUP(A96,[1]!TOX,35,FALSE))))</f>
        <v>0.47500000000000003</v>
      </c>
      <c r="AA96" s="127">
        <f t="shared" si="27"/>
        <v>0.5</v>
      </c>
      <c r="AB96" s="129" t="str">
        <f>IF(Z96=0,0,IF(Z96=(VLOOKUP(A96,[1]!TOX,50,FALSE)),"PQL",IF(Z96=(VLOOKUP(A96,[1]!TOX,38,FALSE)),"Background","Leaching")))</f>
        <v>Leaching</v>
      </c>
    </row>
    <row r="97" spans="1:28" ht="23" x14ac:dyDescent="0.25">
      <c r="A97" s="115" t="s">
        <v>233</v>
      </c>
      <c r="B97" s="116">
        <f>(VLOOKUP(A97,[2]!GWOne,16,FALSE))</f>
        <v>0.02</v>
      </c>
      <c r="C97" s="116">
        <f>(VLOOKUP(A97,[2]!GWTwo,21,FALSE))</f>
        <v>0</v>
      </c>
      <c r="D97" s="116">
        <f>(VLOOKUP(A97,[2]!GWThree,8,FALSE))</f>
        <v>42625</v>
      </c>
      <c r="E97" s="117">
        <f t="shared" si="21"/>
        <v>1</v>
      </c>
      <c r="F97" s="118">
        <f t="shared" si="22"/>
        <v>1</v>
      </c>
      <c r="G97" s="119">
        <v>1E-3</v>
      </c>
      <c r="H97" s="130">
        <f t="shared" si="30"/>
        <v>2.0000000000000002E-5</v>
      </c>
      <c r="I97" s="130">
        <f t="shared" si="31"/>
        <v>0</v>
      </c>
      <c r="J97" s="130">
        <f t="shared" si="32"/>
        <v>42.625</v>
      </c>
      <c r="K97" s="121">
        <f>IF(H97=0,0,MAX(H97,(VLOOKUP(A97,[1]!TOX,50,FALSE)),(VLOOKUP(A97,[1]!TOX,39,FALSE))))</f>
        <v>3.2000000000000003E-4</v>
      </c>
      <c r="L97" s="122">
        <f t="shared" si="29"/>
        <v>2.9999999999999997E-4</v>
      </c>
      <c r="M97" s="123" t="str">
        <f>IF(K97=0,0,IF(K97=(VLOOKUP(A97,[1]!TOX,50,FALSE)),"PQL",IF(K97=(VLOOKUP(A97,[1]!TOX,39,FALSE)),"Background","Leaching")))</f>
        <v>Background</v>
      </c>
      <c r="N97" s="124">
        <f>IF(I97=0,0,MAX(I97,(VLOOKUP(A97,[1]!TOX,50,FALSE)),(VLOOKUP(A97,[1]!TOX,39,FALSE))))</f>
        <v>0</v>
      </c>
      <c r="O97" s="123" t="str">
        <f t="shared" si="24"/>
        <v>0</v>
      </c>
      <c r="P97" s="123">
        <f>IF(N97=0,0,IF(N97=(VLOOKUP(A97,[1]!TOX,50,FALSE)),"PQL",IF(N97=(VLOOKUP(A97,[1]!TOX,39,FALSE)),"Background","Leaching")))</f>
        <v>0</v>
      </c>
      <c r="Q97" s="125">
        <f>IF(J97=0,0,MAX(J97,[1]Toxicity!$AX93,[1]Toxicity!$AM93))</f>
        <v>42.625</v>
      </c>
      <c r="R97" s="122">
        <f t="shared" si="25"/>
        <v>40</v>
      </c>
      <c r="S97" s="126" t="str">
        <f>IF(Q97=0,0,IF(Q97=(VLOOKUP(A97,[1]!TOX,50,FALSE)),"PQL",IF(Q97=(VLOOKUP(A97,[1]!TOX,39,FALSE)),"Background","Leaching")))</f>
        <v>Leaching</v>
      </c>
      <c r="T97" s="127">
        <f>IF(H97=0,0,MAX(H97,(VLOOKUP(A97,[1]!TOX,50,FALSE)),(VLOOKUP(A97,[1]!TOX,35,FALSE))))</f>
        <v>3.2000000000000003E-4</v>
      </c>
      <c r="U97" s="128">
        <f t="shared" si="26"/>
        <v>2.9999999999999997E-4</v>
      </c>
      <c r="V97" s="128" t="str">
        <f>IF(T97=0,0,IF(T97=(VLOOKUP(A97,[1]!TOX,50,FALSE)),"PQL",IF(T97=(VLOOKUP(A97,[1]!TOX,35,FALSE)),"Background","Leaching")))</f>
        <v>Background</v>
      </c>
      <c r="W97" s="128">
        <f>IF(I97=0,0,MAX(I97,(VLOOKUP(A97,[1]!TOX,50,FALSE)),(VLOOKUP(A97,[1]!TOX,35,FALSE))))</f>
        <v>0</v>
      </c>
      <c r="X97" s="128" t="str">
        <f t="shared" si="28"/>
        <v>0</v>
      </c>
      <c r="Y97" s="128">
        <f>IF(W97=0,0,IF(W97=(VLOOKUP(A97,[1]!TOX,50,FALSE)),"PQL",IF(W97=(VLOOKUP(A97,[1]!TOX,35,FALSE)),"Background","Leaching")))</f>
        <v>0</v>
      </c>
      <c r="Z97" s="127">
        <f>IF(J97=0,0,MAX(J97,(VLOOKUP(A97,[1]!TOX,50,FALSE)),(VLOOKUP(A97,[1]!TOX,35,FALSE))))</f>
        <v>42.625</v>
      </c>
      <c r="AA97" s="127">
        <f t="shared" si="27"/>
        <v>40</v>
      </c>
      <c r="AB97" s="129" t="str">
        <f>IF(Z97=0,0,IF(Z97=(VLOOKUP(A97,[1]!TOX,50,FALSE)),"PQL",IF(Z97=(VLOOKUP(A97,[1]!TOX,38,FALSE)),"Background","Leaching")))</f>
        <v>Leaching</v>
      </c>
    </row>
    <row r="98" spans="1:28" x14ac:dyDescent="0.25">
      <c r="A98" s="115" t="s">
        <v>210</v>
      </c>
      <c r="B98" s="116">
        <f>(VLOOKUP(A98,[2]!GWOne,16,FALSE))</f>
        <v>2</v>
      </c>
      <c r="C98" s="116">
        <f>(VLOOKUP(A98,[2]!GWTwo,21,FALSE))</f>
        <v>0</v>
      </c>
      <c r="D98" s="116">
        <f>(VLOOKUP(A98,[2]!GWThree,8,FALSE))</f>
        <v>1475</v>
      </c>
      <c r="E98" s="117">
        <f>(VLOOKUP(A98,DAF,21,FALSE))</f>
        <v>1</v>
      </c>
      <c r="F98" s="118">
        <f>(VLOOKUP(A98,DAF,20,FALSE))</f>
        <v>7</v>
      </c>
      <c r="G98" s="119">
        <v>1E-3</v>
      </c>
      <c r="H98" s="130">
        <f>B98*$E98*$G98</f>
        <v>2E-3</v>
      </c>
      <c r="I98" s="130">
        <f>C98*$E98*$G98</f>
        <v>0</v>
      </c>
      <c r="J98" s="130">
        <f>D98*$F98*$G98</f>
        <v>10.325000000000001</v>
      </c>
      <c r="K98" s="121">
        <f>IF(H98=0,0,MAX(H98,(VLOOKUP(A98,[1]!TOX,50,FALSE)),(VLOOKUP(A98,[1]!TOX,39,FALSE))))</f>
        <v>0.1</v>
      </c>
      <c r="L98" s="122">
        <f>IF(K98&lt;&gt;0,ROUND(K98,1-(1+INT(LOG10(ABS(K98))))),"0")</f>
        <v>0.1</v>
      </c>
      <c r="M98" s="123" t="str">
        <f>IF(K98=0,0,IF(K98=(VLOOKUP(A98,[1]!TOX,50,FALSE)),"PQL",IF(K98=(VLOOKUP(A98,[1]!TOX,39,FALSE)),"Background","Leaching")))</f>
        <v>PQL</v>
      </c>
      <c r="N98" s="124">
        <f>IF(I98=0,0,MAX(I98,(VLOOKUP(A98,[1]!TOX,50,FALSE)),(VLOOKUP(A98,[1]!TOX,39,FALSE))))</f>
        <v>0</v>
      </c>
      <c r="O98" s="123" t="str">
        <f>IF(N98&lt;&gt;0,ROUND(N98,1-(1+INT(LOG10(ABS(N98))))),"0")</f>
        <v>0</v>
      </c>
      <c r="P98" s="123">
        <f>IF(N98=0,0,IF(N98=(VLOOKUP(A98,[1]!TOX,50,FALSE)),"PQL",IF(N98=(VLOOKUP(A98,[1]!TOX,39,FALSE)),"Background","Leaching")))</f>
        <v>0</v>
      </c>
      <c r="Q98" s="125">
        <f>IF(J98=0,0,MAX(J98,[1]Toxicity!$AX94,[1]Toxicity!$AM94))</f>
        <v>10.325000000000001</v>
      </c>
      <c r="R98" s="122">
        <f>IF(Q98&lt;&gt;0,ROUND(Q98,1-(1+INT(LOG10(ABS(Q98))))),"0")</f>
        <v>10</v>
      </c>
      <c r="S98" s="126" t="str">
        <f>IF(Q98=0,0,IF(Q98=(VLOOKUP(A98,[1]!TOX,50,FALSE)),"PQL",IF(Q98=(VLOOKUP(A98,[1]!TOX,39,FALSE)),"Background","Leaching")))</f>
        <v>Leaching</v>
      </c>
      <c r="T98" s="127">
        <f>IF(H98=0,0,MAX(H98,(VLOOKUP(A98,[1]!TOX,50,FALSE)),(VLOOKUP(A98,[1]!TOX,35,FALSE))))</f>
        <v>0.1</v>
      </c>
      <c r="U98" s="128">
        <f>IF(T98&lt;&gt;0,ROUND(T98,1-(1+INT(LOG10(ABS(T98))))),"0")</f>
        <v>0.1</v>
      </c>
      <c r="V98" s="128" t="str">
        <f>IF(T98=0,0,IF(T98=(VLOOKUP(A98,[1]!TOX,50,FALSE)),"PQL",IF(T98=(VLOOKUP(A98,[1]!TOX,35,FALSE)),"Background","Leaching")))</f>
        <v>PQL</v>
      </c>
      <c r="W98" s="128">
        <f>IF(I98=0,0,MAX(I98,(VLOOKUP(A98,[1]!TOX,50,FALSE)),(VLOOKUP(A98,[1]!TOX,35,FALSE))))</f>
        <v>0</v>
      </c>
      <c r="X98" s="128" t="str">
        <f>IF(W98&lt;&gt;0,ROUND(W98,1-(1+INT(LOG10(ABS(W98))))),"0")</f>
        <v>0</v>
      </c>
      <c r="Y98" s="128">
        <f>IF(W98=0,0,IF(W98=(VLOOKUP(A98,[1]!TOX,50,FALSE)),"PQL",IF(W98=(VLOOKUP(A98,[1]!TOX,35,FALSE)),"Background","Leaching")))</f>
        <v>0</v>
      </c>
      <c r="Z98" s="127">
        <f>IF(J98=0,0,MAX(J98,(VLOOKUP(A98,[1]!TOX,50,FALSE)),(VLOOKUP(A98,[1]!TOX,35,FALSE))))</f>
        <v>10.325000000000001</v>
      </c>
      <c r="AA98" s="127">
        <f>IF(Z98&lt;&gt;0,ROUND(Z98,1-(1+INT(LOG10(ABS(Z98))))),"0")</f>
        <v>10</v>
      </c>
      <c r="AB98" s="129" t="str">
        <f>IF(Z98=0,0,IF(Z98=(VLOOKUP(A98,[1]!TOX,50,FALSE)),"PQL",IF(Z98=(VLOOKUP(A98,[1]!TOX,38,FALSE)),"Background","Leaching")))</f>
        <v>Leaching</v>
      </c>
    </row>
    <row r="99" spans="1:28" x14ac:dyDescent="0.25">
      <c r="A99" s="115" t="s">
        <v>218</v>
      </c>
      <c r="B99" s="116">
        <f>(VLOOKUP(A99,[2]!GWOne,16,FALSE))</f>
        <v>200</v>
      </c>
      <c r="C99" s="116">
        <f>(VLOOKUP(A99,[2]!GWTwo,21,FALSE))</f>
        <v>0</v>
      </c>
      <c r="D99" s="116">
        <f>(VLOOKUP(A99,[2]!GWThree,8,FALSE))</f>
        <v>5000</v>
      </c>
      <c r="E99" s="117">
        <f t="shared" si="21"/>
        <v>0</v>
      </c>
      <c r="F99" s="118">
        <f t="shared" si="22"/>
        <v>0</v>
      </c>
      <c r="G99" s="119">
        <v>1E-3</v>
      </c>
      <c r="H99" s="130">
        <f t="shared" si="30"/>
        <v>0</v>
      </c>
      <c r="I99" s="130">
        <f t="shared" si="31"/>
        <v>0</v>
      </c>
      <c r="J99" s="130">
        <f t="shared" si="32"/>
        <v>0</v>
      </c>
      <c r="K99" s="121">
        <f>IF(H99=0,0,MAX(H99,(VLOOKUP(A99,[1]!TOX,50,FALSE)),(VLOOKUP(A99,[1]!TOX,39,FALSE))))</f>
        <v>0</v>
      </c>
      <c r="L99" s="122" t="str">
        <f t="shared" si="29"/>
        <v>0</v>
      </c>
      <c r="M99" s="123">
        <f>IF(K99=0,0,IF(K99=(VLOOKUP(A99,[1]!TOX,50,FALSE)),"PQL",IF(K99=(VLOOKUP(A99,[1]!TOX,39,FALSE)),"Background","Leaching")))</f>
        <v>0</v>
      </c>
      <c r="N99" s="124">
        <f>IF(I99=0,0,MAX(I99,(VLOOKUP(A99,[1]!TOX,50,FALSE)),(VLOOKUP(A99,[1]!TOX,39,FALSE))))</f>
        <v>0</v>
      </c>
      <c r="O99" s="123" t="str">
        <f t="shared" si="24"/>
        <v>0</v>
      </c>
      <c r="P99" s="123">
        <f>IF(N99=0,0,IF(N99=(VLOOKUP(A99,[1]!TOX,50,FALSE)),"PQL",IF(N99=(VLOOKUP(A99,[1]!TOX,39,FALSE)),"Background","Leaching")))</f>
        <v>0</v>
      </c>
      <c r="Q99" s="125">
        <f>IF(J99=0,0,MAX(J99,[1]Toxicity!$AX95,[1]Toxicity!$AM95))</f>
        <v>0</v>
      </c>
      <c r="R99" s="122" t="str">
        <f t="shared" si="25"/>
        <v>0</v>
      </c>
      <c r="S99" s="126">
        <f>IF(Q99=0,0,IF(Q99=(VLOOKUP(A99,[1]!TOX,50,FALSE)),"PQL",IF(Q99=(VLOOKUP(A99,[1]!TOX,39,FALSE)),"Background","Leaching")))</f>
        <v>0</v>
      </c>
      <c r="T99" s="127">
        <f>IF(H99=0,0,MAX(H99,(VLOOKUP(A99,[1]!TOX,50,FALSE)),(VLOOKUP(A99,[1]!TOX,35,FALSE))))</f>
        <v>0</v>
      </c>
      <c r="U99" s="128" t="str">
        <f t="shared" si="26"/>
        <v>0</v>
      </c>
      <c r="V99" s="128">
        <f>IF(T99=0,0,IF(T99=(VLOOKUP(A99,[1]!TOX,50,FALSE)),"PQL",IF(T99=(VLOOKUP(A99,[1]!TOX,35,FALSE)),"Background","Leaching")))</f>
        <v>0</v>
      </c>
      <c r="W99" s="128">
        <f>IF(I99=0,0,MAX(I99,(VLOOKUP(A99,[1]!TOX,50,FALSE)),(VLOOKUP(A99,[1]!TOX,35,FALSE))))</f>
        <v>0</v>
      </c>
      <c r="X99" s="128" t="str">
        <f t="shared" si="28"/>
        <v>0</v>
      </c>
      <c r="Y99" s="128">
        <f>IF(W99=0,0,IF(W99=(VLOOKUP(A99,[1]!TOX,50,FALSE)),"PQL",IF(W99=(VLOOKUP(A99,[1]!TOX,35,FALSE)),"Background","Leaching")))</f>
        <v>0</v>
      </c>
      <c r="Z99" s="127">
        <f>IF(J99=0,0,MAX(J99,(VLOOKUP(A99,[1]!TOX,50,FALSE)),(VLOOKUP(A99,[1]!TOX,35,FALSE))))</f>
        <v>0</v>
      </c>
      <c r="AA99" s="127" t="str">
        <f t="shared" si="27"/>
        <v>0</v>
      </c>
      <c r="AB99" s="129">
        <f>IF(Z99=0,0,IF(Z99=(VLOOKUP(A99,[1]!TOX,50,FALSE)),"PQL",IF(Z99=(VLOOKUP(A99,[1]!TOX,38,FALSE)),"Background","Leaching")))</f>
        <v>0</v>
      </c>
    </row>
    <row r="100" spans="1:28" ht="23" x14ac:dyDescent="0.25">
      <c r="A100" s="115" t="s">
        <v>239</v>
      </c>
      <c r="B100" s="116">
        <f>(VLOOKUP(A100,[2]!GWOne,16,FALSE))</f>
        <v>300</v>
      </c>
      <c r="C100" s="116">
        <f>(VLOOKUP(A100,[2]!GWTwo,21,FALSE))</f>
        <v>156.58209815051046</v>
      </c>
      <c r="D100" s="116">
        <f>(VLOOKUP(A100,[2]!GWThree,8,FALSE))</f>
        <v>50000</v>
      </c>
      <c r="E100" s="117">
        <f t="shared" si="21"/>
        <v>0</v>
      </c>
      <c r="F100" s="118">
        <f t="shared" si="22"/>
        <v>0</v>
      </c>
      <c r="G100" s="119">
        <v>1E-3</v>
      </c>
      <c r="H100" s="130">
        <f t="shared" si="30"/>
        <v>0</v>
      </c>
      <c r="I100" s="130">
        <f t="shared" si="31"/>
        <v>0</v>
      </c>
      <c r="J100" s="130">
        <f t="shared" si="32"/>
        <v>0</v>
      </c>
      <c r="K100" s="121">
        <f>IF(H100=0,0,MAX(H100,(VLOOKUP(A100,[1]!TOX,50,FALSE)),(VLOOKUP(A100,[1]!TOX,39,FALSE))))</f>
        <v>0</v>
      </c>
      <c r="L100" s="122" t="str">
        <f t="shared" si="29"/>
        <v>0</v>
      </c>
      <c r="M100" s="123">
        <f>IF(K100=0,0,IF(K100=(VLOOKUP(A100,[1]!TOX,50,FALSE)),"PQL",IF(K100=(VLOOKUP(A100,[1]!TOX,39,FALSE)),"Background","Leaching")))</f>
        <v>0</v>
      </c>
      <c r="N100" s="124">
        <f>IF(I100=0,0,MAX(I100,(VLOOKUP(A100,[1]!TOX,50,FALSE)),(VLOOKUP(A100,[1]!TOX,39,FALSE))))</f>
        <v>0</v>
      </c>
      <c r="O100" s="123" t="str">
        <f t="shared" si="24"/>
        <v>0</v>
      </c>
      <c r="P100" s="123">
        <f>IF(N100=0,0,IF(N100=(VLOOKUP(A100,[1]!TOX,50,FALSE)),"PQL",IF(N100=(VLOOKUP(A100,[1]!TOX,39,FALSE)),"Background","Leaching")))</f>
        <v>0</v>
      </c>
      <c r="Q100" s="125">
        <f>IF(J100=0,0,MAX(J100,[1]Toxicity!$AX96,[1]Toxicity!$AM96))</f>
        <v>0</v>
      </c>
      <c r="R100" s="122" t="str">
        <f t="shared" si="25"/>
        <v>0</v>
      </c>
      <c r="S100" s="126">
        <f>IF(Q100=0,0,IF(Q100=(VLOOKUP(A100,[1]!TOX,50,FALSE)),"PQL",IF(Q100=(VLOOKUP(A100,[1]!TOX,39,FALSE)),"Background","Leaching")))</f>
        <v>0</v>
      </c>
      <c r="T100" s="127">
        <f>IF(H100=0,0,MAX(H100,(VLOOKUP(A100,[1]!TOX,50,FALSE)),(VLOOKUP(A100,[1]!TOX,35,FALSE))))</f>
        <v>0</v>
      </c>
      <c r="U100" s="128" t="str">
        <f t="shared" si="26"/>
        <v>0</v>
      </c>
      <c r="V100" s="128">
        <f>IF(T100=0,0,IF(T100=(VLOOKUP(A100,[1]!TOX,50,FALSE)),"PQL",IF(T100=(VLOOKUP(A100,[1]!TOX,35,FALSE)),"Background","Leaching")))</f>
        <v>0</v>
      </c>
      <c r="W100" s="128">
        <f>IF(I100=0,0,MAX(I100,(VLOOKUP(A100,[1]!TOX,50,FALSE)),(VLOOKUP(A100,[1]!TOX,35,FALSE))))</f>
        <v>0</v>
      </c>
      <c r="X100" s="128" t="str">
        <f t="shared" si="28"/>
        <v>0</v>
      </c>
      <c r="Y100" s="128">
        <f>IF(W100=0,0,IF(W100=(VLOOKUP(A100,[1]!TOX,50,FALSE)),"PQL",IF(W100=(VLOOKUP(A100,[1]!TOX,35,FALSE)),"Background","Leaching")))</f>
        <v>0</v>
      </c>
      <c r="Z100" s="127">
        <f>IF(J100=0,0,MAX(J100,(VLOOKUP(A100,[1]!TOX,50,FALSE)),(VLOOKUP(A100,[1]!TOX,35,FALSE))))</f>
        <v>0</v>
      </c>
      <c r="AA100" s="127" t="str">
        <f t="shared" si="27"/>
        <v>0</v>
      </c>
      <c r="AB100" s="129">
        <f>IF(Z100=0,0,IF(Z100=(VLOOKUP(A100,[1]!TOX,50,FALSE)),"PQL",IF(Z100=(VLOOKUP(A100,[1]!TOX,38,FALSE)),"Background","Leaching")))</f>
        <v>0</v>
      </c>
    </row>
    <row r="101" spans="1:28" ht="23" x14ac:dyDescent="0.25">
      <c r="A101" s="221" t="s">
        <v>240</v>
      </c>
      <c r="B101" s="116">
        <f>(VLOOKUP(A101,[2]!GWOne,16,FALSE))</f>
        <v>700</v>
      </c>
      <c r="C101" s="116">
        <f>(VLOOKUP(A101,[2]!GWTwo,21,FALSE))</f>
        <v>0</v>
      </c>
      <c r="D101" s="116">
        <f>(VLOOKUP(A101,[2]!GWThree,8,FALSE))</f>
        <v>50000</v>
      </c>
      <c r="E101" s="117">
        <f t="shared" si="21"/>
        <v>0</v>
      </c>
      <c r="F101" s="118">
        <f t="shared" si="22"/>
        <v>0</v>
      </c>
      <c r="G101" s="119">
        <v>1E-3</v>
      </c>
      <c r="H101" s="130">
        <f t="shared" si="30"/>
        <v>0</v>
      </c>
      <c r="I101" s="130">
        <f t="shared" si="31"/>
        <v>0</v>
      </c>
      <c r="J101" s="130">
        <f t="shared" si="32"/>
        <v>0</v>
      </c>
      <c r="K101" s="121">
        <f>IF(H101=0,0,MAX(H101,(VLOOKUP(A101,[1]!TOX,50,FALSE)),(VLOOKUP(A101,[1]!TOX,39,FALSE))))</f>
        <v>0</v>
      </c>
      <c r="L101" s="122" t="str">
        <f t="shared" si="29"/>
        <v>0</v>
      </c>
      <c r="M101" s="123">
        <f>IF(K101=0,0,IF(K101=(VLOOKUP(A101,[1]!TOX,50,FALSE)),"PQL",IF(K101=(VLOOKUP(A101,[1]!TOX,39,FALSE)),"Background","Leaching")))</f>
        <v>0</v>
      </c>
      <c r="N101" s="124">
        <f>IF(I101=0,0,MAX(I101,(VLOOKUP(A101,[1]!TOX,50,FALSE)),(VLOOKUP(A101,[1]!TOX,39,FALSE))))</f>
        <v>0</v>
      </c>
      <c r="O101" s="123" t="str">
        <f t="shared" si="24"/>
        <v>0</v>
      </c>
      <c r="P101" s="123">
        <f>IF(N101=0,0,IF(N101=(VLOOKUP(A101,[1]!TOX,50,FALSE)),"PQL",IF(N101=(VLOOKUP(A101,[1]!TOX,39,FALSE)),"Background","Leaching")))</f>
        <v>0</v>
      </c>
      <c r="Q101" s="125">
        <f>IF(J101=0,0,MAX(J101,[1]Toxicity!$AX97,[1]Toxicity!$AM97))</f>
        <v>0</v>
      </c>
      <c r="R101" s="122" t="str">
        <f t="shared" si="25"/>
        <v>0</v>
      </c>
      <c r="S101" s="126">
        <f>IF(Q101=0,0,IF(Q101=(VLOOKUP(A101,[1]!TOX,50,FALSE)),"PQL",IF(Q101=(VLOOKUP(A101,[1]!TOX,39,FALSE)),"Background","Leaching")))</f>
        <v>0</v>
      </c>
      <c r="T101" s="127">
        <f>IF(H101=0,0,MAX(H101,(VLOOKUP(A101,[1]!TOX,50,FALSE)),(VLOOKUP(A101,[1]!TOX,35,FALSE))))</f>
        <v>0</v>
      </c>
      <c r="U101" s="128" t="str">
        <f t="shared" si="26"/>
        <v>0</v>
      </c>
      <c r="V101" s="128">
        <f>IF(T101=0,0,IF(T101=(VLOOKUP(A101,[1]!TOX,50,FALSE)),"PQL",IF(T101=(VLOOKUP(A101,[1]!TOX,35,FALSE)),"Background","Leaching")))</f>
        <v>0</v>
      </c>
      <c r="W101" s="128">
        <f>IF(I101=0,0,MAX(I101,(VLOOKUP(A101,[1]!TOX,50,FALSE)),(VLOOKUP(A101,[1]!TOX,35,FALSE))))</f>
        <v>0</v>
      </c>
      <c r="X101" s="128" t="str">
        <f t="shared" si="28"/>
        <v>0</v>
      </c>
      <c r="Y101" s="128">
        <f>IF(W101=0,0,IF(W101=(VLOOKUP(A101,[1]!TOX,50,FALSE)),"PQL",IF(W101=(VLOOKUP(A101,[1]!TOX,35,FALSE)),"Background","Leaching")))</f>
        <v>0</v>
      </c>
      <c r="Z101" s="127">
        <f>IF(J101=0,0,MAX(J101,(VLOOKUP(A101,[1]!TOX,50,FALSE)),(VLOOKUP(A101,[1]!TOX,35,FALSE))))</f>
        <v>0</v>
      </c>
      <c r="AA101" s="127" t="str">
        <f t="shared" si="27"/>
        <v>0</v>
      </c>
      <c r="AB101" s="129">
        <f>IF(Z101=0,0,IF(Z101=(VLOOKUP(A101,[1]!TOX,50,FALSE)),"PQL",IF(Z101=(VLOOKUP(A101,[1]!TOX,38,FALSE)),"Background","Leaching")))</f>
        <v>0</v>
      </c>
    </row>
    <row r="102" spans="1:28" ht="23" x14ac:dyDescent="0.25">
      <c r="A102" s="115" t="s">
        <v>241</v>
      </c>
      <c r="B102" s="116">
        <f>(VLOOKUP(A102,[2]!GWOne,16,FALSE))</f>
        <v>700</v>
      </c>
      <c r="C102" s="116">
        <f>(VLOOKUP(A102,[2]!GWTwo,21,FALSE))</f>
        <v>0</v>
      </c>
      <c r="D102" s="116">
        <f>(VLOOKUP(A102,[2]!GWThree,8,FALSE))</f>
        <v>50000</v>
      </c>
      <c r="E102" s="117">
        <f t="shared" si="21"/>
        <v>0</v>
      </c>
      <c r="F102" s="118">
        <f t="shared" si="22"/>
        <v>0</v>
      </c>
      <c r="G102" s="119">
        <v>1E-3</v>
      </c>
      <c r="H102" s="130">
        <f t="shared" si="30"/>
        <v>0</v>
      </c>
      <c r="I102" s="130">
        <f t="shared" si="20"/>
        <v>0</v>
      </c>
      <c r="J102" s="130">
        <f t="shared" si="32"/>
        <v>0</v>
      </c>
      <c r="K102" s="121">
        <f>IF(H102=0,0,MAX(H102,(VLOOKUP(A102,[1]!TOX,50,FALSE)),(VLOOKUP(A102,[1]!TOX,39,FALSE))))</f>
        <v>0</v>
      </c>
      <c r="L102" s="122" t="str">
        <f t="shared" si="29"/>
        <v>0</v>
      </c>
      <c r="M102" s="123">
        <f>IF(K102=0,0,IF(K102=(VLOOKUP(A102,[1]!TOX,50,FALSE)),"PQL",IF(K102=(VLOOKUP(A102,[1]!TOX,39,FALSE)),"Background","Leaching")))</f>
        <v>0</v>
      </c>
      <c r="N102" s="124">
        <f>IF(I102=0,0,MAX(I102,(VLOOKUP(A102,[1]!TOX,50,FALSE)),(VLOOKUP(A102,[1]!TOX,39,FALSE))))</f>
        <v>0</v>
      </c>
      <c r="O102" s="123" t="str">
        <f t="shared" si="24"/>
        <v>0</v>
      </c>
      <c r="P102" s="123">
        <f>IF(N102=0,0,IF(N102=(VLOOKUP(A102,[1]!TOX,50,FALSE)),"PQL",IF(N102=(VLOOKUP(A102,[1]!TOX,39,FALSE)),"Background","Leaching")))</f>
        <v>0</v>
      </c>
      <c r="Q102" s="125">
        <f>IF(J102=0,0,MAX(J102,[1]Toxicity!$AX98,[1]Toxicity!$AM98))</f>
        <v>0</v>
      </c>
      <c r="R102" s="122" t="str">
        <f t="shared" si="25"/>
        <v>0</v>
      </c>
      <c r="S102" s="126">
        <f>IF(Q102=0,0,IF(Q102=(VLOOKUP(A102,[1]!TOX,50,FALSE)),"PQL",IF(Q102=(VLOOKUP(A102,[1]!TOX,39,FALSE)),"Background","Leaching")))</f>
        <v>0</v>
      </c>
      <c r="T102" s="127">
        <f>IF(H102=0,0,MAX(H102,(VLOOKUP(A102,[1]!TOX,50,FALSE)),(VLOOKUP(A102,[1]!TOX,35,FALSE))))</f>
        <v>0</v>
      </c>
      <c r="U102" s="128" t="str">
        <f t="shared" si="26"/>
        <v>0</v>
      </c>
      <c r="V102" s="128">
        <f>IF(T102=0,0,IF(T102=(VLOOKUP(A102,[1]!TOX,50,FALSE)),"PQL",IF(T102=(VLOOKUP(A102,[1]!TOX,35,FALSE)),"Background","Leaching")))</f>
        <v>0</v>
      </c>
      <c r="W102" s="128">
        <f>IF(I102=0,0,MAX(I102,(VLOOKUP(A102,[1]!TOX,50,FALSE)),(VLOOKUP(A102,[1]!TOX,35,FALSE))))</f>
        <v>0</v>
      </c>
      <c r="X102" s="128" t="str">
        <f t="shared" si="28"/>
        <v>0</v>
      </c>
      <c r="Y102" s="128">
        <f>IF(W102=0,0,IF(W102=(VLOOKUP(A102,[1]!TOX,50,FALSE)),"PQL",IF(W102=(VLOOKUP(A102,[1]!TOX,35,FALSE)),"Background","Leaching")))</f>
        <v>0</v>
      </c>
      <c r="Z102" s="127">
        <f>IF(J102=0,0,MAX(J102,(VLOOKUP(A102,[1]!TOX,50,FALSE)),(VLOOKUP(A102,[1]!TOX,35,FALSE))))</f>
        <v>0</v>
      </c>
      <c r="AA102" s="127" t="str">
        <f t="shared" si="27"/>
        <v>0</v>
      </c>
      <c r="AB102" s="129">
        <f>IF(Z102=0,0,IF(Z102=(VLOOKUP(A102,[1]!TOX,50,FALSE)),"PQL",IF(Z102=(VLOOKUP(A102,[1]!TOX,38,FALSE)),"Background","Leaching")))</f>
        <v>0</v>
      </c>
    </row>
    <row r="103" spans="1:28" ht="23" x14ac:dyDescent="0.25">
      <c r="A103" s="115" t="s">
        <v>242</v>
      </c>
      <c r="B103" s="116">
        <f>(VLOOKUP(A103,[2]!GWOne,16,FALSE))</f>
        <v>14000</v>
      </c>
      <c r="C103" s="116">
        <f>(VLOOKUP(A103,[2]!GWTwo,21,FALSE))</f>
        <v>0</v>
      </c>
      <c r="D103" s="116">
        <f>(VLOOKUP(A103,[2]!GWThree,8,FALSE))</f>
        <v>50000</v>
      </c>
      <c r="E103" s="117">
        <f t="shared" si="21"/>
        <v>0</v>
      </c>
      <c r="F103" s="118">
        <f t="shared" si="22"/>
        <v>0</v>
      </c>
      <c r="G103" s="119">
        <v>1E-3</v>
      </c>
      <c r="H103" s="130">
        <f t="shared" si="30"/>
        <v>0</v>
      </c>
      <c r="I103" s="130">
        <f t="shared" si="20"/>
        <v>0</v>
      </c>
      <c r="J103" s="130">
        <f t="shared" si="23"/>
        <v>0</v>
      </c>
      <c r="K103" s="121">
        <f>IF(H103=0,0,MAX(H103,(VLOOKUP(A103,[1]!TOX,50,FALSE)),(VLOOKUP(A103,[1]!TOX,39,FALSE))))</f>
        <v>0</v>
      </c>
      <c r="L103" s="122" t="str">
        <f t="shared" si="29"/>
        <v>0</v>
      </c>
      <c r="M103" s="123">
        <f>IF(K103=0,0,IF(K103=(VLOOKUP(A103,[1]!TOX,50,FALSE)),"PQL",IF(K103=(VLOOKUP(A103,[1]!TOX,39,FALSE)),"Background","Leaching")))</f>
        <v>0</v>
      </c>
      <c r="N103" s="124">
        <f>IF(I103=0,0,MAX(I103,(VLOOKUP(A103,[1]!TOX,50,FALSE)),(VLOOKUP(A103,[1]!TOX,39,FALSE))))</f>
        <v>0</v>
      </c>
      <c r="O103" s="123" t="str">
        <f t="shared" si="24"/>
        <v>0</v>
      </c>
      <c r="P103" s="123">
        <f>IF(N103=0,0,IF(N103=(VLOOKUP(A103,[1]!TOX,50,FALSE)),"PQL",IF(N103=(VLOOKUP(A103,[1]!TOX,39,FALSE)),"Background","Leaching")))</f>
        <v>0</v>
      </c>
      <c r="Q103" s="125">
        <f>IF(J103=0,0,MAX(J103,[1]Toxicity!$AX99,[1]Toxicity!$AM99))</f>
        <v>0</v>
      </c>
      <c r="R103" s="122" t="str">
        <f t="shared" si="25"/>
        <v>0</v>
      </c>
      <c r="S103" s="126">
        <f>IF(Q103=0,0,IF(Q103=(VLOOKUP(A103,[1]!TOX,50,FALSE)),"PQL",IF(Q103=(VLOOKUP(A103,[1]!TOX,39,FALSE)),"Background","Leaching")))</f>
        <v>0</v>
      </c>
      <c r="T103" s="127">
        <f>IF(H103=0,0,MAX(H103,(VLOOKUP(A103,[1]!TOX,50,FALSE)),(VLOOKUP(A103,[1]!TOX,35,FALSE))))</f>
        <v>0</v>
      </c>
      <c r="U103" s="128" t="str">
        <f t="shared" si="26"/>
        <v>0</v>
      </c>
      <c r="V103" s="128">
        <f>IF(T103=0,0,IF(T103=(VLOOKUP(A103,[1]!TOX,50,FALSE)),"PQL",IF(T103=(VLOOKUP(A103,[1]!TOX,35,FALSE)),"Background","Leaching")))</f>
        <v>0</v>
      </c>
      <c r="W103" s="128">
        <f>IF(I103=0,0,MAX(I103,(VLOOKUP(A103,[1]!TOX,50,FALSE)),(VLOOKUP(A103,[1]!TOX,35,FALSE))))</f>
        <v>0</v>
      </c>
      <c r="X103" s="128" t="str">
        <f t="shared" si="28"/>
        <v>0</v>
      </c>
      <c r="Y103" s="128">
        <f>IF(W103=0,0,IF(W103=(VLOOKUP(A103,[1]!TOX,50,FALSE)),"PQL",IF(W103=(VLOOKUP(A103,[1]!TOX,35,FALSE)),"Background","Leaching")))</f>
        <v>0</v>
      </c>
      <c r="Z103" s="127">
        <f>IF(J103=0,0,MAX(J103,(VLOOKUP(A103,[1]!TOX,50,FALSE)),(VLOOKUP(A103,[1]!TOX,35,FALSE))))</f>
        <v>0</v>
      </c>
      <c r="AA103" s="127" t="str">
        <f t="shared" si="27"/>
        <v>0</v>
      </c>
      <c r="AB103" s="129">
        <f>IF(Z103=0,0,IF(Z103=(VLOOKUP(A103,[1]!TOX,50,FALSE)),"PQL",IF(Z103=(VLOOKUP(A103,[1]!TOX,38,FALSE)),"Background","Leaching")))</f>
        <v>0</v>
      </c>
    </row>
    <row r="104" spans="1:28" ht="23" x14ac:dyDescent="0.25">
      <c r="A104" s="115" t="s">
        <v>243</v>
      </c>
      <c r="B104" s="116">
        <f>(VLOOKUP(A104,[2]!GWOne,16,FALSE))</f>
        <v>200</v>
      </c>
      <c r="C104" s="116">
        <f>(VLOOKUP(A104,[2]!GWTwo,21,FALSE))</f>
        <v>3587.9026272617321</v>
      </c>
      <c r="D104" s="116">
        <f>(VLOOKUP(A104,[2]!GWThree,8,FALSE))</f>
        <v>50000</v>
      </c>
      <c r="E104" s="117">
        <f t="shared" si="21"/>
        <v>1440</v>
      </c>
      <c r="F104" s="118">
        <f t="shared" si="22"/>
        <v>35300</v>
      </c>
      <c r="G104" s="119">
        <v>1E-3</v>
      </c>
      <c r="H104" s="130">
        <f t="shared" si="19"/>
        <v>288</v>
      </c>
      <c r="I104" s="130">
        <f t="shared" si="20"/>
        <v>5166.5797832568942</v>
      </c>
      <c r="J104" s="130">
        <f t="shared" si="23"/>
        <v>1765000</v>
      </c>
      <c r="K104" s="121">
        <f>IF(H104=0,0,MAX(H104,(VLOOKUP(A104,[1]!TOX,50,FALSE)),(VLOOKUP(A104,[1]!TOX,39,FALSE))))</f>
        <v>288</v>
      </c>
      <c r="L104" s="122">
        <f t="shared" si="29"/>
        <v>300</v>
      </c>
      <c r="M104" s="123" t="str">
        <f>IF(K104=0,0,IF(K104=(VLOOKUP(A104,[1]!TOX,50,FALSE)),"PQL",IF(K104=(VLOOKUP(A104,[1]!TOX,39,FALSE)),"Background","Leaching")))</f>
        <v>Leaching</v>
      </c>
      <c r="N104" s="124">
        <f>IF(I104=0,0,MAX(I104,(VLOOKUP(A104,[1]!TOX,50,FALSE)),(VLOOKUP(A104,[1]!TOX,39,FALSE))))</f>
        <v>5166.5797832568942</v>
      </c>
      <c r="O104" s="123">
        <f t="shared" si="24"/>
        <v>5000</v>
      </c>
      <c r="P104" s="123" t="str">
        <f>IF(N104=0,0,IF(N104=(VLOOKUP(A104,[1]!TOX,50,FALSE)),"PQL",IF(N104=(VLOOKUP(A104,[1]!TOX,39,FALSE)),"Background","Leaching")))</f>
        <v>Leaching</v>
      </c>
      <c r="Q104" s="125">
        <f>IF(J104=0,0,MAX(J104,[1]Toxicity!$AX100,[1]Toxicity!$AM100))</f>
        <v>1765000</v>
      </c>
      <c r="R104" s="122">
        <f t="shared" si="25"/>
        <v>2000000</v>
      </c>
      <c r="S104" s="126" t="str">
        <f>IF(Q104=0,0,IF(Q104=(VLOOKUP(A104,[1]!TOX,50,FALSE)),"PQL",IF(Q104=(VLOOKUP(A104,[1]!TOX,39,FALSE)),"Background","Leaching")))</f>
        <v>Leaching</v>
      </c>
      <c r="T104" s="127">
        <f>IF(H104=0,0,MAX(H104,(VLOOKUP(A104,[1]!TOX,50,FALSE)),(VLOOKUP(A104,[1]!TOX,35,FALSE))))</f>
        <v>288</v>
      </c>
      <c r="U104" s="128">
        <f t="shared" si="26"/>
        <v>300</v>
      </c>
      <c r="V104" s="128" t="str">
        <f>IF(T104=0,0,IF(T104=(VLOOKUP(A104,[1]!TOX,50,FALSE)),"PQL",IF(T104=(VLOOKUP(A104,[1]!TOX,35,FALSE)),"Background","Leaching")))</f>
        <v>Leaching</v>
      </c>
      <c r="W104" s="128">
        <f>IF(I104=0,0,MAX(I104,(VLOOKUP(A104,[1]!TOX,50,FALSE)),(VLOOKUP(A104,[1]!TOX,35,FALSE))))</f>
        <v>5166.5797832568942</v>
      </c>
      <c r="X104" s="128">
        <f t="shared" si="28"/>
        <v>5000</v>
      </c>
      <c r="Y104" s="128" t="str">
        <f>IF(W104=0,0,IF(W104=(VLOOKUP(A104,[1]!TOX,50,FALSE)),"PQL",IF(W104=(VLOOKUP(A104,[1]!TOX,35,FALSE)),"Background","Leaching")))</f>
        <v>Leaching</v>
      </c>
      <c r="Z104" s="127">
        <f>IF(J104=0,0,MAX(J104,(VLOOKUP(A104,[1]!TOX,50,FALSE)),(VLOOKUP(A104,[1]!TOX,35,FALSE))))</f>
        <v>1765000</v>
      </c>
      <c r="AA104" s="127">
        <f t="shared" si="27"/>
        <v>2000000</v>
      </c>
      <c r="AB104" s="129" t="str">
        <f>IF(Z104=0,0,IF(Z104=(VLOOKUP(A104,[1]!TOX,50,FALSE)),"PQL",IF(Z104=(VLOOKUP(A104,[1]!TOX,38,FALSE)),"Background","Leaching")))</f>
        <v>Leaching</v>
      </c>
    </row>
    <row r="105" spans="1:28" ht="23" x14ac:dyDescent="0.25">
      <c r="A105" s="115" t="s">
        <v>244</v>
      </c>
      <c r="B105" s="116">
        <f>(VLOOKUP(A105,[2]!GWOne,16,FALSE))</f>
        <v>200</v>
      </c>
      <c r="C105" s="116">
        <f>(VLOOKUP(A105,[2]!GWTwo,21,FALSE))</f>
        <v>0</v>
      </c>
      <c r="D105" s="116">
        <f>(VLOOKUP(A105,[2]!GWThree,8,FALSE))</f>
        <v>5000</v>
      </c>
      <c r="E105" s="117">
        <f t="shared" si="21"/>
        <v>6290</v>
      </c>
      <c r="F105" s="118">
        <f t="shared" si="22"/>
        <v>557000</v>
      </c>
      <c r="G105" s="119">
        <v>1E-3</v>
      </c>
      <c r="H105" s="130">
        <f t="shared" si="19"/>
        <v>1258</v>
      </c>
      <c r="I105" s="130">
        <f t="shared" si="20"/>
        <v>0</v>
      </c>
      <c r="J105" s="130">
        <f t="shared" si="23"/>
        <v>2785000</v>
      </c>
      <c r="K105" s="121">
        <f>IF(H105=0,0,MAX(H105,(VLOOKUP(A105,[1]!TOX,50,FALSE)),(VLOOKUP(A105,[1]!TOX,39,FALSE))))</f>
        <v>1258</v>
      </c>
      <c r="L105" s="122">
        <f t="shared" si="29"/>
        <v>1000</v>
      </c>
      <c r="M105" s="123" t="str">
        <f>IF(K105=0,0,IF(K105=(VLOOKUP(A105,[1]!TOX,50,FALSE)),"PQL",IF(K105=(VLOOKUP(A105,[1]!TOX,39,FALSE)),"Background","Leaching")))</f>
        <v>Leaching</v>
      </c>
      <c r="N105" s="124">
        <f>IF(I105=0,0,MAX(I105,(VLOOKUP(A105,[1]!TOX,50,FALSE)),(VLOOKUP(A105,[1]!TOX,39,FALSE))))</f>
        <v>0</v>
      </c>
      <c r="O105" s="123" t="str">
        <f t="shared" si="24"/>
        <v>0</v>
      </c>
      <c r="P105" s="123">
        <f>IF(N105=0,0,IF(N105=(VLOOKUP(A105,[1]!TOX,50,FALSE)),"PQL",IF(N105=(VLOOKUP(A105,[1]!TOX,39,FALSE)),"Background","Leaching")))</f>
        <v>0</v>
      </c>
      <c r="Q105" s="125">
        <f>IF(J105=0,0,MAX(J105,[1]Toxicity!$AX101,[1]Toxicity!$AM101))</f>
        <v>2785000</v>
      </c>
      <c r="R105" s="122">
        <f t="shared" si="25"/>
        <v>3000000</v>
      </c>
      <c r="S105" s="126" t="str">
        <f>IF(Q105=0,0,IF(Q105=(VLOOKUP(A105,[1]!TOX,50,FALSE)),"PQL",IF(Q105=(VLOOKUP(A105,[1]!TOX,39,FALSE)),"Background","Leaching")))</f>
        <v>Leaching</v>
      </c>
      <c r="T105" s="127">
        <f>IF(H105=0,0,MAX(H105,(VLOOKUP(A105,[1]!TOX,50,FALSE)),(VLOOKUP(A105,[1]!TOX,35,FALSE))))</f>
        <v>1258</v>
      </c>
      <c r="U105" s="128">
        <f t="shared" si="26"/>
        <v>1000</v>
      </c>
      <c r="V105" s="128" t="str">
        <f>IF(T105=0,0,IF(T105=(VLOOKUP(A105,[1]!TOX,50,FALSE)),"PQL",IF(T105=(VLOOKUP(A105,[1]!TOX,35,FALSE)),"Background","Leaching")))</f>
        <v>Leaching</v>
      </c>
      <c r="W105" s="128">
        <f>IF(I105=0,0,MAX(I105,(VLOOKUP(A105,[1]!TOX,50,FALSE)),(VLOOKUP(A105,[1]!TOX,35,FALSE))))</f>
        <v>0</v>
      </c>
      <c r="X105" s="128" t="str">
        <f t="shared" si="28"/>
        <v>0</v>
      </c>
      <c r="Y105" s="128">
        <f>IF(W105=0,0,IF(W105=(VLOOKUP(A105,[1]!TOX,50,FALSE)),"PQL",IF(W105=(VLOOKUP(A105,[1]!TOX,35,FALSE)),"Background","Leaching")))</f>
        <v>0</v>
      </c>
      <c r="Z105" s="127">
        <f>IF(J105=0,0,MAX(J105,(VLOOKUP(A105,[1]!TOX,50,FALSE)),(VLOOKUP(A105,[1]!TOX,35,FALSE))))</f>
        <v>2785000</v>
      </c>
      <c r="AA105" s="127">
        <f t="shared" si="27"/>
        <v>3000000</v>
      </c>
      <c r="AB105" s="129" t="str">
        <f>IF(Z105=0,0,IF(Z105=(VLOOKUP(A105,[1]!TOX,50,FALSE)),"PQL",IF(Z105=(VLOOKUP(A105,[1]!TOX,38,FALSE)),"Background","Leaching")))</f>
        <v>Leaching</v>
      </c>
    </row>
    <row r="106" spans="1:28" x14ac:dyDescent="0.25">
      <c r="A106" s="115" t="s">
        <v>22</v>
      </c>
      <c r="B106" s="116">
        <f>(VLOOKUP(A106,[2]!GWOne,16,FALSE))</f>
        <v>51.691744781527895</v>
      </c>
      <c r="C106" s="116">
        <f>(VLOOKUP(A106,[2]!GWTwo,21,FALSE))</f>
        <v>0</v>
      </c>
      <c r="D106" s="116">
        <f>(VLOOKUP(A106,[2]!GWThree,8,FALSE))</f>
        <v>9500</v>
      </c>
      <c r="E106" s="117">
        <f t="shared" si="21"/>
        <v>248</v>
      </c>
      <c r="F106" s="118">
        <f t="shared" si="22"/>
        <v>43668</v>
      </c>
      <c r="G106" s="119">
        <v>1E-3</v>
      </c>
      <c r="H106" s="130">
        <f t="shared" si="19"/>
        <v>12.819552705818918</v>
      </c>
      <c r="I106" s="130">
        <f t="shared" si="20"/>
        <v>0</v>
      </c>
      <c r="J106" s="130">
        <f t="shared" si="23"/>
        <v>414846</v>
      </c>
      <c r="K106" s="121">
        <f>IF(H106=0,0,MAX(H106,(VLOOKUP(A106,[1]!TOX,50,FALSE)),(VLOOKUP(A106,[1]!TOX,39,FALSE))))</f>
        <v>12.819552705818918</v>
      </c>
      <c r="L106" s="122">
        <f t="shared" si="29"/>
        <v>10</v>
      </c>
      <c r="M106" s="123" t="str">
        <f>IF(K106=0,0,IF(K106=(VLOOKUP(A106,[1]!TOX,50,FALSE)),"PQL",IF(K106=(VLOOKUP(A106,[1]!TOX,39,FALSE)),"Background","Leaching")))</f>
        <v>Leaching</v>
      </c>
      <c r="N106" s="124">
        <f>IF(I106=0,0,MAX(I106,(VLOOKUP(A106,[1]!TOX,50,FALSE)),(VLOOKUP(A106,[1]!TOX,39,FALSE))))</f>
        <v>0</v>
      </c>
      <c r="O106" s="123" t="str">
        <f t="shared" si="24"/>
        <v>0</v>
      </c>
      <c r="P106" s="123">
        <f>IF(N106=0,0,IF(N106=(VLOOKUP(A106,[1]!TOX,50,FALSE)),"PQL",IF(N106=(VLOOKUP(A106,[1]!TOX,39,FALSE)),"Background","Leaching")))</f>
        <v>0</v>
      </c>
      <c r="Q106" s="125">
        <f>IF(J106=0,0,MAX(J106,[1]Toxicity!$AX102,[1]Toxicity!$AM102))</f>
        <v>414846</v>
      </c>
      <c r="R106" s="122">
        <f t="shared" si="25"/>
        <v>400000</v>
      </c>
      <c r="S106" s="126" t="str">
        <f>IF(Q106=0,0,IF(Q106=(VLOOKUP(A106,[1]!TOX,50,FALSE)),"PQL",IF(Q106=(VLOOKUP(A106,[1]!TOX,39,FALSE)),"Background","Leaching")))</f>
        <v>Leaching</v>
      </c>
      <c r="T106" s="127">
        <f>IF(H106=0,0,MAX(H106,(VLOOKUP(A106,[1]!TOX,50,FALSE)),(VLOOKUP(A106,[1]!TOX,35,FALSE))))</f>
        <v>20</v>
      </c>
      <c r="U106" s="128">
        <f t="shared" si="26"/>
        <v>20</v>
      </c>
      <c r="V106" s="128" t="str">
        <f>IF(T106=0,0,IF(T106=(VLOOKUP(A106,[1]!TOX,50,FALSE)),"PQL",IF(T106=(VLOOKUP(A106,[1]!TOX,35,FALSE)),"Background","Leaching")))</f>
        <v>Background</v>
      </c>
      <c r="W106" s="128">
        <f>IF(I106=0,0,MAX(I106,(VLOOKUP(A106,[1]!TOX,50,FALSE)),(VLOOKUP(A106,[1]!TOX,35,FALSE))))</f>
        <v>0</v>
      </c>
      <c r="X106" s="128" t="str">
        <f t="shared" si="28"/>
        <v>0</v>
      </c>
      <c r="Y106" s="128">
        <f>IF(W106=0,0,IF(W106=(VLOOKUP(A106,[1]!TOX,50,FALSE)),"PQL",IF(W106=(VLOOKUP(A106,[1]!TOX,35,FALSE)),"Background","Leaching")))</f>
        <v>0</v>
      </c>
      <c r="Z106" s="127">
        <f>IF(J106=0,0,MAX(J106,(VLOOKUP(A106,[1]!TOX,50,FALSE)),(VLOOKUP(A106,[1]!TOX,35,FALSE))))</f>
        <v>414846</v>
      </c>
      <c r="AA106" s="127">
        <f t="shared" si="27"/>
        <v>400000</v>
      </c>
      <c r="AB106" s="129" t="str">
        <f>IF(Z106=0,0,IF(Z106=(VLOOKUP(A106,[1]!TOX,50,FALSE)),"PQL",IF(Z106=(VLOOKUP(A106,[1]!TOX,38,FALSE)),"Background","Leaching")))</f>
        <v>Leaching</v>
      </c>
    </row>
    <row r="107" spans="1:28" x14ac:dyDescent="0.25">
      <c r="A107" s="115" t="s">
        <v>21</v>
      </c>
      <c r="B107" s="116">
        <f>(VLOOKUP(A107,[2]!GWOne,16,FALSE))</f>
        <v>924.32092269190844</v>
      </c>
      <c r="C107" s="116">
        <f>(VLOOKUP(A107,[2]!GWTwo,21,FALSE))</f>
        <v>50000</v>
      </c>
      <c r="D107" s="116">
        <f>(VLOOKUP(A107,[2]!GWThree,8,FALSE))</f>
        <v>1550</v>
      </c>
      <c r="E107" s="117">
        <f t="shared" ref="E107:E129" si="33">(VLOOKUP(A107,DAF,21,FALSE))</f>
        <v>1</v>
      </c>
      <c r="F107" s="118">
        <f t="shared" ref="F107:F129" si="34">(VLOOKUP(A107,DAF,20,FALSE))</f>
        <v>10</v>
      </c>
      <c r="G107" s="119">
        <v>1E-3</v>
      </c>
      <c r="H107" s="130">
        <f t="shared" si="19"/>
        <v>0.92432092269190846</v>
      </c>
      <c r="I107" s="130">
        <f t="shared" si="20"/>
        <v>50</v>
      </c>
      <c r="J107" s="130">
        <f t="shared" si="23"/>
        <v>15.5</v>
      </c>
      <c r="K107" s="121">
        <f>IF(H107=0,0,MAX(H107,(VLOOKUP(A107,[1]!TOX,50,FALSE)),(VLOOKUP(A107,[1]!TOX,39,FALSE))))</f>
        <v>0.92432092269190846</v>
      </c>
      <c r="L107" s="122">
        <f t="shared" si="29"/>
        <v>0.9</v>
      </c>
      <c r="M107" s="123" t="str">
        <f>IF(K107=0,0,IF(K107=(VLOOKUP(A107,[1]!TOX,50,FALSE)),"PQL",IF(K107=(VLOOKUP(A107,[1]!TOX,39,FALSE)),"Background","Leaching")))</f>
        <v>Leaching</v>
      </c>
      <c r="N107" s="124">
        <f>IF(I107=0,0,MAX(I107,(VLOOKUP(A107,[1]!TOX,50,FALSE)),(VLOOKUP(A107,[1]!TOX,39,FALSE))))</f>
        <v>50</v>
      </c>
      <c r="O107" s="123">
        <f t="shared" si="24"/>
        <v>50</v>
      </c>
      <c r="P107" s="123" t="str">
        <f>IF(N107=0,0,IF(N107=(VLOOKUP(A107,[1]!TOX,50,FALSE)),"PQL",IF(N107=(VLOOKUP(A107,[1]!TOX,39,FALSE)),"Background","Leaching")))</f>
        <v>Leaching</v>
      </c>
      <c r="Q107" s="125">
        <f>IF(J107=0,0,MAX(J107,[1]Toxicity!$AX103,[1]Toxicity!$AM103))</f>
        <v>15.5</v>
      </c>
      <c r="R107" s="122">
        <f t="shared" si="25"/>
        <v>20</v>
      </c>
      <c r="S107" s="126" t="str">
        <f>IF(Q107=0,0,IF(Q107=(VLOOKUP(A107,[1]!TOX,50,FALSE)),"PQL",IF(Q107=(VLOOKUP(A107,[1]!TOX,39,FALSE)),"Background","Leaching")))</f>
        <v>Leaching</v>
      </c>
      <c r="T107" s="127">
        <f>IF(H107=0,0,MAX(H107,(VLOOKUP(A107,[1]!TOX,50,FALSE)),(VLOOKUP(A107,[1]!TOX,35,FALSE))))</f>
        <v>0.92432092269190846</v>
      </c>
      <c r="U107" s="128">
        <f t="shared" si="26"/>
        <v>0.9</v>
      </c>
      <c r="V107" s="128" t="str">
        <f>IF(T107=0,0,IF(T107=(VLOOKUP(A107,[1]!TOX,50,FALSE)),"PQL",IF(T107=(VLOOKUP(A107,[1]!TOX,35,FALSE)),"Background","Leaching")))</f>
        <v>Leaching</v>
      </c>
      <c r="W107" s="128">
        <f>IF(I107=0,0,MAX(I107,(VLOOKUP(A107,[1]!TOX,50,FALSE)),(VLOOKUP(A107,[1]!TOX,35,FALSE))))</f>
        <v>50</v>
      </c>
      <c r="X107" s="128">
        <f t="shared" si="28"/>
        <v>50</v>
      </c>
      <c r="Y107" s="128" t="str">
        <f>IF(W107=0,0,IF(W107=(VLOOKUP(A107,[1]!TOX,50,FALSE)),"PQL",IF(W107=(VLOOKUP(A107,[1]!TOX,35,FALSE)),"Background","Leaching")))</f>
        <v>Leaching</v>
      </c>
      <c r="Z107" s="127">
        <f>IF(J107=0,0,MAX(J107,(VLOOKUP(A107,[1]!TOX,50,FALSE)),(VLOOKUP(A107,[1]!TOX,35,FALSE))))</f>
        <v>15.5</v>
      </c>
      <c r="AA107" s="127">
        <f t="shared" si="27"/>
        <v>20</v>
      </c>
      <c r="AB107" s="129" t="str">
        <f>IF(Z107=0,0,IF(Z107=(VLOOKUP(A107,[1]!TOX,50,FALSE)),"PQL",IF(Z107=(VLOOKUP(A107,[1]!TOX,38,FALSE)),"Background","Leaching")))</f>
        <v>Leaching</v>
      </c>
    </row>
    <row r="108" spans="1:28" ht="23" x14ac:dyDescent="0.25">
      <c r="A108" s="115" t="s">
        <v>20</v>
      </c>
      <c r="B108" s="116">
        <f>(VLOOKUP(A108,[2]!GWOne,16,FALSE))</f>
        <v>0.5</v>
      </c>
      <c r="C108" s="116">
        <f>(VLOOKUP(A108,[2]!GWTwo,21,FALSE))</f>
        <v>5.4170846268741153</v>
      </c>
      <c r="D108" s="116">
        <f>(VLOOKUP(A108,[2]!GWThree,8,FALSE))</f>
        <v>14</v>
      </c>
      <c r="E108" s="117">
        <f t="shared" si="33"/>
        <v>0</v>
      </c>
      <c r="F108" s="118">
        <f t="shared" si="34"/>
        <v>0</v>
      </c>
      <c r="G108" s="119">
        <v>1E-3</v>
      </c>
      <c r="H108" s="130">
        <f t="shared" ref="H108:H129" si="35">B108*$E108*$G108</f>
        <v>0</v>
      </c>
      <c r="I108" s="130">
        <f t="shared" ref="I108:I129" si="36">C108*$E108*$G108</f>
        <v>0</v>
      </c>
      <c r="J108" s="130">
        <f t="shared" si="23"/>
        <v>0</v>
      </c>
      <c r="K108" s="121">
        <f>IF(H108=0,0,MAX(H108,(VLOOKUP(A108,[1]!TOX,50,FALSE)),(VLOOKUP(A108,[1]!TOX,39,FALSE))))</f>
        <v>0</v>
      </c>
      <c r="L108" s="122" t="str">
        <f t="shared" si="29"/>
        <v>0</v>
      </c>
      <c r="M108" s="123">
        <f>IF(K108=0,0,IF(K108=(VLOOKUP(A108,[1]!TOX,50,FALSE)),"PQL",IF(K108=(VLOOKUP(A108,[1]!TOX,39,FALSE)),"Background","Leaching")))</f>
        <v>0</v>
      </c>
      <c r="N108" s="124">
        <f>IF(I108=0,0,MAX(I108,(VLOOKUP(A108,[1]!TOX,50,FALSE)),(VLOOKUP(A108,[1]!TOX,39,FALSE))))</f>
        <v>0</v>
      </c>
      <c r="O108" s="123" t="str">
        <f t="shared" si="24"/>
        <v>0</v>
      </c>
      <c r="P108" s="123">
        <f>IF(N108=0,0,IF(N108=(VLOOKUP(A108,[1]!TOX,50,FALSE)),"PQL",IF(N108=(VLOOKUP(A108,[1]!TOX,39,FALSE)),"Background","Leaching")))</f>
        <v>0</v>
      </c>
      <c r="Q108" s="125">
        <f>IF(J108=0,0,MAX(J108,[1]Toxicity!$AX104,[1]Toxicity!$AM104))</f>
        <v>0</v>
      </c>
      <c r="R108" s="122" t="str">
        <f t="shared" si="25"/>
        <v>0</v>
      </c>
      <c r="S108" s="126">
        <f>IF(Q108=0,0,IF(Q108=(VLOOKUP(A108,[1]!TOX,50,FALSE)),"PQL",IF(Q108=(VLOOKUP(A108,[1]!TOX,39,FALSE)),"Background","Leaching")))</f>
        <v>0</v>
      </c>
      <c r="T108" s="127">
        <f>IF(H108=0,0,MAX(H108,(VLOOKUP(A108,[1]!TOX,50,FALSE)),(VLOOKUP(A108,[1]!TOX,35,FALSE))))</f>
        <v>0</v>
      </c>
      <c r="U108" s="128" t="str">
        <f t="shared" si="26"/>
        <v>0</v>
      </c>
      <c r="V108" s="128">
        <f>IF(T108=0,0,IF(T108=(VLOOKUP(A108,[1]!TOX,50,FALSE)),"PQL",IF(T108=(VLOOKUP(A108,[1]!TOX,35,FALSE)),"Background","Leaching")))</f>
        <v>0</v>
      </c>
      <c r="W108" s="128">
        <f>IF(I108=0,0,MAX(I108,(VLOOKUP(A108,[1]!TOX,50,FALSE)),(VLOOKUP(A108,[1]!TOX,35,FALSE))))</f>
        <v>0</v>
      </c>
      <c r="X108" s="128" t="str">
        <f t="shared" si="28"/>
        <v>0</v>
      </c>
      <c r="Y108" s="128">
        <f>IF(W108=0,0,IF(W108=(VLOOKUP(A108,[1]!TOX,50,FALSE)),"PQL",IF(W108=(VLOOKUP(A108,[1]!TOX,35,FALSE)),"Background","Leaching")))</f>
        <v>0</v>
      </c>
      <c r="Z108" s="127">
        <f>IF(J108=0,0,MAX(J108,(VLOOKUP(A108,[1]!TOX,50,FALSE)),(VLOOKUP(A108,[1]!TOX,35,FALSE))))</f>
        <v>0</v>
      </c>
      <c r="AA108" s="127" t="str">
        <f t="shared" si="27"/>
        <v>0</v>
      </c>
      <c r="AB108" s="129">
        <f>IF(Z108=0,0,IF(Z108=(VLOOKUP(A108,[1]!TOX,50,FALSE)),"PQL",IF(Z108=(VLOOKUP(A108,[1]!TOX,38,FALSE)),"Background","Leaching")))</f>
        <v>0</v>
      </c>
    </row>
    <row r="109" spans="1:28" x14ac:dyDescent="0.25">
      <c r="A109" s="115" t="s">
        <v>19</v>
      </c>
      <c r="B109" s="116">
        <f>(VLOOKUP(A109,[2]!GWOne,16,FALSE))</f>
        <v>68.63327519090889</v>
      </c>
      <c r="C109" s="116">
        <f>(VLOOKUP(A109,[2]!GWTwo,21,FALSE))</f>
        <v>0</v>
      </c>
      <c r="D109" s="116">
        <f>(VLOOKUP(A109,[2]!GWThree,8,FALSE))</f>
        <v>22.25</v>
      </c>
      <c r="E109" s="117">
        <f t="shared" si="33"/>
        <v>0</v>
      </c>
      <c r="F109" s="118">
        <f t="shared" si="34"/>
        <v>0</v>
      </c>
      <c r="G109" s="119">
        <v>1E-3</v>
      </c>
      <c r="H109" s="130">
        <f t="shared" si="35"/>
        <v>0</v>
      </c>
      <c r="I109" s="130">
        <f t="shared" si="36"/>
        <v>0</v>
      </c>
      <c r="J109" s="130">
        <f t="shared" si="23"/>
        <v>0</v>
      </c>
      <c r="K109" s="121">
        <f>IF(H109=0,0,MAX(H109,(VLOOKUP(A109,[1]!TOX,50,FALSE)),(VLOOKUP(A109,[1]!TOX,39,FALSE))))</f>
        <v>0</v>
      </c>
      <c r="L109" s="122" t="str">
        <f t="shared" si="29"/>
        <v>0</v>
      </c>
      <c r="M109" s="123">
        <f>IF(K109=0,0,IF(K109=(VLOOKUP(A109,[1]!TOX,50,FALSE)),"PQL",IF(K109=(VLOOKUP(A109,[1]!TOX,39,FALSE)),"Background","Leaching")))</f>
        <v>0</v>
      </c>
      <c r="N109" s="124">
        <f>IF(I109=0,0,MAX(I109,(VLOOKUP(A109,[1]!TOX,50,FALSE)),(VLOOKUP(A109,[1]!TOX,39,FALSE))))</f>
        <v>0</v>
      </c>
      <c r="O109" s="123" t="str">
        <f t="shared" si="24"/>
        <v>0</v>
      </c>
      <c r="P109" s="123">
        <f>IF(N109=0,0,IF(N109=(VLOOKUP(A109,[1]!TOX,50,FALSE)),"PQL",IF(N109=(VLOOKUP(A109,[1]!TOX,39,FALSE)),"Background","Leaching")))</f>
        <v>0</v>
      </c>
      <c r="Q109" s="125">
        <f>IF(J109=0,0,MAX(J109,[1]Toxicity!$AX105,[1]Toxicity!$AM105))</f>
        <v>0</v>
      </c>
      <c r="R109" s="122" t="str">
        <f t="shared" si="25"/>
        <v>0</v>
      </c>
      <c r="S109" s="126">
        <f>IF(Q109=0,0,IF(Q109=(VLOOKUP(A109,[1]!TOX,50,FALSE)),"PQL",IF(Q109=(VLOOKUP(A109,[1]!TOX,39,FALSE)),"Background","Leaching")))</f>
        <v>0</v>
      </c>
      <c r="T109" s="127">
        <f>IF(H109=0,0,MAX(H109,(VLOOKUP(A109,[1]!TOX,50,FALSE)),(VLOOKUP(A109,[1]!TOX,35,FALSE))))</f>
        <v>0</v>
      </c>
      <c r="U109" s="128" t="str">
        <f t="shared" si="26"/>
        <v>0</v>
      </c>
      <c r="V109" s="128">
        <f>IF(T109=0,0,IF(T109=(VLOOKUP(A109,[1]!TOX,50,FALSE)),"PQL",IF(T109=(VLOOKUP(A109,[1]!TOX,35,FALSE)),"Background","Leaching")))</f>
        <v>0</v>
      </c>
      <c r="W109" s="128">
        <f>IF(I109=0,0,MAX(I109,(VLOOKUP(A109,[1]!TOX,50,FALSE)),(VLOOKUP(A109,[1]!TOX,35,FALSE))))</f>
        <v>0</v>
      </c>
      <c r="X109" s="128" t="str">
        <f t="shared" si="28"/>
        <v>0</v>
      </c>
      <c r="Y109" s="128">
        <f>IF(W109=0,0,IF(W109=(VLOOKUP(A109,[1]!TOX,50,FALSE)),"PQL",IF(W109=(VLOOKUP(A109,[1]!TOX,35,FALSE)),"Background","Leaching")))</f>
        <v>0</v>
      </c>
      <c r="Z109" s="127">
        <f>IF(J109=0,0,MAX(J109,(VLOOKUP(A109,[1]!TOX,50,FALSE)),(VLOOKUP(A109,[1]!TOX,35,FALSE))))</f>
        <v>0</v>
      </c>
      <c r="AA109" s="127" t="str">
        <f t="shared" si="27"/>
        <v>0</v>
      </c>
      <c r="AB109" s="129">
        <f>IF(Z109=0,0,IF(Z109=(VLOOKUP(A109,[1]!TOX,50,FALSE)),"PQL",IF(Z109=(VLOOKUP(A109,[1]!TOX,38,FALSE)),"Background","Leaching")))</f>
        <v>0</v>
      </c>
    </row>
    <row r="110" spans="1:28" x14ac:dyDescent="0.25">
      <c r="A110" s="115" t="s">
        <v>18</v>
      </c>
      <c r="B110" s="116">
        <f>(VLOOKUP(A110,[2]!GWOne,16,FALSE))</f>
        <v>0.49765527497825512</v>
      </c>
      <c r="C110" s="116">
        <f>(VLOOKUP(A110,[2]!GWTwo,21,FALSE))</f>
        <v>48912.846386705758</v>
      </c>
      <c r="D110" s="116">
        <f>(VLOOKUP(A110,[2]!GWThree,8,FALSE))</f>
        <v>50000</v>
      </c>
      <c r="E110" s="117">
        <f t="shared" si="33"/>
        <v>2</v>
      </c>
      <c r="F110" s="118">
        <f t="shared" si="34"/>
        <v>13</v>
      </c>
      <c r="G110" s="119">
        <v>1E-3</v>
      </c>
      <c r="H110" s="130">
        <f t="shared" si="35"/>
        <v>9.9531054995651035E-4</v>
      </c>
      <c r="I110" s="130">
        <f t="shared" si="36"/>
        <v>97.825692773411518</v>
      </c>
      <c r="J110" s="130">
        <f t="shared" si="23"/>
        <v>650</v>
      </c>
      <c r="K110" s="121">
        <f>IF(H110=0,0,MAX(H110,(VLOOKUP(A110,[1]!TOX,50,FALSE)),(VLOOKUP(A110,[1]!TOX,39,FALSE))))</f>
        <v>1</v>
      </c>
      <c r="L110" s="122">
        <f t="shared" si="29"/>
        <v>1</v>
      </c>
      <c r="M110" s="123" t="str">
        <f>IF(K110=0,0,IF(K110=(VLOOKUP(A110,[1]!TOX,50,FALSE)),"PQL",IF(K110=(VLOOKUP(A110,[1]!TOX,39,FALSE)),"Background","Leaching")))</f>
        <v>PQL</v>
      </c>
      <c r="N110" s="124">
        <f>IF(I110=0,0,MAX(I110,(VLOOKUP(A110,[1]!TOX,50,FALSE)),(VLOOKUP(A110,[1]!TOX,39,FALSE))))</f>
        <v>97.825692773411518</v>
      </c>
      <c r="O110" s="123">
        <f t="shared" ref="O110:O129" si="37">IF(N110&lt;&gt;0,ROUND(N110,1-(1+INT(LOG10(ABS(N110))))),"0")</f>
        <v>100</v>
      </c>
      <c r="P110" s="123" t="str">
        <f>IF(N110=0,0,IF(N110=(VLOOKUP(A110,[1]!TOX,50,FALSE)),"PQL",IF(N110=(VLOOKUP(A110,[1]!TOX,39,FALSE)),"Background","Leaching")))</f>
        <v>Leaching</v>
      </c>
      <c r="Q110" s="125">
        <f>IF(J110=0,0,MAX(J110,[1]Toxicity!$AX106,[1]Toxicity!$AM106))</f>
        <v>650</v>
      </c>
      <c r="R110" s="122">
        <f t="shared" ref="R110:R129" si="38">IF(Q110&lt;&gt;0,ROUND(Q110,1-(1+INT(LOG10(ABS(Q110))))),"0")</f>
        <v>700</v>
      </c>
      <c r="S110" s="126" t="str">
        <f>IF(Q110=0,0,IF(Q110=(VLOOKUP(A110,[1]!TOX,50,FALSE)),"PQL",IF(Q110=(VLOOKUP(A110,[1]!TOX,39,FALSE)),"Background","Leaching")))</f>
        <v>Leaching</v>
      </c>
      <c r="T110" s="127">
        <f>IF(H110=0,0,MAX(H110,(VLOOKUP(A110,[1]!TOX,50,FALSE)),(VLOOKUP(A110,[1]!TOX,35,FALSE))))</f>
        <v>1</v>
      </c>
      <c r="U110" s="128">
        <f t="shared" si="26"/>
        <v>1</v>
      </c>
      <c r="V110" s="128" t="str">
        <f>IF(T110=0,0,IF(T110=(VLOOKUP(A110,[1]!TOX,50,FALSE)),"PQL",IF(T110=(VLOOKUP(A110,[1]!TOX,35,FALSE)),"Background","Leaching")))</f>
        <v>PQL</v>
      </c>
      <c r="W110" s="128">
        <f>IF(I110=0,0,MAX(I110,(VLOOKUP(A110,[1]!TOX,50,FALSE)),(VLOOKUP(A110,[1]!TOX,35,FALSE))))</f>
        <v>97.825692773411518</v>
      </c>
      <c r="X110" s="128">
        <f t="shared" si="28"/>
        <v>100</v>
      </c>
      <c r="Y110" s="128" t="str">
        <f>IF(W110=0,0,IF(W110=(VLOOKUP(A110,[1]!TOX,50,FALSE)),"PQL",IF(W110=(VLOOKUP(A110,[1]!TOX,35,FALSE)),"Background","Leaching")))</f>
        <v>Leaching</v>
      </c>
      <c r="Z110" s="127">
        <f>IF(J110=0,0,MAX(J110,(VLOOKUP(A110,[1]!TOX,50,FALSE)),(VLOOKUP(A110,[1]!TOX,35,FALSE))))</f>
        <v>650</v>
      </c>
      <c r="AA110" s="127">
        <f t="shared" si="27"/>
        <v>700</v>
      </c>
      <c r="AB110" s="129" t="str">
        <f>IF(Z110=0,0,IF(Z110=(VLOOKUP(A110,[1]!TOX,50,FALSE)),"PQL",IF(Z110=(VLOOKUP(A110,[1]!TOX,38,FALSE)),"Background","Leaching")))</f>
        <v>Leaching</v>
      </c>
    </row>
    <row r="111" spans="1:28" x14ac:dyDescent="0.25">
      <c r="A111" s="115" t="s">
        <v>17</v>
      </c>
      <c r="B111" s="116">
        <f>(VLOOKUP(A111,[2]!GWOne,16,FALSE))</f>
        <v>50</v>
      </c>
      <c r="C111" s="116">
        <f>(VLOOKUP(A111,[2]!GWTwo,21,FALSE))</f>
        <v>0</v>
      </c>
      <c r="D111" s="116">
        <f>(VLOOKUP(A111,[2]!GWThree,8,FALSE))</f>
        <v>50</v>
      </c>
      <c r="E111" s="117">
        <f t="shared" si="33"/>
        <v>0</v>
      </c>
      <c r="F111" s="118">
        <f t="shared" si="34"/>
        <v>0</v>
      </c>
      <c r="G111" s="119">
        <v>1E-3</v>
      </c>
      <c r="H111" s="130">
        <f t="shared" si="35"/>
        <v>0</v>
      </c>
      <c r="I111" s="130">
        <f t="shared" si="36"/>
        <v>0</v>
      </c>
      <c r="J111" s="130">
        <f t="shared" si="23"/>
        <v>0</v>
      </c>
      <c r="K111" s="121">
        <f>IF(H111=0,0,MAX(H111,(VLOOKUP(A111,[1]!TOX,50,FALSE)),(VLOOKUP(A111,[1]!TOX,39,FALSE))))</f>
        <v>0</v>
      </c>
      <c r="L111" s="122" t="str">
        <f t="shared" si="29"/>
        <v>0</v>
      </c>
      <c r="M111" s="123">
        <f>IF(K111=0,0,IF(K111=(VLOOKUP(A111,[1]!TOX,50,FALSE)),"PQL",IF(K111=(VLOOKUP(A111,[1]!TOX,39,FALSE)),"Background","Leaching")))</f>
        <v>0</v>
      </c>
      <c r="N111" s="124">
        <f>IF(I111=0,0,MAX(I111,(VLOOKUP(A111,[1]!TOX,50,FALSE)),(VLOOKUP(A111,[1]!TOX,39,FALSE))))</f>
        <v>0</v>
      </c>
      <c r="O111" s="123" t="str">
        <f t="shared" si="37"/>
        <v>0</v>
      </c>
      <c r="P111" s="123">
        <f>IF(N111=0,0,IF(N111=(VLOOKUP(A111,[1]!TOX,50,FALSE)),"PQL",IF(N111=(VLOOKUP(A111,[1]!TOX,39,FALSE)),"Background","Leaching")))</f>
        <v>0</v>
      </c>
      <c r="Q111" s="125">
        <f>IF(J111=0,0,MAX(J111,[1]Toxicity!$AX107,[1]Toxicity!$AM107))</f>
        <v>0</v>
      </c>
      <c r="R111" s="122" t="str">
        <f t="shared" si="38"/>
        <v>0</v>
      </c>
      <c r="S111" s="126">
        <f>IF(Q111=0,0,IF(Q111=(VLOOKUP(A111,[1]!TOX,50,FALSE)),"PQL",IF(Q111=(VLOOKUP(A111,[1]!TOX,39,FALSE)),"Background","Leaching")))</f>
        <v>0</v>
      </c>
      <c r="T111" s="127">
        <f>IF(H111=0,0,MAX(H111,(VLOOKUP(A111,[1]!TOX,50,FALSE)),(VLOOKUP(A111,[1]!TOX,35,FALSE))))</f>
        <v>0</v>
      </c>
      <c r="U111" s="128" t="str">
        <f t="shared" si="26"/>
        <v>0</v>
      </c>
      <c r="V111" s="128">
        <f>IF(T111=0,0,IF(T111=(VLOOKUP(A111,[1]!TOX,50,FALSE)),"PQL",IF(T111=(VLOOKUP(A111,[1]!TOX,35,FALSE)),"Background","Leaching")))</f>
        <v>0</v>
      </c>
      <c r="W111" s="128">
        <f>IF(I111=0,0,MAX(I111,(VLOOKUP(A111,[1]!TOX,50,FALSE)),(VLOOKUP(A111,[1]!TOX,35,FALSE))))</f>
        <v>0</v>
      </c>
      <c r="X111" s="128" t="str">
        <f t="shared" si="28"/>
        <v>0</v>
      </c>
      <c r="Y111" s="128">
        <f>IF(W111=0,0,IF(W111=(VLOOKUP(A111,[1]!TOX,50,FALSE)),"PQL",IF(W111=(VLOOKUP(A111,[1]!TOX,35,FALSE)),"Background","Leaching")))</f>
        <v>0</v>
      </c>
      <c r="Z111" s="127">
        <f>IF(J111=0,0,MAX(J111,(VLOOKUP(A111,[1]!TOX,50,FALSE)),(VLOOKUP(A111,[1]!TOX,35,FALSE))))</f>
        <v>0</v>
      </c>
      <c r="AA111" s="127" t="str">
        <f t="shared" si="27"/>
        <v>0</v>
      </c>
      <c r="AB111" s="129">
        <f>IF(Z111=0,0,IF(Z111=(VLOOKUP(A111,[1]!TOX,50,FALSE)),"PQL",IF(Z111=(VLOOKUP(A111,[1]!TOX,38,FALSE)),"Background","Leaching")))</f>
        <v>0</v>
      </c>
    </row>
    <row r="112" spans="1:28" x14ac:dyDescent="0.25">
      <c r="A112" s="115" t="s">
        <v>16</v>
      </c>
      <c r="B112" s="116">
        <f>(VLOOKUP(A112,[2]!GWOne,16,FALSE))</f>
        <v>100</v>
      </c>
      <c r="C112" s="116">
        <f>(VLOOKUP(A112,[2]!GWTwo,21,FALSE))</f>
        <v>0</v>
      </c>
      <c r="D112" s="116">
        <f>(VLOOKUP(A112,[2]!GWThree,8,FALSE))</f>
        <v>7</v>
      </c>
      <c r="E112" s="117">
        <f t="shared" si="33"/>
        <v>0</v>
      </c>
      <c r="F112" s="118">
        <f t="shared" si="34"/>
        <v>0</v>
      </c>
      <c r="G112" s="119">
        <v>1E-3</v>
      </c>
      <c r="H112" s="130">
        <f t="shared" si="35"/>
        <v>0</v>
      </c>
      <c r="I112" s="130">
        <f t="shared" si="36"/>
        <v>0</v>
      </c>
      <c r="J112" s="130">
        <f t="shared" si="23"/>
        <v>0</v>
      </c>
      <c r="K112" s="121">
        <f>IF(H112=0,0,MAX(H112,(VLOOKUP(A112,[1]!TOX,50,FALSE)),(VLOOKUP(A112,[1]!TOX,39,FALSE))))</f>
        <v>0</v>
      </c>
      <c r="L112" s="123" t="str">
        <f t="shared" si="29"/>
        <v>0</v>
      </c>
      <c r="M112" s="123">
        <f>IF(K112=0,0,IF(K112=(VLOOKUP(A112,[1]!TOX,50,FALSE)),"PQL",IF(K112=(VLOOKUP(A112,[1]!TOX,39,FALSE)),"Background","Leaching")))</f>
        <v>0</v>
      </c>
      <c r="N112" s="124">
        <f>IF(I112=0,0,MAX(I112,(VLOOKUP(A112,[1]!TOX,50,FALSE)),(VLOOKUP(A112,[1]!TOX,39,FALSE))))</f>
        <v>0</v>
      </c>
      <c r="O112" s="123" t="str">
        <f t="shared" si="37"/>
        <v>0</v>
      </c>
      <c r="P112" s="123">
        <f>IF(N112=0,0,IF(N112=(VLOOKUP(A112,[1]!TOX,50,FALSE)),"PQL",IF(N112=(VLOOKUP(A112,[1]!TOX,39,FALSE)),"Background","Leaching")))</f>
        <v>0</v>
      </c>
      <c r="Q112" s="125">
        <f>IF(J112=0,0,MAX(J112,[1]Toxicity!$AX108,[1]Toxicity!$AM108))</f>
        <v>0</v>
      </c>
      <c r="R112" s="122" t="str">
        <f t="shared" si="38"/>
        <v>0</v>
      </c>
      <c r="S112" s="126">
        <f>IF(Q112=0,0,IF(Q112=(VLOOKUP(A112,[1]!TOX,50,FALSE)),"PQL",IF(Q112=(VLOOKUP(A112,[1]!TOX,39,FALSE)),"Background","Leaching")))</f>
        <v>0</v>
      </c>
      <c r="T112" s="127">
        <f>IF(H112=0,0,MAX(H112,(VLOOKUP(A112,[1]!TOX,50,FALSE)),(VLOOKUP(A112,[1]!TOX,35,FALSE))))</f>
        <v>0</v>
      </c>
      <c r="U112" s="128" t="str">
        <f t="shared" si="26"/>
        <v>0</v>
      </c>
      <c r="V112" s="128">
        <f>IF(T112=0,0,IF(T112=(VLOOKUP(A112,[1]!TOX,50,FALSE)),"PQL",IF(T112=(VLOOKUP(A112,[1]!TOX,35,FALSE)),"Background","Leaching")))</f>
        <v>0</v>
      </c>
      <c r="W112" s="128">
        <f>IF(I112=0,0,MAX(I112,(VLOOKUP(A112,[1]!TOX,50,FALSE)),(VLOOKUP(A112,[1]!TOX,35,FALSE))))</f>
        <v>0</v>
      </c>
      <c r="X112" s="128" t="str">
        <f t="shared" si="28"/>
        <v>0</v>
      </c>
      <c r="Y112" s="128">
        <f>IF(W112=0,0,IF(W112=(VLOOKUP(A112,[1]!TOX,50,FALSE)),"PQL",IF(W112=(VLOOKUP(A112,[1]!TOX,35,FALSE)),"Background","Leaching")))</f>
        <v>0</v>
      </c>
      <c r="Z112" s="127">
        <f>IF(J112=0,0,MAX(J112,(VLOOKUP(A112,[1]!TOX,50,FALSE)),(VLOOKUP(A112,[1]!TOX,35,FALSE))))</f>
        <v>0</v>
      </c>
      <c r="AA112" s="127" t="str">
        <f t="shared" si="27"/>
        <v>0</v>
      </c>
      <c r="AB112" s="129">
        <f>IF(Z112=0,0,IF(Z112=(VLOOKUP(A112,[1]!TOX,50,FALSE)),"PQL",IF(Z112=(VLOOKUP(A112,[1]!TOX,38,FALSE)),"Background","Leaching")))</f>
        <v>0</v>
      </c>
    </row>
    <row r="113" spans="1:28" x14ac:dyDescent="0.25">
      <c r="A113" s="115" t="s">
        <v>15</v>
      </c>
      <c r="B113" s="116">
        <f>(VLOOKUP(A113,[2]!GWOne,16,FALSE))</f>
        <v>100</v>
      </c>
      <c r="C113" s="116">
        <f>(VLOOKUP(A113,[2]!GWTwo,21,FALSE))</f>
        <v>121.36682689963305</v>
      </c>
      <c r="D113" s="116">
        <f>(VLOOKUP(A113,[2]!GWThree,8,FALSE))</f>
        <v>6250</v>
      </c>
      <c r="E113" s="117">
        <f t="shared" si="33"/>
        <v>29</v>
      </c>
      <c r="F113" s="118">
        <f t="shared" si="34"/>
        <v>321</v>
      </c>
      <c r="G113" s="119">
        <v>1E-3</v>
      </c>
      <c r="H113" s="130">
        <f t="shared" si="35"/>
        <v>2.9</v>
      </c>
      <c r="I113" s="130">
        <f t="shared" si="36"/>
        <v>3.5196379800893589</v>
      </c>
      <c r="J113" s="130">
        <f t="shared" si="23"/>
        <v>2006.25</v>
      </c>
      <c r="K113" s="121">
        <f>IF(H113=0,0,MAX(H113,(VLOOKUP(A113,[1]!TOX,50,FALSE)),(VLOOKUP(A113,[1]!TOX,39,FALSE))))</f>
        <v>2.9</v>
      </c>
      <c r="L113" s="122">
        <f t="shared" si="29"/>
        <v>3</v>
      </c>
      <c r="M113" s="123" t="str">
        <f>IF(K113=0,0,IF(K113=(VLOOKUP(A113,[1]!TOX,50,FALSE)),"PQL",IF(K113=(VLOOKUP(A113,[1]!TOX,39,FALSE)),"Background","Leaching")))</f>
        <v>Leaching</v>
      </c>
      <c r="N113" s="124">
        <f>IF(I113=0,0,MAX(I113,(VLOOKUP(A113,[1]!TOX,50,FALSE)),(VLOOKUP(A113,[1]!TOX,39,FALSE))))</f>
        <v>3.5196379800893589</v>
      </c>
      <c r="O113" s="123">
        <f t="shared" si="37"/>
        <v>4</v>
      </c>
      <c r="P113" s="123" t="str">
        <f>IF(N113=0,0,IF(N113=(VLOOKUP(A113,[1]!TOX,50,FALSE)),"PQL",IF(N113=(VLOOKUP(A113,[1]!TOX,39,FALSE)),"Background","Leaching")))</f>
        <v>Leaching</v>
      </c>
      <c r="Q113" s="125">
        <f>IF(J113=0,0,MAX(J113,[1]Toxicity!$AX109,[1]Toxicity!$AM109))</f>
        <v>2006.25</v>
      </c>
      <c r="R113" s="122">
        <f t="shared" si="38"/>
        <v>2000</v>
      </c>
      <c r="S113" s="126" t="str">
        <f>IF(Q113=0,0,IF(Q113=(VLOOKUP(A113,[1]!TOX,50,FALSE)),"PQL",IF(Q113=(VLOOKUP(A113,[1]!TOX,39,FALSE)),"Background","Leaching")))</f>
        <v>Leaching</v>
      </c>
      <c r="T113" s="127">
        <f>IF(H113=0,0,MAX(H113,(VLOOKUP(A113,[1]!TOX,50,FALSE)),(VLOOKUP(A113,[1]!TOX,35,FALSE))))</f>
        <v>2.9</v>
      </c>
      <c r="U113" s="128">
        <f t="shared" si="26"/>
        <v>3</v>
      </c>
      <c r="V113" s="128" t="str">
        <f>IF(T113=0,0,IF(T113=(VLOOKUP(A113,[1]!TOX,50,FALSE)),"PQL",IF(T113=(VLOOKUP(A113,[1]!TOX,35,FALSE)),"Background","Leaching")))</f>
        <v>Leaching</v>
      </c>
      <c r="W113" s="128">
        <f>IF(I113=0,0,MAX(I113,(VLOOKUP(A113,[1]!TOX,50,FALSE)),(VLOOKUP(A113,[1]!TOX,35,FALSE))))</f>
        <v>3.5196379800893589</v>
      </c>
      <c r="X113" s="128">
        <f t="shared" si="28"/>
        <v>4</v>
      </c>
      <c r="Y113" s="128" t="str">
        <f>IF(W113=0,0,IF(W113=(VLOOKUP(A113,[1]!TOX,50,FALSE)),"PQL",IF(W113=(VLOOKUP(A113,[1]!TOX,35,FALSE)),"Background","Leaching")))</f>
        <v>Leaching</v>
      </c>
      <c r="Z113" s="127">
        <f>IF(J113=0,0,MAX(J113,(VLOOKUP(A113,[1]!TOX,50,FALSE)),(VLOOKUP(A113,[1]!TOX,35,FALSE))))</f>
        <v>2006.25</v>
      </c>
      <c r="AA113" s="127">
        <f t="shared" si="27"/>
        <v>2000</v>
      </c>
      <c r="AB113" s="129" t="str">
        <f>IF(Z113=0,0,IF(Z113=(VLOOKUP(A113,[1]!TOX,50,FALSE)),"PQL",IF(Z113=(VLOOKUP(A113,[1]!TOX,38,FALSE)),"Background","Leaching")))</f>
        <v>Leaching</v>
      </c>
    </row>
    <row r="114" spans="1:28" x14ac:dyDescent="0.25">
      <c r="A114" s="115" t="s">
        <v>14</v>
      </c>
      <c r="B114" s="116">
        <f>(VLOOKUP(A114,[2]!GWOne,16,FALSE))</f>
        <v>3.0000000000000001E-5</v>
      </c>
      <c r="C114" s="116">
        <f>(VLOOKUP(A114,[2]!GWTwo,21,FALSE))</f>
        <v>2.8936375835323964E-4</v>
      </c>
      <c r="D114" s="116">
        <f>(VLOOKUP(A114,[2]!GWThree,8,FALSE))</f>
        <v>3.7999999999999999E-2</v>
      </c>
      <c r="E114" s="117">
        <f t="shared" si="33"/>
        <v>0</v>
      </c>
      <c r="F114" s="118">
        <f t="shared" si="34"/>
        <v>0</v>
      </c>
      <c r="G114" s="119">
        <v>1E-3</v>
      </c>
      <c r="H114" s="130">
        <f t="shared" si="35"/>
        <v>0</v>
      </c>
      <c r="I114" s="130">
        <f t="shared" si="36"/>
        <v>0</v>
      </c>
      <c r="J114" s="130">
        <f t="shared" si="23"/>
        <v>0</v>
      </c>
      <c r="K114" s="121">
        <f>IF(H114=0,0,MAX(H114,(VLOOKUP(A114,[1]!TOX,50,FALSE)),(VLOOKUP(A114,[1]!TOX,39,FALSE))))</f>
        <v>0</v>
      </c>
      <c r="L114" s="122" t="str">
        <f t="shared" si="29"/>
        <v>0</v>
      </c>
      <c r="M114" s="123">
        <f>IF(K114=0,0,IF(K114=(VLOOKUP(A114,[1]!TOX,50,FALSE)),"PQL",IF(K114=(VLOOKUP(A114,[1]!TOX,39,FALSE)),"Background","Leaching")))</f>
        <v>0</v>
      </c>
      <c r="N114" s="124">
        <f>IF(I114=0,0,MAX(I114,(VLOOKUP(A114,[1]!TOX,50,FALSE)),(VLOOKUP(A114,[1]!TOX,39,FALSE))))</f>
        <v>0</v>
      </c>
      <c r="O114" s="123" t="str">
        <f t="shared" si="37"/>
        <v>0</v>
      </c>
      <c r="P114" s="123">
        <f>IF(N114=0,0,IF(N114=(VLOOKUP(A114,[1]!TOX,50,FALSE)),"PQL",IF(N114=(VLOOKUP(A114,[1]!TOX,39,FALSE)),"Background","Leaching")))</f>
        <v>0</v>
      </c>
      <c r="Q114" s="125">
        <f>IF(J114=0,0,MAX(J114,[1]Toxicity!$AX110,[1]Toxicity!$AM110))</f>
        <v>0</v>
      </c>
      <c r="R114" s="122" t="str">
        <f t="shared" si="38"/>
        <v>0</v>
      </c>
      <c r="S114" s="126">
        <f>IF(Q114=0,0,IF(Q114=(VLOOKUP(A114,[1]!TOX,50,FALSE)),"PQL",IF(Q114=(VLOOKUP(A114,[1]!TOX,39,FALSE)),"Background","Leaching")))</f>
        <v>0</v>
      </c>
      <c r="T114" s="127">
        <f>IF(H114=0,0,MAX(H114,(VLOOKUP(A114,[1]!TOX,50,FALSE)),(VLOOKUP(A114,[1]!TOX,35,FALSE))))</f>
        <v>0</v>
      </c>
      <c r="U114" s="128" t="str">
        <f t="shared" si="26"/>
        <v>0</v>
      </c>
      <c r="V114" s="128">
        <f>IF(T114=0,0,IF(T114=(VLOOKUP(A114,[1]!TOX,50,FALSE)),"PQL",IF(T114=(VLOOKUP(A114,[1]!TOX,35,FALSE)),"Background","Leaching")))</f>
        <v>0</v>
      </c>
      <c r="W114" s="128">
        <f>IF(I114=0,0,MAX(I114,(VLOOKUP(A114,[1]!TOX,50,FALSE)),(VLOOKUP(A114,[1]!TOX,35,FALSE))))</f>
        <v>0</v>
      </c>
      <c r="X114" s="128" t="str">
        <f t="shared" si="28"/>
        <v>0</v>
      </c>
      <c r="Y114" s="128">
        <f>IF(W114=0,0,IF(W114=(VLOOKUP(A114,[1]!TOX,50,FALSE)),"PQL",IF(W114=(VLOOKUP(A114,[1]!TOX,35,FALSE)),"Background","Leaching")))</f>
        <v>0</v>
      </c>
      <c r="Z114" s="127">
        <f>IF(J114=0,0,MAX(J114,(VLOOKUP(A114,[1]!TOX,50,FALSE)),(VLOOKUP(A114,[1]!TOX,35,FALSE))))</f>
        <v>0</v>
      </c>
      <c r="AA114" s="127" t="str">
        <f t="shared" si="27"/>
        <v>0</v>
      </c>
      <c r="AB114" s="129">
        <f>IF(Z114=0,0,IF(Z114=(VLOOKUP(A114,[1]!TOX,50,FALSE)),"PQL",IF(Z114=(VLOOKUP(A114,[1]!TOX,38,FALSE)),"Background","Leaching")))</f>
        <v>0</v>
      </c>
    </row>
    <row r="115" spans="1:28" x14ac:dyDescent="0.25">
      <c r="A115" s="115" t="s">
        <v>13</v>
      </c>
      <c r="B115" s="116">
        <f>(VLOOKUP(A115,[2]!GWOne,16,FALSE))</f>
        <v>0.37353717212054582</v>
      </c>
      <c r="C115" s="116">
        <f>(VLOOKUP(A115,[2]!GWTwo,21,FALSE))</f>
        <v>11.837610631581112</v>
      </c>
      <c r="D115" s="116">
        <f>(VLOOKUP(A115,[2]!GWThree,8,FALSE))</f>
        <v>50000</v>
      </c>
      <c r="E115" s="117">
        <f t="shared" si="33"/>
        <v>5</v>
      </c>
      <c r="F115" s="118">
        <f t="shared" si="34"/>
        <v>47</v>
      </c>
      <c r="G115" s="119">
        <v>1E-3</v>
      </c>
      <c r="H115" s="130">
        <f t="shared" si="35"/>
        <v>1.8676858606027291E-3</v>
      </c>
      <c r="I115" s="130">
        <f t="shared" si="36"/>
        <v>5.9188053157905568E-2</v>
      </c>
      <c r="J115" s="130">
        <f t="shared" si="23"/>
        <v>2350</v>
      </c>
      <c r="K115" s="121">
        <f>IF(H115=0,0,MAX(H115,(VLOOKUP(A115,[1]!TOX,50,FALSE)),(VLOOKUP(A115,[1]!TOX,39,FALSE))))</f>
        <v>0.1</v>
      </c>
      <c r="L115" s="122">
        <f t="shared" si="29"/>
        <v>0.1</v>
      </c>
      <c r="M115" s="123" t="str">
        <f>IF(K115=0,0,IF(K115=(VLOOKUP(A115,[1]!TOX,50,FALSE)),"PQL",IF(K115=(VLOOKUP(A115,[1]!TOX,39,FALSE)),"Background","Leaching")))</f>
        <v>PQL</v>
      </c>
      <c r="N115" s="124">
        <f>IF(I115=0,0,MAX(I115,(VLOOKUP(A115,[1]!TOX,50,FALSE)),(VLOOKUP(A115,[1]!TOX,39,FALSE))))</f>
        <v>0.1</v>
      </c>
      <c r="O115" s="123">
        <f t="shared" si="37"/>
        <v>0.1</v>
      </c>
      <c r="P115" s="123" t="str">
        <f>IF(N115=0,0,IF(N115=(VLOOKUP(A115,[1]!TOX,50,FALSE)),"PQL",IF(N115=(VLOOKUP(A115,[1]!TOX,39,FALSE)),"Background","Leaching")))</f>
        <v>PQL</v>
      </c>
      <c r="Q115" s="125">
        <f>IF(J115=0,0,MAX(J115,[1]Toxicity!$AX111,[1]Toxicity!$AM111))</f>
        <v>2350</v>
      </c>
      <c r="R115" s="122">
        <f t="shared" si="38"/>
        <v>2000</v>
      </c>
      <c r="S115" s="126" t="str">
        <f>IF(Q115=0,0,IF(Q115=(VLOOKUP(A115,[1]!TOX,50,FALSE)),"PQL",IF(Q115=(VLOOKUP(A115,[1]!TOX,39,FALSE)),"Background","Leaching")))</f>
        <v>Leaching</v>
      </c>
      <c r="T115" s="127">
        <f>IF(H115=0,0,MAX(H115,(VLOOKUP(A115,[1]!TOX,50,FALSE)),(VLOOKUP(A115,[1]!TOX,35,FALSE))))</f>
        <v>0.1</v>
      </c>
      <c r="U115" s="128">
        <f t="shared" si="26"/>
        <v>0.1</v>
      </c>
      <c r="V115" s="128" t="str">
        <f>IF(T115=0,0,IF(T115=(VLOOKUP(A115,[1]!TOX,50,FALSE)),"PQL",IF(T115=(VLOOKUP(A115,[1]!TOX,35,FALSE)),"Background","Leaching")))</f>
        <v>PQL</v>
      </c>
      <c r="W115" s="128">
        <f>IF(I115=0,0,MAX(I115,(VLOOKUP(A115,[1]!TOX,50,FALSE)),(VLOOKUP(A115,[1]!TOX,35,FALSE))))</f>
        <v>0.1</v>
      </c>
      <c r="X115" s="128">
        <f t="shared" si="28"/>
        <v>0.1</v>
      </c>
      <c r="Y115" s="128" t="str">
        <f>IF(W115=0,0,IF(W115=(VLOOKUP(A115,[1]!TOX,50,FALSE)),"PQL",IF(W115=(VLOOKUP(A115,[1]!TOX,35,FALSE)),"Background","Leaching")))</f>
        <v>PQL</v>
      </c>
      <c r="Z115" s="127">
        <f>IF(J115=0,0,MAX(J115,(VLOOKUP(A115,[1]!TOX,50,FALSE)),(VLOOKUP(A115,[1]!TOX,35,FALSE))))</f>
        <v>2350</v>
      </c>
      <c r="AA115" s="127">
        <f t="shared" si="27"/>
        <v>2000</v>
      </c>
      <c r="AB115" s="129" t="str">
        <f>IF(Z115=0,0,IF(Z115=(VLOOKUP(A115,[1]!TOX,50,FALSE)),"PQL",IF(Z115=(VLOOKUP(A115,[1]!TOX,38,FALSE)),"Background","Leaching")))</f>
        <v>Leaching</v>
      </c>
    </row>
    <row r="116" spans="1:28" x14ac:dyDescent="0.25">
      <c r="A116" s="115" t="s">
        <v>12</v>
      </c>
      <c r="B116" s="116">
        <f>(VLOOKUP(A116,[2]!GWOne,16,FALSE))</f>
        <v>6.506969573018459E-2</v>
      </c>
      <c r="C116" s="116">
        <f>(VLOOKUP(A116,[2]!GWTwo,21,FALSE))</f>
        <v>8.8528484754913688</v>
      </c>
      <c r="D116" s="116">
        <f>(VLOOKUP(A116,[2]!GWThree,8,FALSE))</f>
        <v>50000</v>
      </c>
      <c r="E116" s="117">
        <f t="shared" si="33"/>
        <v>2</v>
      </c>
      <c r="F116" s="118">
        <f t="shared" si="34"/>
        <v>17</v>
      </c>
      <c r="G116" s="119">
        <v>1E-3</v>
      </c>
      <c r="H116" s="130">
        <f t="shared" si="35"/>
        <v>1.3013939146036917E-4</v>
      </c>
      <c r="I116" s="130">
        <f t="shared" si="36"/>
        <v>1.7705696950982737E-2</v>
      </c>
      <c r="J116" s="130">
        <f t="shared" si="23"/>
        <v>850</v>
      </c>
      <c r="K116" s="121">
        <f>IF(H116=0,0,MAX(H116,(VLOOKUP(A116,[1]!TOX,50,FALSE)),(VLOOKUP(A116,[1]!TOX,39,FALSE))))</f>
        <v>5.0000000000000001E-3</v>
      </c>
      <c r="L116" s="122">
        <f t="shared" si="29"/>
        <v>5.0000000000000001E-3</v>
      </c>
      <c r="M116" s="123" t="str">
        <f>IF(K116=0,0,IF(K116=(VLOOKUP(A116,[1]!TOX,50,FALSE)),"PQL",IF(K116=(VLOOKUP(A116,[1]!TOX,39,FALSE)),"Background","Leaching")))</f>
        <v>PQL</v>
      </c>
      <c r="N116" s="124">
        <f>IF(I116=0,0,MAX(I116,(VLOOKUP(A116,[1]!TOX,50,FALSE)),(VLOOKUP(A116,[1]!TOX,39,FALSE))))</f>
        <v>1.7705696950982737E-2</v>
      </c>
      <c r="O116" s="123">
        <f t="shared" si="37"/>
        <v>0.02</v>
      </c>
      <c r="P116" s="123" t="str">
        <f>IF(N116=0,0,IF(N116=(VLOOKUP(A116,[1]!TOX,50,FALSE)),"PQL",IF(N116=(VLOOKUP(A116,[1]!TOX,39,FALSE)),"Background","Leaching")))</f>
        <v>Leaching</v>
      </c>
      <c r="Q116" s="125">
        <f>IF(J116=0,0,MAX(J116,[1]Toxicity!$AX112,[1]Toxicity!$AM112))</f>
        <v>850</v>
      </c>
      <c r="R116" s="122">
        <f t="shared" si="38"/>
        <v>900</v>
      </c>
      <c r="S116" s="126" t="str">
        <f>IF(Q116=0,0,IF(Q116=(VLOOKUP(A116,[1]!TOX,50,FALSE)),"PQL",IF(Q116=(VLOOKUP(A116,[1]!TOX,39,FALSE)),"Background","Leaching")))</f>
        <v>Leaching</v>
      </c>
      <c r="T116" s="127">
        <f>IF(H116=0,0,MAX(H116,(VLOOKUP(A116,[1]!TOX,50,FALSE)),(VLOOKUP(A116,[1]!TOX,35,FALSE))))</f>
        <v>5.0000000000000001E-3</v>
      </c>
      <c r="U116" s="128">
        <f t="shared" si="26"/>
        <v>5.0000000000000001E-3</v>
      </c>
      <c r="V116" s="128" t="str">
        <f>IF(T116=0,0,IF(T116=(VLOOKUP(A116,[1]!TOX,50,FALSE)),"PQL",IF(T116=(VLOOKUP(A116,[1]!TOX,35,FALSE)),"Background","Leaching")))</f>
        <v>PQL</v>
      </c>
      <c r="W116" s="128">
        <f>IF(I116=0,0,MAX(I116,(VLOOKUP(A116,[1]!TOX,50,FALSE)),(VLOOKUP(A116,[1]!TOX,35,FALSE))))</f>
        <v>1.7705696950982737E-2</v>
      </c>
      <c r="X116" s="128">
        <f t="shared" si="28"/>
        <v>0.02</v>
      </c>
      <c r="Y116" s="128" t="str">
        <f>IF(W116=0,0,IF(W116=(VLOOKUP(A116,[1]!TOX,50,FALSE)),"PQL",IF(W116=(VLOOKUP(A116,[1]!TOX,35,FALSE)),"Background","Leaching")))</f>
        <v>Leaching</v>
      </c>
      <c r="Z116" s="127">
        <f>IF(J116=0,0,MAX(J116,(VLOOKUP(A116,[1]!TOX,50,FALSE)),(VLOOKUP(A116,[1]!TOX,35,FALSE))))</f>
        <v>850</v>
      </c>
      <c r="AA116" s="127">
        <f t="shared" si="27"/>
        <v>900</v>
      </c>
      <c r="AB116" s="129" t="str">
        <f>IF(Z116=0,0,IF(Z116=(VLOOKUP(A116,[1]!TOX,50,FALSE)),"PQL",IF(Z116=(VLOOKUP(A116,[1]!TOX,38,FALSE)),"Background","Leaching")))</f>
        <v>Leaching</v>
      </c>
    </row>
    <row r="117" spans="1:28" x14ac:dyDescent="0.25">
      <c r="A117" s="115" t="s">
        <v>11</v>
      </c>
      <c r="B117" s="116">
        <f>(VLOOKUP(A117,[2]!GWOne,16,FALSE))</f>
        <v>5</v>
      </c>
      <c r="C117" s="116">
        <f>(VLOOKUP(A117,[2]!GWTwo,21,FALSE))</f>
        <v>17.380536584971793</v>
      </c>
      <c r="D117" s="116">
        <f>(VLOOKUP(A117,[2]!GWThree,8,FALSE))</f>
        <v>27500</v>
      </c>
      <c r="E117" s="117">
        <f t="shared" si="33"/>
        <v>247</v>
      </c>
      <c r="F117" s="118">
        <f t="shared" si="34"/>
        <v>4484</v>
      </c>
      <c r="G117" s="119">
        <v>1E-3</v>
      </c>
      <c r="H117" s="130">
        <f t="shared" si="35"/>
        <v>1.2350000000000001</v>
      </c>
      <c r="I117" s="130">
        <f t="shared" si="36"/>
        <v>4.2929925364880326</v>
      </c>
      <c r="J117" s="130">
        <f t="shared" si="23"/>
        <v>123310</v>
      </c>
      <c r="K117" s="121">
        <f>IF(H117=0,0,MAX(H117,(VLOOKUP(A117,[1]!TOX,50,FALSE)),(VLOOKUP(A117,[1]!TOX,39,FALSE))))</f>
        <v>1.2350000000000001</v>
      </c>
      <c r="L117" s="122">
        <f t="shared" si="29"/>
        <v>1</v>
      </c>
      <c r="M117" s="123" t="str">
        <f>IF(K117=0,0,IF(K117=(VLOOKUP(A117,[1]!TOX,50,FALSE)),"PQL",IF(K117=(VLOOKUP(A117,[1]!TOX,39,FALSE)),"Background","Leaching")))</f>
        <v>Leaching</v>
      </c>
      <c r="N117" s="124">
        <f>IF(I117=0,0,MAX(I117,(VLOOKUP(A117,[1]!TOX,50,FALSE)),(VLOOKUP(A117,[1]!TOX,39,FALSE))))</f>
        <v>4.2929925364880326</v>
      </c>
      <c r="O117" s="123">
        <f t="shared" si="37"/>
        <v>4</v>
      </c>
      <c r="P117" s="123" t="str">
        <f>IF(N117=0,0,IF(N117=(VLOOKUP(A117,[1]!TOX,50,FALSE)),"PQL",IF(N117=(VLOOKUP(A117,[1]!TOX,39,FALSE)),"Background","Leaching")))</f>
        <v>Leaching</v>
      </c>
      <c r="Q117" s="125">
        <f>IF(J117=0,0,MAX(J117,[1]Toxicity!$AX113,[1]Toxicity!$AM113))</f>
        <v>123310</v>
      </c>
      <c r="R117" s="122">
        <f t="shared" si="38"/>
        <v>100000</v>
      </c>
      <c r="S117" s="126" t="str">
        <f>IF(Q117=0,0,IF(Q117=(VLOOKUP(A117,[1]!TOX,50,FALSE)),"PQL",IF(Q117=(VLOOKUP(A117,[1]!TOX,39,FALSE)),"Background","Leaching")))</f>
        <v>Leaching</v>
      </c>
      <c r="T117" s="127">
        <f>IF(H117=0,0,MAX(H117,(VLOOKUP(A117,[1]!TOX,50,FALSE)),(VLOOKUP(A117,[1]!TOX,35,FALSE))))</f>
        <v>1.2350000000000001</v>
      </c>
      <c r="U117" s="128">
        <f t="shared" si="26"/>
        <v>1</v>
      </c>
      <c r="V117" s="128" t="str">
        <f>IF(T117=0,0,IF(T117=(VLOOKUP(A117,[1]!TOX,50,FALSE)),"PQL",IF(T117=(VLOOKUP(A117,[1]!TOX,35,FALSE)),"Background","Leaching")))</f>
        <v>Leaching</v>
      </c>
      <c r="W117" s="128">
        <f>IF(I117=0,0,MAX(I117,(VLOOKUP(A117,[1]!TOX,50,FALSE)),(VLOOKUP(A117,[1]!TOX,35,FALSE))))</f>
        <v>4.2929925364880326</v>
      </c>
      <c r="X117" s="128">
        <f t="shared" si="28"/>
        <v>4</v>
      </c>
      <c r="Y117" s="128" t="str">
        <f>IF(W117=0,0,IF(W117=(VLOOKUP(A117,[1]!TOX,50,FALSE)),"PQL",IF(W117=(VLOOKUP(A117,[1]!TOX,35,FALSE)),"Background","Leaching")))</f>
        <v>Leaching</v>
      </c>
      <c r="Z117" s="127">
        <f>IF(J117=0,0,MAX(J117,(VLOOKUP(A117,[1]!TOX,50,FALSE)),(VLOOKUP(A117,[1]!TOX,35,FALSE))))</f>
        <v>123310</v>
      </c>
      <c r="AA117" s="127">
        <f t="shared" si="27"/>
        <v>100000</v>
      </c>
      <c r="AB117" s="129" t="str">
        <f>IF(Z117=0,0,IF(Z117=(VLOOKUP(A117,[1]!TOX,50,FALSE)),"PQL",IF(Z117=(VLOOKUP(A117,[1]!TOX,38,FALSE)),"Background","Leaching")))</f>
        <v>Leaching</v>
      </c>
    </row>
    <row r="118" spans="1:28" x14ac:dyDescent="0.25">
      <c r="A118" s="115" t="s">
        <v>10</v>
      </c>
      <c r="B118" s="116">
        <f>(VLOOKUP(A118,[2]!GWOne,16,FALSE))</f>
        <v>2</v>
      </c>
      <c r="C118" s="116">
        <f>(VLOOKUP(A118,[2]!GWTwo,21,FALSE))</f>
        <v>0</v>
      </c>
      <c r="D118" s="116">
        <f>(VLOOKUP(A118,[2]!GWThree,8,FALSE))</f>
        <v>2750</v>
      </c>
      <c r="E118" s="117">
        <f t="shared" si="33"/>
        <v>0</v>
      </c>
      <c r="F118" s="118">
        <f t="shared" si="34"/>
        <v>0</v>
      </c>
      <c r="G118" s="119">
        <v>1E-3</v>
      </c>
      <c r="H118" s="130">
        <f t="shared" si="35"/>
        <v>0</v>
      </c>
      <c r="I118" s="130">
        <f t="shared" si="36"/>
        <v>0</v>
      </c>
      <c r="J118" s="130">
        <f t="shared" si="23"/>
        <v>0</v>
      </c>
      <c r="K118" s="121">
        <f>IF(H118=0,0,MAX(H118,(VLOOKUP(A118,[1]!TOX,50,FALSE)),(VLOOKUP(A118,[1]!TOX,39,FALSE))))</f>
        <v>0</v>
      </c>
      <c r="L118" s="122" t="str">
        <f t="shared" si="29"/>
        <v>0</v>
      </c>
      <c r="M118" s="123">
        <f>IF(K118=0,0,IF(K118=(VLOOKUP(A118,[1]!TOX,50,FALSE)),"PQL",IF(K118=(VLOOKUP(A118,[1]!TOX,39,FALSE)),"Background","Leaching")))</f>
        <v>0</v>
      </c>
      <c r="N118" s="124">
        <f>IF(I118=0,0,MAX(I118,(VLOOKUP(A118,[1]!TOX,50,FALSE)),(VLOOKUP(A118,[1]!TOX,39,FALSE))))</f>
        <v>0</v>
      </c>
      <c r="O118" s="123" t="str">
        <f t="shared" si="37"/>
        <v>0</v>
      </c>
      <c r="P118" s="123">
        <f>IF(N118=0,0,IF(N118=(VLOOKUP(A118,[1]!TOX,50,FALSE)),"PQL",IF(N118=(VLOOKUP(A118,[1]!TOX,39,FALSE)),"Background","Leaching")))</f>
        <v>0</v>
      </c>
      <c r="Q118" s="125">
        <f>IF(J118=0,0,MAX(J118,[1]Toxicity!$AX114,[1]Toxicity!$AM114))</f>
        <v>0</v>
      </c>
      <c r="R118" s="122" t="str">
        <f t="shared" si="38"/>
        <v>0</v>
      </c>
      <c r="S118" s="126">
        <f>IF(Q118=0,0,IF(Q118=(VLOOKUP(A118,[1]!TOX,50,FALSE)),"PQL",IF(Q118=(VLOOKUP(A118,[1]!TOX,39,FALSE)),"Background","Leaching")))</f>
        <v>0</v>
      </c>
      <c r="T118" s="127">
        <f>IF(H118=0,0,MAX(H118,(VLOOKUP(A118,[1]!TOX,50,FALSE)),(VLOOKUP(A118,[1]!TOX,35,FALSE))))</f>
        <v>0</v>
      </c>
      <c r="U118" s="128" t="str">
        <f t="shared" si="26"/>
        <v>0</v>
      </c>
      <c r="V118" s="128">
        <f>IF(T118=0,0,IF(T118=(VLOOKUP(A118,[1]!TOX,50,FALSE)),"PQL",IF(T118=(VLOOKUP(A118,[1]!TOX,35,FALSE)),"Background","Leaching")))</f>
        <v>0</v>
      </c>
      <c r="W118" s="128">
        <f>IF(I118=0,0,MAX(I118,(VLOOKUP(A118,[1]!TOX,50,FALSE)),(VLOOKUP(A118,[1]!TOX,35,FALSE))))</f>
        <v>0</v>
      </c>
      <c r="X118" s="128" t="str">
        <f t="shared" si="28"/>
        <v>0</v>
      </c>
      <c r="Y118" s="128">
        <f>IF(W118=0,0,IF(W118=(VLOOKUP(A118,[1]!TOX,50,FALSE)),"PQL",IF(W118=(VLOOKUP(A118,[1]!TOX,35,FALSE)),"Background","Leaching")))</f>
        <v>0</v>
      </c>
      <c r="Z118" s="127">
        <f>IF(J118=0,0,MAX(J118,(VLOOKUP(A118,[1]!TOX,50,FALSE)),(VLOOKUP(A118,[1]!TOX,35,FALSE))))</f>
        <v>0</v>
      </c>
      <c r="AA118" s="127" t="str">
        <f t="shared" si="27"/>
        <v>0</v>
      </c>
      <c r="AB118" s="129">
        <f>IF(Z118=0,0,IF(Z118=(VLOOKUP(A118,[1]!TOX,50,FALSE)),"PQL",IF(Z118=(VLOOKUP(A118,[1]!TOX,38,FALSE)),"Background","Leaching")))</f>
        <v>0</v>
      </c>
    </row>
    <row r="119" spans="1:28" x14ac:dyDescent="0.25">
      <c r="A119" s="115" t="s">
        <v>9</v>
      </c>
      <c r="B119" s="116">
        <f>(VLOOKUP(A119,[2]!GWOne,16,FALSE))</f>
        <v>1000</v>
      </c>
      <c r="C119" s="116">
        <f>(VLOOKUP(A119,[2]!GWTwo,21,FALSE))</f>
        <v>50000</v>
      </c>
      <c r="D119" s="116">
        <f>(VLOOKUP(A119,[2]!GWThree,8,FALSE))</f>
        <v>35000</v>
      </c>
      <c r="E119" s="117">
        <f t="shared" si="33"/>
        <v>32</v>
      </c>
      <c r="F119" s="118">
        <f t="shared" si="34"/>
        <v>337</v>
      </c>
      <c r="G119" s="119">
        <v>1E-3</v>
      </c>
      <c r="H119" s="130">
        <f t="shared" si="35"/>
        <v>32</v>
      </c>
      <c r="I119" s="130">
        <f t="shared" si="36"/>
        <v>1600</v>
      </c>
      <c r="J119" s="130">
        <f t="shared" si="23"/>
        <v>11795</v>
      </c>
      <c r="K119" s="121">
        <f>IF(H119=0,0,MAX(H119,(VLOOKUP(A119,[1]!TOX,50,FALSE)),(VLOOKUP(A119,[1]!TOX,39,FALSE))))</f>
        <v>32</v>
      </c>
      <c r="L119" s="122">
        <f t="shared" ref="L119:L129" si="39">IF(K119&lt;&gt;0,ROUND(K119,1-(1+INT(LOG10(ABS(K119))))),"0")</f>
        <v>30</v>
      </c>
      <c r="M119" s="123" t="str">
        <f>IF(K119=0,0,IF(K119=(VLOOKUP(A119,[1]!TOX,50,FALSE)),"PQL",IF(K119=(VLOOKUP(A119,[1]!TOX,39,FALSE)),"Background","Leaching")))</f>
        <v>Leaching</v>
      </c>
      <c r="N119" s="124">
        <f>IF(I119=0,0,MAX(I119,(VLOOKUP(A119,[1]!TOX,50,FALSE)),(VLOOKUP(A119,[1]!TOX,39,FALSE))))</f>
        <v>1600</v>
      </c>
      <c r="O119" s="123">
        <f t="shared" si="37"/>
        <v>2000</v>
      </c>
      <c r="P119" s="123" t="str">
        <f>IF(N119=0,0,IF(N119=(VLOOKUP(A119,[1]!TOX,50,FALSE)),"PQL",IF(N119=(VLOOKUP(A119,[1]!TOX,39,FALSE)),"Background","Leaching")))</f>
        <v>Leaching</v>
      </c>
      <c r="Q119" s="125">
        <f>IF(J119=0,0,MAX(J119,[1]Toxicity!$AX115,[1]Toxicity!$AM115))</f>
        <v>11795</v>
      </c>
      <c r="R119" s="122">
        <f t="shared" si="38"/>
        <v>10000</v>
      </c>
      <c r="S119" s="126" t="str">
        <f>IF(Q119=0,0,IF(Q119=(VLOOKUP(A119,[1]!TOX,50,FALSE)),"PQL",IF(Q119=(VLOOKUP(A119,[1]!TOX,39,FALSE)),"Background","Leaching")))</f>
        <v>Leaching</v>
      </c>
      <c r="T119" s="127">
        <f>IF(H119=0,0,MAX(H119,(VLOOKUP(A119,[1]!TOX,50,FALSE)),(VLOOKUP(A119,[1]!TOX,35,FALSE))))</f>
        <v>32</v>
      </c>
      <c r="U119" s="128">
        <f t="shared" si="26"/>
        <v>30</v>
      </c>
      <c r="V119" s="128" t="str">
        <f>IF(T119=0,0,IF(T119=(VLOOKUP(A119,[1]!TOX,50,FALSE)),"PQL",IF(T119=(VLOOKUP(A119,[1]!TOX,35,FALSE)),"Background","Leaching")))</f>
        <v>Leaching</v>
      </c>
      <c r="W119" s="128">
        <f>IF(I119=0,0,MAX(I119,(VLOOKUP(A119,[1]!TOX,50,FALSE)),(VLOOKUP(A119,[1]!TOX,35,FALSE))))</f>
        <v>1600</v>
      </c>
      <c r="X119" s="128">
        <f t="shared" si="28"/>
        <v>2000</v>
      </c>
      <c r="Y119" s="128" t="str">
        <f>IF(W119=0,0,IF(W119=(VLOOKUP(A119,[1]!TOX,50,FALSE)),"PQL",IF(W119=(VLOOKUP(A119,[1]!TOX,35,FALSE)),"Background","Leaching")))</f>
        <v>Leaching</v>
      </c>
      <c r="Z119" s="127">
        <f>IF(J119=0,0,MAX(J119,(VLOOKUP(A119,[1]!TOX,50,FALSE)),(VLOOKUP(A119,[1]!TOX,35,FALSE))))</f>
        <v>11795</v>
      </c>
      <c r="AA119" s="127">
        <f t="shared" si="27"/>
        <v>10000</v>
      </c>
      <c r="AB119" s="129" t="str">
        <f>IF(Z119=0,0,IF(Z119=(VLOOKUP(A119,[1]!TOX,50,FALSE)),"PQL",IF(Z119=(VLOOKUP(A119,[1]!TOX,38,FALSE)),"Background","Leaching")))</f>
        <v>Leaching</v>
      </c>
    </row>
    <row r="120" spans="1:28" x14ac:dyDescent="0.25">
      <c r="A120" s="115" t="s">
        <v>8</v>
      </c>
      <c r="B120" s="116">
        <f>(VLOOKUP(A120,[2]!GWOne,16,FALSE))</f>
        <v>70</v>
      </c>
      <c r="C120" s="116">
        <f>(VLOOKUP(A120,[2]!GWTwo,21,FALSE))</f>
        <v>173.98522716951877</v>
      </c>
      <c r="D120" s="116">
        <f>(VLOOKUP(A120,[2]!GWThree,8,FALSE))</f>
        <v>50000</v>
      </c>
      <c r="E120" s="117">
        <f t="shared" si="33"/>
        <v>32</v>
      </c>
      <c r="F120" s="118">
        <f t="shared" si="34"/>
        <v>306</v>
      </c>
      <c r="G120" s="119">
        <v>1E-3</v>
      </c>
      <c r="H120" s="130">
        <f t="shared" si="35"/>
        <v>2.2400000000000002</v>
      </c>
      <c r="I120" s="130">
        <f t="shared" si="36"/>
        <v>5.567527269424601</v>
      </c>
      <c r="J120" s="130">
        <f t="shared" si="23"/>
        <v>15300</v>
      </c>
      <c r="K120" s="121">
        <f>IF(H120=0,0,MAX(H120,(VLOOKUP(A120,[1]!TOX,50,FALSE)),(VLOOKUP(A120,[1]!TOX,39,FALSE))))</f>
        <v>2.2400000000000002</v>
      </c>
      <c r="L120" s="122">
        <f t="shared" si="39"/>
        <v>2</v>
      </c>
      <c r="M120" s="123" t="str">
        <f>IF(K120=0,0,IF(K120=(VLOOKUP(A120,[1]!TOX,50,FALSE)),"PQL",IF(K120=(VLOOKUP(A120,[1]!TOX,39,FALSE)),"Background","Leaching")))</f>
        <v>Leaching</v>
      </c>
      <c r="N120" s="124">
        <f>IF(I120=0,0,MAX(I120,(VLOOKUP(A120,[1]!TOX,50,FALSE)),(VLOOKUP(A120,[1]!TOX,39,FALSE))))</f>
        <v>5.567527269424601</v>
      </c>
      <c r="O120" s="123">
        <f t="shared" si="37"/>
        <v>6</v>
      </c>
      <c r="P120" s="123" t="str">
        <f>IF(N120=0,0,IF(N120=(VLOOKUP(A120,[1]!TOX,50,FALSE)),"PQL",IF(N120=(VLOOKUP(A120,[1]!TOX,39,FALSE)),"Background","Leaching")))</f>
        <v>Leaching</v>
      </c>
      <c r="Q120" s="125">
        <f>IF(J120=0,0,MAX(J120,[1]Toxicity!$AX116,[1]Toxicity!$AM116))</f>
        <v>15300</v>
      </c>
      <c r="R120" s="122">
        <f t="shared" si="38"/>
        <v>20000</v>
      </c>
      <c r="S120" s="126" t="str">
        <f>IF(Q120=0,0,IF(Q120=(VLOOKUP(A120,[1]!TOX,50,FALSE)),"PQL",IF(Q120=(VLOOKUP(A120,[1]!TOX,39,FALSE)),"Background","Leaching")))</f>
        <v>Leaching</v>
      </c>
      <c r="T120" s="127">
        <f>IF(H120=0,0,MAX(H120,(VLOOKUP(A120,[1]!TOX,50,FALSE)),(VLOOKUP(A120,[1]!TOX,35,FALSE))))</f>
        <v>2.2400000000000002</v>
      </c>
      <c r="U120" s="128">
        <f t="shared" si="26"/>
        <v>2</v>
      </c>
      <c r="V120" s="128" t="str">
        <f>IF(T120=0,0,IF(T120=(VLOOKUP(A120,[1]!TOX,50,FALSE)),"PQL",IF(T120=(VLOOKUP(A120,[1]!TOX,35,FALSE)),"Background","Leaching")))</f>
        <v>Leaching</v>
      </c>
      <c r="W120" s="128">
        <f>IF(I120=0,0,MAX(I120,(VLOOKUP(A120,[1]!TOX,50,FALSE)),(VLOOKUP(A120,[1]!TOX,35,FALSE))))</f>
        <v>5.567527269424601</v>
      </c>
      <c r="X120" s="128">
        <f t="shared" si="28"/>
        <v>6</v>
      </c>
      <c r="Y120" s="128" t="str">
        <f>IF(W120=0,0,IF(W120=(VLOOKUP(A120,[1]!TOX,50,FALSE)),"PQL",IF(W120=(VLOOKUP(A120,[1]!TOX,35,FALSE)),"Background","Leaching")))</f>
        <v>Leaching</v>
      </c>
      <c r="Z120" s="127">
        <f>IF(J120=0,0,MAX(J120,(VLOOKUP(A120,[1]!TOX,50,FALSE)),(VLOOKUP(A120,[1]!TOX,35,FALSE))))</f>
        <v>15300</v>
      </c>
      <c r="AA120" s="127">
        <f t="shared" si="27"/>
        <v>20000</v>
      </c>
      <c r="AB120" s="129" t="str">
        <f>IF(Z120=0,0,IF(Z120=(VLOOKUP(A120,[1]!TOX,50,FALSE)),"PQL",IF(Z120=(VLOOKUP(A120,[1]!TOX,38,FALSE)),"Background","Leaching")))</f>
        <v>Leaching</v>
      </c>
    </row>
    <row r="121" spans="1:28" x14ac:dyDescent="0.25">
      <c r="A121" s="115" t="s">
        <v>7</v>
      </c>
      <c r="B121" s="116">
        <f>(VLOOKUP(A121,[2]!GWOne,16,FALSE))</f>
        <v>200</v>
      </c>
      <c r="C121" s="116">
        <f>(VLOOKUP(A121,[2]!GWTwo,21,FALSE))</f>
        <v>3649.3052505059791</v>
      </c>
      <c r="D121" s="116">
        <f>(VLOOKUP(A121,[2]!GWThree,8,FALSE))</f>
        <v>22500</v>
      </c>
      <c r="E121" s="117">
        <f t="shared" si="33"/>
        <v>169</v>
      </c>
      <c r="F121" s="118">
        <f t="shared" si="34"/>
        <v>2291</v>
      </c>
      <c r="G121" s="119">
        <v>1E-3</v>
      </c>
      <c r="H121" s="130">
        <f t="shared" si="35"/>
        <v>33.799999999999997</v>
      </c>
      <c r="I121" s="130">
        <f t="shared" si="36"/>
        <v>616.7325873355104</v>
      </c>
      <c r="J121" s="130">
        <f t="shared" si="23"/>
        <v>51547.5</v>
      </c>
      <c r="K121" s="121">
        <f>IF(H121=0,0,MAX(H121,(VLOOKUP(A121,[1]!TOX,50,FALSE)),(VLOOKUP(A121,[1]!TOX,39,FALSE))))</f>
        <v>33.799999999999997</v>
      </c>
      <c r="L121" s="122">
        <f t="shared" si="39"/>
        <v>30</v>
      </c>
      <c r="M121" s="123" t="str">
        <f>IF(K121=0,0,IF(K121=(VLOOKUP(A121,[1]!TOX,50,FALSE)),"PQL",IF(K121=(VLOOKUP(A121,[1]!TOX,39,FALSE)),"Background","Leaching")))</f>
        <v>Leaching</v>
      </c>
      <c r="N121" s="124">
        <f>IF(I121=0,0,MAX(I121,(VLOOKUP(A121,[1]!TOX,50,FALSE)),(VLOOKUP(A121,[1]!TOX,39,FALSE))))</f>
        <v>616.7325873355104</v>
      </c>
      <c r="O121" s="123">
        <f t="shared" si="37"/>
        <v>600</v>
      </c>
      <c r="P121" s="123" t="str">
        <f>IF(N121=0,0,IF(N121=(VLOOKUP(A121,[1]!TOX,50,FALSE)),"PQL",IF(N121=(VLOOKUP(A121,[1]!TOX,39,FALSE)),"Background","Leaching")))</f>
        <v>Leaching</v>
      </c>
      <c r="Q121" s="125">
        <f>IF(J121=0,0,MAX(J121,[1]Toxicity!$AX117,[1]Toxicity!$AM117))</f>
        <v>51547.5</v>
      </c>
      <c r="R121" s="122">
        <f t="shared" si="38"/>
        <v>50000</v>
      </c>
      <c r="S121" s="126" t="str">
        <f>IF(Q121=0,0,IF(Q121=(VLOOKUP(A121,[1]!TOX,50,FALSE)),"PQL",IF(Q121=(VLOOKUP(A121,[1]!TOX,39,FALSE)),"Background","Leaching")))</f>
        <v>Leaching</v>
      </c>
      <c r="T121" s="127">
        <f>IF(H121=0,0,MAX(H121,(VLOOKUP(A121,[1]!TOX,50,FALSE)),(VLOOKUP(A121,[1]!TOX,35,FALSE))))</f>
        <v>33.799999999999997</v>
      </c>
      <c r="U121" s="128">
        <f t="shared" si="26"/>
        <v>30</v>
      </c>
      <c r="V121" s="128" t="str">
        <f>IF(T121=0,0,IF(T121=(VLOOKUP(A121,[1]!TOX,50,FALSE)),"PQL",IF(T121=(VLOOKUP(A121,[1]!TOX,35,FALSE)),"Background","Leaching")))</f>
        <v>Leaching</v>
      </c>
      <c r="W121" s="128">
        <f>IF(I121=0,0,MAX(I121,(VLOOKUP(A121,[1]!TOX,50,FALSE)),(VLOOKUP(A121,[1]!TOX,35,FALSE))))</f>
        <v>616.7325873355104</v>
      </c>
      <c r="X121" s="128">
        <f t="shared" si="28"/>
        <v>600</v>
      </c>
      <c r="Y121" s="128" t="str">
        <f>IF(W121=0,0,IF(W121=(VLOOKUP(A121,[1]!TOX,50,FALSE)),"PQL",IF(W121=(VLOOKUP(A121,[1]!TOX,35,FALSE)),"Background","Leaching")))</f>
        <v>Leaching</v>
      </c>
      <c r="Z121" s="127">
        <f>IF(J121=0,0,MAX(J121,(VLOOKUP(A121,[1]!TOX,50,FALSE)),(VLOOKUP(A121,[1]!TOX,35,FALSE))))</f>
        <v>51547.5</v>
      </c>
      <c r="AA121" s="127">
        <f t="shared" si="27"/>
        <v>50000</v>
      </c>
      <c r="AB121" s="129" t="str">
        <f>IF(Z121=0,0,IF(Z121=(VLOOKUP(A121,[1]!TOX,50,FALSE)),"PQL",IF(Z121=(VLOOKUP(A121,[1]!TOX,38,FALSE)),"Background","Leaching")))</f>
        <v>Leaching</v>
      </c>
    </row>
    <row r="122" spans="1:28" x14ac:dyDescent="0.25">
      <c r="A122" s="115" t="s">
        <v>6</v>
      </c>
      <c r="B122" s="116">
        <f>(VLOOKUP(A122,[2]!GWOne,16,FALSE))</f>
        <v>5</v>
      </c>
      <c r="C122" s="116">
        <f>(VLOOKUP(A122,[2]!GWTwo,21,FALSE))</f>
        <v>877.10817713695769</v>
      </c>
      <c r="D122" s="116">
        <f>(VLOOKUP(A122,[2]!GWThree,8,FALSE))</f>
        <v>50000</v>
      </c>
      <c r="E122" s="117">
        <f t="shared" si="33"/>
        <v>2</v>
      </c>
      <c r="F122" s="118">
        <f t="shared" si="34"/>
        <v>15</v>
      </c>
      <c r="G122" s="119">
        <v>1E-3</v>
      </c>
      <c r="H122" s="130">
        <f t="shared" si="35"/>
        <v>0.01</v>
      </c>
      <c r="I122" s="130">
        <f t="shared" si="36"/>
        <v>1.7542163542739153</v>
      </c>
      <c r="J122" s="130">
        <f t="shared" si="23"/>
        <v>750</v>
      </c>
      <c r="K122" s="121">
        <f>IF(H122=0,0,MAX(H122,(VLOOKUP(A122,[1]!TOX,50,FALSE)),(VLOOKUP(A122,[1]!TOX,39,FALSE))))</f>
        <v>0.1</v>
      </c>
      <c r="L122" s="122">
        <f t="shared" si="39"/>
        <v>0.1</v>
      </c>
      <c r="M122" s="123" t="str">
        <f>IF(K122=0,0,IF(K122=(VLOOKUP(A122,[1]!TOX,50,FALSE)),"PQL",IF(K122=(VLOOKUP(A122,[1]!TOX,39,FALSE)),"Background","Leaching")))</f>
        <v>PQL</v>
      </c>
      <c r="N122" s="124">
        <f>IF(I122=0,0,MAX(I122,(VLOOKUP(A122,[1]!TOX,50,FALSE)),(VLOOKUP(A122,[1]!TOX,39,FALSE))))</f>
        <v>1.7542163542739153</v>
      </c>
      <c r="O122" s="123">
        <f t="shared" si="37"/>
        <v>2</v>
      </c>
      <c r="P122" s="123" t="str">
        <f>IF(N122=0,0,IF(N122=(VLOOKUP(A122,[1]!TOX,50,FALSE)),"PQL",IF(N122=(VLOOKUP(A122,[1]!TOX,39,FALSE)),"Background","Leaching")))</f>
        <v>Leaching</v>
      </c>
      <c r="Q122" s="125">
        <f>IF(J122=0,0,MAX(J122,[1]Toxicity!$AX118,[1]Toxicity!$AM118))</f>
        <v>750</v>
      </c>
      <c r="R122" s="122">
        <f t="shared" si="38"/>
        <v>800</v>
      </c>
      <c r="S122" s="126" t="str">
        <f>IF(Q122=0,0,IF(Q122=(VLOOKUP(A122,[1]!TOX,50,FALSE)),"PQL",IF(Q122=(VLOOKUP(A122,[1]!TOX,39,FALSE)),"Background","Leaching")))</f>
        <v>Leaching</v>
      </c>
      <c r="T122" s="127">
        <f>IF(H122=0,0,MAX(H122,(VLOOKUP(A122,[1]!TOX,50,FALSE)),(VLOOKUP(A122,[1]!TOX,35,FALSE))))</f>
        <v>0.1</v>
      </c>
      <c r="U122" s="128">
        <f t="shared" si="26"/>
        <v>0.1</v>
      </c>
      <c r="V122" s="128" t="str">
        <f>IF(T122=0,0,IF(T122=(VLOOKUP(A122,[1]!TOX,50,FALSE)),"PQL",IF(T122=(VLOOKUP(A122,[1]!TOX,35,FALSE)),"Background","Leaching")))</f>
        <v>PQL</v>
      </c>
      <c r="W122" s="128">
        <f>IF(I122=0,0,MAX(I122,(VLOOKUP(A122,[1]!TOX,50,FALSE)),(VLOOKUP(A122,[1]!TOX,35,FALSE))))</f>
        <v>1.7542163542739153</v>
      </c>
      <c r="X122" s="128">
        <f t="shared" si="28"/>
        <v>2</v>
      </c>
      <c r="Y122" s="128" t="str">
        <f>IF(W122=0,0,IF(W122=(VLOOKUP(A122,[1]!TOX,50,FALSE)),"PQL",IF(W122=(VLOOKUP(A122,[1]!TOX,35,FALSE)),"Background","Leaching")))</f>
        <v>Leaching</v>
      </c>
      <c r="Z122" s="127">
        <f>IF(J122=0,0,MAX(J122,(VLOOKUP(A122,[1]!TOX,50,FALSE)),(VLOOKUP(A122,[1]!TOX,35,FALSE))))</f>
        <v>750</v>
      </c>
      <c r="AA122" s="127">
        <f t="shared" si="27"/>
        <v>800</v>
      </c>
      <c r="AB122" s="129" t="str">
        <f>IF(Z122=0,0,IF(Z122=(VLOOKUP(A122,[1]!TOX,50,FALSE)),"PQL",IF(Z122=(VLOOKUP(A122,[1]!TOX,38,FALSE)),"Background","Leaching")))</f>
        <v>Leaching</v>
      </c>
    </row>
    <row r="123" spans="1:28" x14ac:dyDescent="0.25">
      <c r="A123" s="115" t="s">
        <v>5</v>
      </c>
      <c r="B123" s="116">
        <f>(VLOOKUP(A123,[2]!GWOne,16,FALSE))</f>
        <v>5</v>
      </c>
      <c r="C123" s="116">
        <f>(VLOOKUP(A123,[2]!GWTwo,21,FALSE))</f>
        <v>5.387391765339391</v>
      </c>
      <c r="D123" s="116">
        <f>(VLOOKUP(A123,[2]!GWThree,8,FALSE))</f>
        <v>4750</v>
      </c>
      <c r="E123" s="117">
        <f t="shared" si="33"/>
        <v>56</v>
      </c>
      <c r="F123" s="118">
        <f t="shared" si="34"/>
        <v>717</v>
      </c>
      <c r="G123" s="119">
        <v>1E-3</v>
      </c>
      <c r="H123" s="130">
        <f t="shared" si="35"/>
        <v>0.28000000000000003</v>
      </c>
      <c r="I123" s="130">
        <f t="shared" si="36"/>
        <v>0.30169393885900592</v>
      </c>
      <c r="J123" s="130">
        <f t="shared" si="23"/>
        <v>3405.75</v>
      </c>
      <c r="K123" s="121">
        <f>IF(H123=0,0,MAX(H123,(VLOOKUP(A123,[1]!TOX,50,FALSE)),(VLOOKUP(A123,[1]!TOX,39,FALSE))))</f>
        <v>0.28000000000000003</v>
      </c>
      <c r="L123" s="122">
        <f t="shared" si="39"/>
        <v>0.3</v>
      </c>
      <c r="M123" s="123" t="str">
        <f>IF(K123=0,0,IF(K123=(VLOOKUP(A123,[1]!TOX,50,FALSE)),"PQL",IF(K123=(VLOOKUP(A123,[1]!TOX,39,FALSE)),"Background","Leaching")))</f>
        <v>Leaching</v>
      </c>
      <c r="N123" s="124">
        <f>IF(I123=0,0,MAX(I123,(VLOOKUP(A123,[1]!TOX,50,FALSE)),(VLOOKUP(A123,[1]!TOX,39,FALSE))))</f>
        <v>0.30169393885900592</v>
      </c>
      <c r="O123" s="123">
        <f t="shared" si="37"/>
        <v>0.3</v>
      </c>
      <c r="P123" s="123" t="str">
        <f>IF(N123=0,0,IF(N123=(VLOOKUP(A123,[1]!TOX,50,FALSE)),"PQL",IF(N123=(VLOOKUP(A123,[1]!TOX,39,FALSE)),"Background","Leaching")))</f>
        <v>Leaching</v>
      </c>
      <c r="Q123" s="125">
        <f>IF(J123=0,0,MAX(J123,[1]Toxicity!$AX119,[1]Toxicity!$AM119))</f>
        <v>3405.75</v>
      </c>
      <c r="R123" s="122">
        <f t="shared" si="38"/>
        <v>3000</v>
      </c>
      <c r="S123" s="126" t="str">
        <f>IF(Q123=0,0,IF(Q123=(VLOOKUP(A123,[1]!TOX,50,FALSE)),"PQL",IF(Q123=(VLOOKUP(A123,[1]!TOX,39,FALSE)),"Background","Leaching")))</f>
        <v>Leaching</v>
      </c>
      <c r="T123" s="127">
        <f>IF(H123=0,0,MAX(H123,(VLOOKUP(A123,[1]!TOX,50,FALSE)),(VLOOKUP(A123,[1]!TOX,35,FALSE))))</f>
        <v>0.28000000000000003</v>
      </c>
      <c r="U123" s="128">
        <f t="shared" si="26"/>
        <v>0.3</v>
      </c>
      <c r="V123" s="128" t="str">
        <f>IF(T123=0,0,IF(T123=(VLOOKUP(A123,[1]!TOX,50,FALSE)),"PQL",IF(T123=(VLOOKUP(A123,[1]!TOX,35,FALSE)),"Background","Leaching")))</f>
        <v>Leaching</v>
      </c>
      <c r="W123" s="128">
        <f>IF(I123=0,0,MAX(I123,(VLOOKUP(A123,[1]!TOX,50,FALSE)),(VLOOKUP(A123,[1]!TOX,35,FALSE))))</f>
        <v>0.30169393885900592</v>
      </c>
      <c r="X123" s="128">
        <f t="shared" si="28"/>
        <v>0.3</v>
      </c>
      <c r="Y123" s="128" t="str">
        <f>IF(W123=0,0,IF(W123=(VLOOKUP(A123,[1]!TOX,50,FALSE)),"PQL",IF(W123=(VLOOKUP(A123,[1]!TOX,35,FALSE)),"Background","Leaching")))</f>
        <v>Leaching</v>
      </c>
      <c r="Z123" s="127">
        <f>IF(J123=0,0,MAX(J123,(VLOOKUP(A123,[1]!TOX,50,FALSE)),(VLOOKUP(A123,[1]!TOX,35,FALSE))))</f>
        <v>3405.75</v>
      </c>
      <c r="AA123" s="127">
        <f t="shared" si="27"/>
        <v>3000</v>
      </c>
      <c r="AB123" s="129" t="str">
        <f>IF(Z123=0,0,IF(Z123=(VLOOKUP(A123,[1]!TOX,50,FALSE)),"PQL",IF(Z123=(VLOOKUP(A123,[1]!TOX,38,FALSE)),"Background","Leaching")))</f>
        <v>Leaching</v>
      </c>
    </row>
    <row r="124" spans="1:28" x14ac:dyDescent="0.25">
      <c r="A124" s="115" t="s">
        <v>4</v>
      </c>
      <c r="B124" s="116">
        <f>(VLOOKUP(A124,[2]!GWOne,16,FALSE))</f>
        <v>200</v>
      </c>
      <c r="C124" s="116">
        <f>(VLOOKUP(A124,[2]!GWTwo,21,FALSE))</f>
        <v>50000</v>
      </c>
      <c r="D124" s="116">
        <f>(VLOOKUP(A124,[2]!GWThree,8,FALSE))</f>
        <v>3250</v>
      </c>
      <c r="E124" s="117">
        <f t="shared" si="33"/>
        <v>20</v>
      </c>
      <c r="F124" s="118">
        <f t="shared" si="34"/>
        <v>179</v>
      </c>
      <c r="G124" s="119">
        <v>1E-3</v>
      </c>
      <c r="H124" s="130">
        <f t="shared" si="35"/>
        <v>4</v>
      </c>
      <c r="I124" s="130">
        <f t="shared" si="36"/>
        <v>1000</v>
      </c>
      <c r="J124" s="130">
        <f t="shared" si="23"/>
        <v>581.75</v>
      </c>
      <c r="K124" s="121">
        <f>IF(H124=0,0,MAX(H124,(VLOOKUP(A124,[1]!TOX,50,FALSE)),(VLOOKUP(A124,[1]!TOX,39,FALSE))))</f>
        <v>4</v>
      </c>
      <c r="L124" s="122">
        <f t="shared" si="39"/>
        <v>4</v>
      </c>
      <c r="M124" s="123" t="str">
        <f>IF(K124=0,0,IF(K124=(VLOOKUP(A124,[1]!TOX,50,FALSE)),"PQL",IF(K124=(VLOOKUP(A124,[1]!TOX,39,FALSE)),"Background","Leaching")))</f>
        <v>Leaching</v>
      </c>
      <c r="N124" s="124">
        <f>IF(I124=0,0,MAX(I124,(VLOOKUP(A124,[1]!TOX,50,FALSE)),(VLOOKUP(A124,[1]!TOX,39,FALSE))))</f>
        <v>1000</v>
      </c>
      <c r="O124" s="123">
        <f t="shared" si="37"/>
        <v>1000</v>
      </c>
      <c r="P124" s="123" t="str">
        <f>IF(N124=0,0,IF(N124=(VLOOKUP(A124,[1]!TOX,50,FALSE)),"PQL",IF(N124=(VLOOKUP(A124,[1]!TOX,39,FALSE)),"Background","Leaching")))</f>
        <v>Leaching</v>
      </c>
      <c r="Q124" s="125">
        <f>IF(J124=0,0,MAX(J124,[1]Toxicity!$AX120,[1]Toxicity!$AM120))</f>
        <v>581.75</v>
      </c>
      <c r="R124" s="122">
        <f t="shared" si="38"/>
        <v>600</v>
      </c>
      <c r="S124" s="126" t="str">
        <f>IF(Q124=0,0,IF(Q124=(VLOOKUP(A124,[1]!TOX,50,FALSE)),"PQL",IF(Q124=(VLOOKUP(A124,[1]!TOX,39,FALSE)),"Background","Leaching")))</f>
        <v>Leaching</v>
      </c>
      <c r="T124" s="127">
        <f>IF(H124=0,0,MAX(H124,(VLOOKUP(A124,[1]!TOX,50,FALSE)),(VLOOKUP(A124,[1]!TOX,35,FALSE))))</f>
        <v>4</v>
      </c>
      <c r="U124" s="128">
        <f t="shared" si="26"/>
        <v>4</v>
      </c>
      <c r="V124" s="128" t="str">
        <f>IF(T124=0,0,IF(T124=(VLOOKUP(A124,[1]!TOX,50,FALSE)),"PQL",IF(T124=(VLOOKUP(A124,[1]!TOX,35,FALSE)),"Background","Leaching")))</f>
        <v>Leaching</v>
      </c>
      <c r="W124" s="128">
        <f>IF(I124=0,0,MAX(I124,(VLOOKUP(A124,[1]!TOX,50,FALSE)),(VLOOKUP(A124,[1]!TOX,35,FALSE))))</f>
        <v>1000</v>
      </c>
      <c r="X124" s="128">
        <f t="shared" si="28"/>
        <v>1000</v>
      </c>
      <c r="Y124" s="128" t="str">
        <f>IF(W124=0,0,IF(W124=(VLOOKUP(A124,[1]!TOX,50,FALSE)),"PQL",IF(W124=(VLOOKUP(A124,[1]!TOX,35,FALSE)),"Background","Leaching")))</f>
        <v>Leaching</v>
      </c>
      <c r="Z124" s="127">
        <f>IF(J124=0,0,MAX(J124,(VLOOKUP(A124,[1]!TOX,50,FALSE)),(VLOOKUP(A124,[1]!TOX,35,FALSE))))</f>
        <v>581.75</v>
      </c>
      <c r="AA124" s="127">
        <f t="shared" si="27"/>
        <v>600</v>
      </c>
      <c r="AB124" s="129" t="str">
        <f>IF(Z124=0,0,IF(Z124=(VLOOKUP(A124,[1]!TOX,50,FALSE)),"PQL",IF(Z124=(VLOOKUP(A124,[1]!TOX,38,FALSE)),"Background","Leaching")))</f>
        <v>Leaching</v>
      </c>
    </row>
    <row r="125" spans="1:28" x14ac:dyDescent="0.25">
      <c r="A125" s="115" t="s">
        <v>3</v>
      </c>
      <c r="B125" s="116">
        <f>(VLOOKUP(A125,[2]!GWOne,16,FALSE))</f>
        <v>2.0652900006946235</v>
      </c>
      <c r="C125" s="116">
        <f>(VLOOKUP(A125,[2]!GWTwo,21,FALSE))</f>
        <v>5387.6940848518425</v>
      </c>
      <c r="D125" s="116">
        <f>(VLOOKUP(A125,[2]!GWThree,8,FALSE))</f>
        <v>450</v>
      </c>
      <c r="E125" s="117">
        <f t="shared" si="33"/>
        <v>4</v>
      </c>
      <c r="F125" s="118">
        <f t="shared" si="34"/>
        <v>42</v>
      </c>
      <c r="G125" s="119">
        <v>1E-3</v>
      </c>
      <c r="H125" s="130">
        <f t="shared" si="35"/>
        <v>8.2611600027784945E-3</v>
      </c>
      <c r="I125" s="130">
        <f t="shared" si="36"/>
        <v>21.550776339407371</v>
      </c>
      <c r="J125" s="130">
        <f t="shared" si="23"/>
        <v>18.900000000000002</v>
      </c>
      <c r="K125" s="121">
        <f>IF(H125=0,0,MAX(H125,(VLOOKUP(A125,[1]!TOX,50,FALSE)),(VLOOKUP(A125,[1]!TOX,39,FALSE))))</f>
        <v>0.66</v>
      </c>
      <c r="L125" s="122">
        <f t="shared" si="39"/>
        <v>0.7</v>
      </c>
      <c r="M125" s="123" t="str">
        <f>IF(K125=0,0,IF(K125=(VLOOKUP(A125,[1]!TOX,50,FALSE)),"PQL",IF(K125=(VLOOKUP(A125,[1]!TOX,39,FALSE)),"Background","Leaching")))</f>
        <v>PQL</v>
      </c>
      <c r="N125" s="124">
        <f>IF(I125=0,0,MAX(I125,(VLOOKUP(A125,[1]!TOX,50,FALSE)),(VLOOKUP(A125,[1]!TOX,39,FALSE))))</f>
        <v>21.550776339407371</v>
      </c>
      <c r="O125" s="123">
        <f t="shared" si="37"/>
        <v>20</v>
      </c>
      <c r="P125" s="123" t="str">
        <f>IF(N125=0,0,IF(N125=(VLOOKUP(A125,[1]!TOX,50,FALSE)),"PQL",IF(N125=(VLOOKUP(A125,[1]!TOX,39,FALSE)),"Background","Leaching")))</f>
        <v>Leaching</v>
      </c>
      <c r="Q125" s="125">
        <f>IF(J125=0,0,MAX(J125,[1]Toxicity!$AX121,[1]Toxicity!$AM121))</f>
        <v>18.900000000000002</v>
      </c>
      <c r="R125" s="122">
        <f t="shared" si="38"/>
        <v>20</v>
      </c>
      <c r="S125" s="126" t="str">
        <f>IF(Q125=0,0,IF(Q125=(VLOOKUP(A125,[1]!TOX,50,FALSE)),"PQL",IF(Q125=(VLOOKUP(A125,[1]!TOX,39,FALSE)),"Background","Leaching")))</f>
        <v>Leaching</v>
      </c>
      <c r="T125" s="127">
        <f>IF(H125=0,0,MAX(H125,(VLOOKUP(A125,[1]!TOX,50,FALSE)),(VLOOKUP(A125,[1]!TOX,35,FALSE))))</f>
        <v>0.66</v>
      </c>
      <c r="U125" s="128">
        <f t="shared" si="26"/>
        <v>0.7</v>
      </c>
      <c r="V125" s="128" t="str">
        <f>IF(T125=0,0,IF(T125=(VLOOKUP(A125,[1]!TOX,50,FALSE)),"PQL",IF(T125=(VLOOKUP(A125,[1]!TOX,35,FALSE)),"Background","Leaching")))</f>
        <v>PQL</v>
      </c>
      <c r="W125" s="128">
        <f>IF(I125=0,0,MAX(I125,(VLOOKUP(A125,[1]!TOX,50,FALSE)),(VLOOKUP(A125,[1]!TOX,35,FALSE))))</f>
        <v>21.550776339407371</v>
      </c>
      <c r="X125" s="128">
        <f t="shared" si="28"/>
        <v>20</v>
      </c>
      <c r="Y125" s="128" t="str">
        <f>IF(W125=0,0,IF(W125=(VLOOKUP(A125,[1]!TOX,50,FALSE)),"PQL",IF(W125=(VLOOKUP(A125,[1]!TOX,35,FALSE)),"Background","Leaching")))</f>
        <v>Leaching</v>
      </c>
      <c r="Z125" s="127">
        <f>IF(J125=0,0,MAX(J125,(VLOOKUP(A125,[1]!TOX,50,FALSE)),(VLOOKUP(A125,[1]!TOX,35,FALSE))))</f>
        <v>18.900000000000002</v>
      </c>
      <c r="AA125" s="127">
        <f t="shared" si="27"/>
        <v>20</v>
      </c>
      <c r="AB125" s="129" t="str">
        <f>IF(Z125=0,0,IF(Z125=(VLOOKUP(A125,[1]!TOX,50,FALSE)),"PQL",IF(Z125=(VLOOKUP(A125,[1]!TOX,38,FALSE)),"Background","Leaching")))</f>
        <v>Leaching</v>
      </c>
    </row>
    <row r="126" spans="1:28" x14ac:dyDescent="0.25">
      <c r="A126" s="115" t="s">
        <v>2</v>
      </c>
      <c r="B126" s="116">
        <f>(VLOOKUP(A126,[2]!GWOne,16,FALSE))</f>
        <v>27.079870732256001</v>
      </c>
      <c r="C126" s="116">
        <f>(VLOOKUP(A126,[2]!GWTwo,21,FALSE))</f>
        <v>0</v>
      </c>
      <c r="D126" s="116">
        <f>(VLOOKUP(A126,[2]!GWThree,8,FALSE))</f>
        <v>4000</v>
      </c>
      <c r="E126" s="117">
        <f t="shared" si="33"/>
        <v>0</v>
      </c>
      <c r="F126" s="118">
        <f t="shared" si="34"/>
        <v>0</v>
      </c>
      <c r="G126" s="119">
        <v>1E-3</v>
      </c>
      <c r="H126" s="130">
        <f t="shared" si="35"/>
        <v>0</v>
      </c>
      <c r="I126" s="130">
        <f t="shared" si="36"/>
        <v>0</v>
      </c>
      <c r="J126" s="130">
        <f t="shared" si="23"/>
        <v>0</v>
      </c>
      <c r="K126" s="121">
        <f>IF(H126=0,0,MAX(H126,(VLOOKUP(A126,[1]!TOX,50,FALSE)),(VLOOKUP(A126,[1]!TOX,39,FALSE))))</f>
        <v>0</v>
      </c>
      <c r="L126" s="122" t="str">
        <f t="shared" si="39"/>
        <v>0</v>
      </c>
      <c r="M126" s="123">
        <f>IF(K126=0,0,IF(K126=(VLOOKUP(A126,[1]!TOX,50,FALSE)),"PQL",IF(K126=(VLOOKUP(A126,[1]!TOX,39,FALSE)),"Background","Leaching")))</f>
        <v>0</v>
      </c>
      <c r="N126" s="124">
        <f>IF(I126=0,0,MAX(I126,(VLOOKUP(A126,[1]!TOX,50,FALSE)),(VLOOKUP(A126,[1]!TOX,39,FALSE))))</f>
        <v>0</v>
      </c>
      <c r="O126" s="123" t="str">
        <f t="shared" si="37"/>
        <v>0</v>
      </c>
      <c r="P126" s="123">
        <f>IF(N126=0,0,IF(N126=(VLOOKUP(A126,[1]!TOX,50,FALSE)),"PQL",IF(N126=(VLOOKUP(A126,[1]!TOX,39,FALSE)),"Background","Leaching")))</f>
        <v>0</v>
      </c>
      <c r="Q126" s="125">
        <f>IF(J126=0,0,MAX(J126,[1]Toxicity!$AX122,[1]Toxicity!$AM122))</f>
        <v>0</v>
      </c>
      <c r="R126" s="122" t="str">
        <f t="shared" si="38"/>
        <v>0</v>
      </c>
      <c r="S126" s="126">
        <f>IF(Q126=0,0,IF(Q126=(VLOOKUP(A126,[1]!TOX,50,FALSE)),"PQL",IF(Q126=(VLOOKUP(A126,[1]!TOX,39,FALSE)),"Background","Leaching")))</f>
        <v>0</v>
      </c>
      <c r="T126" s="127">
        <f>IF(H126=0,0,MAX(H126,(VLOOKUP(A126,[1]!TOX,50,FALSE)),(VLOOKUP(A126,[1]!TOX,35,FALSE))))</f>
        <v>0</v>
      </c>
      <c r="U126" s="128" t="str">
        <f t="shared" si="26"/>
        <v>0</v>
      </c>
      <c r="V126" s="128">
        <f>IF(T126=0,0,IF(T126=(VLOOKUP(A126,[1]!TOX,50,FALSE)),"PQL",IF(T126=(VLOOKUP(A126,[1]!TOX,35,FALSE)),"Background","Leaching")))</f>
        <v>0</v>
      </c>
      <c r="W126" s="128">
        <f>IF(I126=0,0,MAX(I126,(VLOOKUP(A126,[1]!TOX,50,FALSE)),(VLOOKUP(A126,[1]!TOX,35,FALSE))))</f>
        <v>0</v>
      </c>
      <c r="X126" s="128" t="str">
        <f t="shared" si="28"/>
        <v>0</v>
      </c>
      <c r="Y126" s="128">
        <f>IF(W126=0,0,IF(W126=(VLOOKUP(A126,[1]!TOX,50,FALSE)),"PQL",IF(W126=(VLOOKUP(A126,[1]!TOX,35,FALSE)),"Background","Leaching")))</f>
        <v>0</v>
      </c>
      <c r="Z126" s="127">
        <f>IF(J126=0,0,MAX(J126,(VLOOKUP(A126,[1]!TOX,50,FALSE)),(VLOOKUP(A126,[1]!TOX,35,FALSE))))</f>
        <v>0</v>
      </c>
      <c r="AA126" s="127" t="str">
        <f t="shared" si="27"/>
        <v>0</v>
      </c>
      <c r="AB126" s="129">
        <f>IF(Z126=0,0,IF(Z126=(VLOOKUP(A126,[1]!TOX,50,FALSE)),"PQL",IF(Z126=(VLOOKUP(A126,[1]!TOX,38,FALSE)),"Background","Leaching")))</f>
        <v>0</v>
      </c>
    </row>
    <row r="127" spans="1:28" x14ac:dyDescent="0.25">
      <c r="A127" s="115" t="s">
        <v>1</v>
      </c>
      <c r="B127" s="116">
        <f>(VLOOKUP(A127,[2]!GWOne,16,FALSE))</f>
        <v>2</v>
      </c>
      <c r="C127" s="116">
        <f>(VLOOKUP(A127,[2]!GWTwo,21,FALSE))</f>
        <v>1.5</v>
      </c>
      <c r="D127" s="116">
        <f>(VLOOKUP(A127,[2]!GWThree,8,FALSE))</f>
        <v>50000</v>
      </c>
      <c r="E127" s="117">
        <f t="shared" si="33"/>
        <v>440</v>
      </c>
      <c r="F127" s="118">
        <f t="shared" si="34"/>
        <v>19399</v>
      </c>
      <c r="G127" s="119">
        <v>1E-3</v>
      </c>
      <c r="H127" s="130">
        <f t="shared" si="35"/>
        <v>0.88</v>
      </c>
      <c r="I127" s="130">
        <f t="shared" si="36"/>
        <v>0.66</v>
      </c>
      <c r="J127" s="130">
        <f t="shared" si="23"/>
        <v>969950</v>
      </c>
      <c r="K127" s="121">
        <f>IF(H127=0,0,MAX(H127,(VLOOKUP(A127,[1]!TOX,50,FALSE)),(VLOOKUP(A127,[1]!TOX,39,FALSE))))</f>
        <v>0.88</v>
      </c>
      <c r="L127" s="122">
        <f t="shared" si="39"/>
        <v>0.9</v>
      </c>
      <c r="M127" s="123" t="str">
        <f>IF(K127=0,0,IF(K127=(VLOOKUP(A127,[1]!TOX,50,FALSE)),"PQL",IF(K127=(VLOOKUP(A127,[1]!TOX,39,FALSE)),"Background","Leaching")))</f>
        <v>Leaching</v>
      </c>
      <c r="N127" s="124">
        <f>IF(I127=0,0,MAX(I127,(VLOOKUP(A127,[1]!TOX,50,FALSE)),(VLOOKUP(A127,[1]!TOX,39,FALSE))))</f>
        <v>0.66</v>
      </c>
      <c r="O127" s="123">
        <f t="shared" si="37"/>
        <v>0.7</v>
      </c>
      <c r="P127" s="123" t="str">
        <f>IF(N127=0,0,IF(N127=(VLOOKUP(A127,[1]!TOX,50,FALSE)),"PQL",IF(N127=(VLOOKUP(A127,[1]!TOX,39,FALSE)),"Background","Leaching")))</f>
        <v>Leaching</v>
      </c>
      <c r="Q127" s="125">
        <f>IF(J127=0,0,MAX(J127,[1]Toxicity!$AX123,[1]Toxicity!$AM123))</f>
        <v>969950</v>
      </c>
      <c r="R127" s="122">
        <f t="shared" si="38"/>
        <v>1000000</v>
      </c>
      <c r="S127" s="126" t="str">
        <f>IF(Q127=0,0,IF(Q127=(VLOOKUP(A127,[1]!TOX,50,FALSE)),"PQL",IF(Q127=(VLOOKUP(A127,[1]!TOX,39,FALSE)),"Background","Leaching")))</f>
        <v>Leaching</v>
      </c>
      <c r="T127" s="127">
        <f>IF(H127=0,0,MAX(H127,(VLOOKUP(A127,[1]!TOX,50,FALSE)),(VLOOKUP(A127,[1]!TOX,35,FALSE))))</f>
        <v>0.88</v>
      </c>
      <c r="U127" s="128">
        <f t="shared" si="26"/>
        <v>0.9</v>
      </c>
      <c r="V127" s="128" t="str">
        <f>IF(T127=0,0,IF(T127=(VLOOKUP(A127,[1]!TOX,50,FALSE)),"PQL",IF(T127=(VLOOKUP(A127,[1]!TOX,35,FALSE)),"Background","Leaching")))</f>
        <v>Leaching</v>
      </c>
      <c r="W127" s="128">
        <f>IF(I127=0,0,MAX(I127,(VLOOKUP(A127,[1]!TOX,50,FALSE)),(VLOOKUP(A127,[1]!TOX,35,FALSE))))</f>
        <v>0.66</v>
      </c>
      <c r="X127" s="128">
        <f t="shared" si="28"/>
        <v>0.7</v>
      </c>
      <c r="Y127" s="128" t="str">
        <f>IF(W127=0,0,IF(W127=(VLOOKUP(A127,[1]!TOX,50,FALSE)),"PQL",IF(W127=(VLOOKUP(A127,[1]!TOX,35,FALSE)),"Background","Leaching")))</f>
        <v>Leaching</v>
      </c>
      <c r="Z127" s="127">
        <f>IF(J127=0,0,MAX(J127,(VLOOKUP(A127,[1]!TOX,50,FALSE)),(VLOOKUP(A127,[1]!TOX,35,FALSE))))</f>
        <v>969950</v>
      </c>
      <c r="AA127" s="127">
        <f t="shared" si="27"/>
        <v>1000000</v>
      </c>
      <c r="AB127" s="129" t="str">
        <f>IF(Z127=0,0,IF(Z127=(VLOOKUP(A127,[1]!TOX,50,FALSE)),"PQL",IF(Z127=(VLOOKUP(A127,[1]!TOX,38,FALSE)),"Background","Leaching")))</f>
        <v>Leaching</v>
      </c>
    </row>
    <row r="128" spans="1:28" x14ac:dyDescent="0.25">
      <c r="A128" s="133" t="s">
        <v>217</v>
      </c>
      <c r="B128" s="116">
        <f>(VLOOKUP(A128,[2]!GWOne,16,FALSE))</f>
        <v>10000</v>
      </c>
      <c r="C128" s="116">
        <f>(VLOOKUP(A128,[2]!GWTwo,21,FALSE))</f>
        <v>3289.007459065404</v>
      </c>
      <c r="D128" s="116">
        <f>(VLOOKUP(A128,[2]!GWThree,8,FALSE))</f>
        <v>5000</v>
      </c>
      <c r="E128" s="117">
        <f t="shared" si="33"/>
        <v>36</v>
      </c>
      <c r="F128" s="118">
        <f t="shared" si="34"/>
        <v>532</v>
      </c>
      <c r="G128" s="119">
        <v>1E-3</v>
      </c>
      <c r="H128" s="130">
        <f t="shared" si="35"/>
        <v>360</v>
      </c>
      <c r="I128" s="130">
        <f t="shared" si="36"/>
        <v>118.40426852635454</v>
      </c>
      <c r="J128" s="130">
        <f t="shared" si="23"/>
        <v>2660</v>
      </c>
      <c r="K128" s="121">
        <f>IF(H128=0,0,MAX(H128,(VLOOKUP(A128,[1]!TOX,50,FALSE)),(VLOOKUP(A128,[1]!TOX,39,FALSE))))</f>
        <v>360</v>
      </c>
      <c r="L128" s="122">
        <f t="shared" si="39"/>
        <v>400</v>
      </c>
      <c r="M128" s="123" t="str">
        <f>IF(K128=0,0,IF(K128=(VLOOKUP(A128,[1]!TOX,50,FALSE)),"PQL",IF(K128=(VLOOKUP(A128,[1]!TOX,39,FALSE)),"Background","Leaching")))</f>
        <v>Leaching</v>
      </c>
      <c r="N128" s="124">
        <f>IF(I128=0,0,MAX(I128,(VLOOKUP(A128,[1]!TOX,50,FALSE)),(VLOOKUP(A128,[1]!TOX,39,FALSE))))</f>
        <v>118.40426852635454</v>
      </c>
      <c r="O128" s="123">
        <f t="shared" si="37"/>
        <v>100</v>
      </c>
      <c r="P128" s="123" t="str">
        <f>IF(N128=0,0,IF(N128=(VLOOKUP(A128,[1]!TOX,50,FALSE)),"PQL",IF(N128=(VLOOKUP(A128,[1]!TOX,39,FALSE)),"Background","Leaching")))</f>
        <v>Leaching</v>
      </c>
      <c r="Q128" s="125">
        <f>IF(J128=0,0,MAX(J128,[1]Toxicity!$AX124,[1]Toxicity!$AM124))</f>
        <v>2660</v>
      </c>
      <c r="R128" s="122">
        <f t="shared" si="38"/>
        <v>3000</v>
      </c>
      <c r="S128" s="126" t="str">
        <f>IF(Q128=0,0,IF(Q128=(VLOOKUP(A128,[1]!TOX,50,FALSE)),"PQL",IF(Q128=(VLOOKUP(A128,[1]!TOX,39,FALSE)),"Background","Leaching")))</f>
        <v>Leaching</v>
      </c>
      <c r="T128" s="127">
        <f>IF(H128=0,0,MAX(H128,(VLOOKUP(A128,[1]!TOX,50,FALSE)),(VLOOKUP(A128,[1]!TOX,35,FALSE))))</f>
        <v>360</v>
      </c>
      <c r="U128" s="128">
        <f t="shared" si="26"/>
        <v>400</v>
      </c>
      <c r="V128" s="128" t="str">
        <f>IF(T128=0,0,IF(T128=(VLOOKUP(A128,[1]!TOX,50,FALSE)),"PQL",IF(T128=(VLOOKUP(A128,[1]!TOX,35,FALSE)),"Background","Leaching")))</f>
        <v>Leaching</v>
      </c>
      <c r="W128" s="128">
        <f>IF(I128=0,0,MAX(I128,(VLOOKUP(A128,[1]!TOX,50,FALSE)),(VLOOKUP(A128,[1]!TOX,35,FALSE))))</f>
        <v>118.40426852635454</v>
      </c>
      <c r="X128" s="128">
        <f t="shared" si="28"/>
        <v>100</v>
      </c>
      <c r="Y128" s="128" t="str">
        <f>IF(W128=0,0,IF(W128=(VLOOKUP(A128,[1]!TOX,50,FALSE)),"PQL",IF(W128=(VLOOKUP(A128,[1]!TOX,35,FALSE)),"Background","Leaching")))</f>
        <v>Leaching</v>
      </c>
      <c r="Z128" s="127">
        <f>IF(J128=0,0,MAX(J128,(VLOOKUP(A128,[1]!TOX,50,FALSE)),(VLOOKUP(A128,[1]!TOX,35,FALSE))))</f>
        <v>2660</v>
      </c>
      <c r="AA128" s="127">
        <f t="shared" si="27"/>
        <v>3000</v>
      </c>
      <c r="AB128" s="129" t="str">
        <f>IF(Z128=0,0,IF(Z128=(VLOOKUP(A128,[1]!TOX,50,FALSE)),"PQL",IF(Z128=(VLOOKUP(A128,[1]!TOX,38,FALSE)),"Background","Leaching")))</f>
        <v>Leaching</v>
      </c>
    </row>
    <row r="129" spans="1:28" ht="13" thickBot="1" x14ac:dyDescent="0.3">
      <c r="A129" s="134" t="s">
        <v>0</v>
      </c>
      <c r="B129" s="135">
        <f>(VLOOKUP(A129,[2]!GWOne,16,FALSE))</f>
        <v>5000</v>
      </c>
      <c r="C129" s="135">
        <f>(VLOOKUP(A129,[2]!GWTwo,21,FALSE))</f>
        <v>0</v>
      </c>
      <c r="D129" s="135">
        <f>(VLOOKUP(A129,[2]!GWThree,8,FALSE))</f>
        <v>925</v>
      </c>
      <c r="E129" s="136">
        <f t="shared" si="33"/>
        <v>0</v>
      </c>
      <c r="F129" s="137">
        <f t="shared" si="34"/>
        <v>0</v>
      </c>
      <c r="G129" s="138">
        <v>1E-3</v>
      </c>
      <c r="H129" s="139">
        <f t="shared" si="35"/>
        <v>0</v>
      </c>
      <c r="I129" s="139">
        <f t="shared" si="36"/>
        <v>0</v>
      </c>
      <c r="J129" s="139">
        <f t="shared" si="23"/>
        <v>0</v>
      </c>
      <c r="K129" s="140">
        <f>IF(H129=0,0,MAX(H129,(VLOOKUP(A129,[1]!TOX,50,FALSE)),(VLOOKUP(A129,[1]!TOX,39,FALSE))))</f>
        <v>0</v>
      </c>
      <c r="L129" s="141" t="str">
        <f t="shared" si="39"/>
        <v>0</v>
      </c>
      <c r="M129" s="141">
        <f>IF(K129=0,0,IF(K129=(VLOOKUP(A129,[1]!TOX,50,FALSE)),"PQL",IF(K129=(VLOOKUP(A129,[1]!TOX,39,FALSE)),"Background","Leaching")))</f>
        <v>0</v>
      </c>
      <c r="N129" s="142">
        <f>IF(I129=0,0,MAX(I129,(VLOOKUP(A129,[1]!TOX,50,FALSE)),(VLOOKUP(A129,[1]!TOX,39,FALSE))))</f>
        <v>0</v>
      </c>
      <c r="O129" s="141" t="str">
        <f t="shared" si="37"/>
        <v>0</v>
      </c>
      <c r="P129" s="141">
        <f>IF(N129=0,0,IF(N129=(VLOOKUP(A129,[1]!TOX,50,FALSE)),"PQL",IF(N129=(VLOOKUP(A129,[1]!TOX,39,FALSE)),"Background","Leaching")))</f>
        <v>0</v>
      </c>
      <c r="Q129" s="143">
        <f>IF(J129=0,0,MAX(J129,[1]Toxicity!$AX125,[1]Toxicity!$AM125))</f>
        <v>0</v>
      </c>
      <c r="R129" s="144" t="str">
        <f t="shared" si="38"/>
        <v>0</v>
      </c>
      <c r="S129" s="145">
        <f>IF(Q129=0,0,IF(Q129=(VLOOKUP(A129,[1]!TOX,50,FALSE)),"PQL",IF(Q129=(VLOOKUP(A129,[1]!TOX,39,FALSE)),"Background","Leaching")))</f>
        <v>0</v>
      </c>
      <c r="T129" s="146">
        <f>IF(H129=0,0,MAX(H129,(VLOOKUP(A129,[1]!TOX,50,FALSE)),(VLOOKUP(A129,[1]!TOX,35,FALSE))))</f>
        <v>0</v>
      </c>
      <c r="U129" s="147" t="str">
        <f t="shared" si="26"/>
        <v>0</v>
      </c>
      <c r="V129" s="147">
        <f>IF(T129=0,0,IF(T129=(VLOOKUP(A129,[1]!TOX,50,FALSE)),"PQL",IF(T129=(VLOOKUP(A129,[1]!TOX,35,FALSE)),"Background","Leaching")))</f>
        <v>0</v>
      </c>
      <c r="W129" s="147">
        <f>IF(I129=0,0,MAX(I129,(VLOOKUP(A129,[1]!TOX,50,FALSE)),(VLOOKUP(A129,[1]!TOX,35,FALSE))))</f>
        <v>0</v>
      </c>
      <c r="X129" s="147" t="str">
        <f t="shared" si="28"/>
        <v>0</v>
      </c>
      <c r="Y129" s="147">
        <f>IF(W129=0,0,IF(W129=(VLOOKUP(A129,[1]!TOX,50,FALSE)),"PQL",IF(W129=(VLOOKUP(A129,[1]!TOX,35,FALSE)),"Background","Leaching")))</f>
        <v>0</v>
      </c>
      <c r="Z129" s="146">
        <f>IF(J129=0,0,MAX(J129,(VLOOKUP(A129,[1]!TOX,50,FALSE)),(VLOOKUP(A129,[1]!TOX,35,FALSE))))</f>
        <v>0</v>
      </c>
      <c r="AA129" s="146" t="str">
        <f t="shared" si="27"/>
        <v>0</v>
      </c>
      <c r="AB129" s="148">
        <f>IF(Z129=0,0,IF(Z129=(VLOOKUP(A129,[1]!TOX,50,FALSE)),"PQL",IF(Z129=(VLOOKUP(A129,[1]!TOX,38,FALSE)),"Background","Leaching")))</f>
        <v>0</v>
      </c>
    </row>
    <row r="130" spans="1:28" ht="13" thickTop="1" x14ac:dyDescent="0.25"/>
  </sheetData>
  <sheetProtection sheet="1" objects="1" scenarios="1"/>
  <phoneticPr fontId="0" type="noConversion"/>
  <pageMargins left="0.5" right="0.5" top="1" bottom="1" header="0.5" footer="0.5"/>
  <pageSetup paperSize="5" scale="80" pageOrder="overThenDown" orientation="landscape" horizontalDpi="1200" verticalDpi="1200" r:id="rId1"/>
  <headerFooter>
    <oddHeader>&amp;C&amp;"Arial,Bold"MCP Numerical Standards Derivation</oddHeader>
    <oddFooter>&amp;L&amp;8MassDEP&amp;C&amp;8 2024&amp;R&amp;8Workbook: &amp;F
Sheet:  &amp;A
page:  &amp;P of &amp;N</oddFooter>
  </headerFooter>
  <colBreaks count="1" manualBreakCount="1">
    <brk id="19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44"/>
  <sheetViews>
    <sheetView showGridLines="0" showZeros="0" zoomScaleNormal="100" workbookViewId="0">
      <pane xSplit="1" ySplit="6" topLeftCell="B7" activePane="bottomRight" state="frozen"/>
      <selection activeCell="C3" sqref="C3"/>
      <selection pane="topRight" activeCell="C3" sqref="C3"/>
      <selection pane="bottomLeft" activeCell="C3" sqref="C3"/>
      <selection pane="bottomRight" activeCell="A7" sqref="A7"/>
    </sheetView>
  </sheetViews>
  <sheetFormatPr defaultColWidth="9.1796875" defaultRowHeight="12.5" x14ac:dyDescent="0.25"/>
  <cols>
    <col min="1" max="1" width="30.81640625" style="244" customWidth="1"/>
    <col min="2" max="2" width="9" style="240" bestFit="1" customWidth="1"/>
    <col min="3" max="3" width="8.81640625" style="240" bestFit="1" customWidth="1"/>
    <col min="4" max="4" width="11.453125" style="240" bestFit="1" customWidth="1"/>
    <col min="5" max="5" width="4.54296875" style="240" bestFit="1" customWidth="1"/>
    <col min="6" max="6" width="8.1796875" style="240" bestFit="1" customWidth="1"/>
    <col min="7" max="7" width="4.54296875" style="240" bestFit="1" customWidth="1"/>
    <col min="8" max="8" width="10.54296875" style="240" bestFit="1" customWidth="1"/>
    <col min="9" max="9" width="4.54296875" style="240" bestFit="1" customWidth="1"/>
    <col min="10" max="10" width="9.1796875" style="240" customWidth="1"/>
    <col min="11" max="11" width="6.54296875" style="240" bestFit="1" customWidth="1"/>
    <col min="12" max="12" width="4.54296875" style="240" bestFit="1" customWidth="1"/>
    <col min="13" max="13" width="6.453125" style="240" customWidth="1"/>
    <col min="14" max="14" width="4.54296875" style="240" bestFit="1" customWidth="1"/>
    <col min="15" max="15" width="7.1796875" style="240" bestFit="1" customWidth="1"/>
    <col min="16" max="16" width="4.1796875" style="240" bestFit="1" customWidth="1"/>
    <col min="17" max="17" width="8" style="240" bestFit="1" customWidth="1"/>
    <col min="18" max="18" width="13.1796875" style="242" customWidth="1"/>
    <col min="19" max="19" width="6.1796875" style="240" bestFit="1" customWidth="1"/>
    <col min="20" max="23" width="7.54296875" style="240" bestFit="1" customWidth="1"/>
    <col min="24" max="24" width="8" style="240" bestFit="1" customWidth="1"/>
    <col min="25" max="25" width="9.453125" style="240" bestFit="1" customWidth="1"/>
    <col min="26" max="16384" width="9.1796875" style="160"/>
  </cols>
  <sheetData>
    <row r="1" spans="1:26" ht="13.5" thickTop="1" x14ac:dyDescent="0.25">
      <c r="A1" s="155" t="s">
        <v>226</v>
      </c>
      <c r="B1" s="156"/>
      <c r="C1" s="156"/>
      <c r="D1" s="156"/>
      <c r="E1" s="156"/>
      <c r="F1" s="156"/>
      <c r="G1" s="156"/>
      <c r="H1" s="156" t="s">
        <v>137</v>
      </c>
      <c r="I1" s="156"/>
      <c r="J1" s="156"/>
      <c r="K1" s="156"/>
      <c r="L1" s="156"/>
      <c r="M1" s="156"/>
      <c r="N1" s="156"/>
      <c r="O1" s="156"/>
      <c r="P1" s="156"/>
      <c r="Q1" s="156"/>
      <c r="R1" s="157"/>
      <c r="S1" s="156"/>
      <c r="T1" s="156"/>
      <c r="U1" s="156"/>
      <c r="V1" s="156"/>
      <c r="W1" s="156"/>
      <c r="X1" s="156"/>
      <c r="Y1" s="158" t="s">
        <v>197</v>
      </c>
      <c r="Z1" s="159"/>
    </row>
    <row r="2" spans="1:26" x14ac:dyDescent="0.25">
      <c r="A2" s="161"/>
      <c r="B2" s="162"/>
      <c r="C2" s="162"/>
      <c r="D2" s="162"/>
      <c r="E2" s="162"/>
      <c r="F2" s="162"/>
      <c r="G2" s="162"/>
      <c r="H2" s="162" t="s">
        <v>138</v>
      </c>
      <c r="I2" s="162"/>
      <c r="J2" s="162"/>
      <c r="K2" s="162"/>
      <c r="L2" s="162"/>
      <c r="M2" s="162" t="s">
        <v>139</v>
      </c>
      <c r="N2" s="162"/>
      <c r="O2" s="162" t="s">
        <v>140</v>
      </c>
      <c r="P2" s="162"/>
      <c r="Q2" s="162" t="s">
        <v>141</v>
      </c>
      <c r="R2" s="163" t="s">
        <v>142</v>
      </c>
      <c r="S2" s="162"/>
      <c r="T2" s="164" t="s">
        <v>198</v>
      </c>
      <c r="U2" s="164" t="s">
        <v>143</v>
      </c>
      <c r="V2" s="164" t="s">
        <v>144</v>
      </c>
      <c r="W2" s="164" t="s">
        <v>145</v>
      </c>
      <c r="X2" s="165" t="s">
        <v>199</v>
      </c>
      <c r="Y2" s="166" t="s">
        <v>200</v>
      </c>
      <c r="Z2" s="159"/>
    </row>
    <row r="3" spans="1:26" x14ac:dyDescent="0.25">
      <c r="A3" s="161"/>
      <c r="B3" s="162"/>
      <c r="C3" s="162" t="s">
        <v>146</v>
      </c>
      <c r="D3" s="162" t="s">
        <v>147</v>
      </c>
      <c r="E3" s="162"/>
      <c r="F3" s="162" t="s">
        <v>148</v>
      </c>
      <c r="G3" s="162"/>
      <c r="H3" s="162" t="s">
        <v>149</v>
      </c>
      <c r="I3" s="162"/>
      <c r="J3" s="162" t="s">
        <v>150</v>
      </c>
      <c r="K3" s="162" t="s">
        <v>151</v>
      </c>
      <c r="L3" s="162"/>
      <c r="M3" s="162" t="s">
        <v>152</v>
      </c>
      <c r="N3" s="162"/>
      <c r="O3" s="162"/>
      <c r="P3" s="162"/>
      <c r="Q3" s="162" t="s">
        <v>153</v>
      </c>
      <c r="R3" s="163" t="s">
        <v>154</v>
      </c>
      <c r="S3" s="162"/>
      <c r="T3" s="162"/>
      <c r="U3" s="162"/>
      <c r="V3" s="162"/>
      <c r="W3" s="162"/>
      <c r="X3" s="162"/>
      <c r="Y3" s="167"/>
      <c r="Z3" s="159"/>
    </row>
    <row r="4" spans="1:26" x14ac:dyDescent="0.25">
      <c r="A4" s="161"/>
      <c r="B4" s="162"/>
      <c r="C4" s="162" t="s">
        <v>155</v>
      </c>
      <c r="D4" s="162"/>
      <c r="E4" s="162" t="s">
        <v>156</v>
      </c>
      <c r="F4" s="162" t="s">
        <v>157</v>
      </c>
      <c r="G4" s="162" t="s">
        <v>156</v>
      </c>
      <c r="H4" s="162"/>
      <c r="I4" s="162" t="s">
        <v>156</v>
      </c>
      <c r="J4" s="162" t="s">
        <v>158</v>
      </c>
      <c r="K4" s="162"/>
      <c r="L4" s="162" t="s">
        <v>156</v>
      </c>
      <c r="M4" s="162"/>
      <c r="N4" s="162" t="s">
        <v>156</v>
      </c>
      <c r="O4" s="162"/>
      <c r="P4" s="162" t="s">
        <v>156</v>
      </c>
      <c r="Q4" s="162"/>
      <c r="R4" s="163" t="s">
        <v>159</v>
      </c>
      <c r="S4" s="162" t="s">
        <v>160</v>
      </c>
      <c r="T4" s="165" t="s">
        <v>230</v>
      </c>
      <c r="U4" s="165" t="s">
        <v>230</v>
      </c>
      <c r="V4" s="165" t="s">
        <v>230</v>
      </c>
      <c r="W4" s="165" t="s">
        <v>230</v>
      </c>
      <c r="X4" s="165" t="s">
        <v>230</v>
      </c>
      <c r="Y4" s="168" t="s">
        <v>230</v>
      </c>
      <c r="Z4" s="159"/>
    </row>
    <row r="5" spans="1:26" x14ac:dyDescent="0.25">
      <c r="A5" s="169" t="s">
        <v>110</v>
      </c>
      <c r="B5" s="170" t="s">
        <v>161</v>
      </c>
      <c r="C5" s="170"/>
      <c r="D5" s="170" t="s">
        <v>162</v>
      </c>
      <c r="E5" s="170"/>
      <c r="F5" s="170" t="s">
        <v>163</v>
      </c>
      <c r="G5" s="170"/>
      <c r="H5" s="170" t="s">
        <v>164</v>
      </c>
      <c r="I5" s="170"/>
      <c r="J5" s="170" t="s">
        <v>165</v>
      </c>
      <c r="K5" s="170" t="s">
        <v>166</v>
      </c>
      <c r="L5" s="170"/>
      <c r="M5" s="170" t="s">
        <v>167</v>
      </c>
      <c r="N5" s="170"/>
      <c r="O5" s="170" t="s">
        <v>168</v>
      </c>
      <c r="P5" s="170"/>
      <c r="Q5" s="170" t="s">
        <v>162</v>
      </c>
      <c r="R5" s="171" t="s">
        <v>169</v>
      </c>
      <c r="S5" s="170" t="s">
        <v>169</v>
      </c>
      <c r="T5" s="172"/>
      <c r="U5" s="172"/>
      <c r="V5" s="172"/>
      <c r="W5" s="172"/>
      <c r="X5" s="172"/>
      <c r="Y5" s="173"/>
      <c r="Z5" s="159"/>
    </row>
    <row r="6" spans="1:26" ht="13" thickBot="1" x14ac:dyDescent="0.3">
      <c r="A6" s="161"/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5"/>
      <c r="S6" s="174"/>
      <c r="T6" s="174"/>
      <c r="U6" s="174"/>
      <c r="V6" s="174"/>
      <c r="W6" s="174"/>
      <c r="X6" s="174"/>
      <c r="Y6" s="176"/>
      <c r="Z6" s="159"/>
    </row>
    <row r="7" spans="1:26" x14ac:dyDescent="0.25">
      <c r="A7" s="177" t="s">
        <v>106</v>
      </c>
      <c r="B7" s="178" t="str">
        <f>VLOOKUP(A7,[1]!TOX, 2, FALSE)</f>
        <v>83-32-9</v>
      </c>
      <c r="C7" s="178" t="s">
        <v>170</v>
      </c>
      <c r="D7" s="179">
        <v>4.24</v>
      </c>
      <c r="E7" s="178" t="s">
        <v>171</v>
      </c>
      <c r="F7" s="180">
        <v>4.2099999999999999E-2</v>
      </c>
      <c r="G7" s="178" t="s">
        <v>171</v>
      </c>
      <c r="H7" s="181">
        <v>1.55E-4</v>
      </c>
      <c r="I7" s="178" t="s">
        <v>171</v>
      </c>
      <c r="J7" s="178"/>
      <c r="K7" s="179">
        <v>7080</v>
      </c>
      <c r="L7" s="178" t="s">
        <v>171</v>
      </c>
      <c r="M7" s="182">
        <v>100</v>
      </c>
      <c r="N7" s="178"/>
      <c r="O7" s="183">
        <v>1</v>
      </c>
      <c r="P7" s="178"/>
      <c r="Q7" s="178">
        <v>5</v>
      </c>
      <c r="R7" s="184"/>
      <c r="S7" s="178"/>
      <c r="T7" s="178">
        <v>13289</v>
      </c>
      <c r="U7" s="178">
        <v>194</v>
      </c>
      <c r="V7" s="178">
        <v>104</v>
      </c>
      <c r="W7" s="178">
        <v>39</v>
      </c>
      <c r="X7" s="182">
        <v>764</v>
      </c>
      <c r="Y7" s="185">
        <f>(6207*H7)+(0.166*K7)</f>
        <v>1176.2420849999999</v>
      </c>
      <c r="Z7" s="159"/>
    </row>
    <row r="8" spans="1:26" x14ac:dyDescent="0.25">
      <c r="A8" s="115" t="s">
        <v>105</v>
      </c>
      <c r="B8" s="186" t="str">
        <f>VLOOKUP(A8,[1]!TOX, 2, FALSE)</f>
        <v>208-96-8</v>
      </c>
      <c r="C8" s="186" t="s">
        <v>170</v>
      </c>
      <c r="D8" s="187">
        <v>16.100000000000001</v>
      </c>
      <c r="E8" s="186" t="s">
        <v>172</v>
      </c>
      <c r="F8" s="188">
        <v>0.04</v>
      </c>
      <c r="G8" s="186" t="s">
        <v>173</v>
      </c>
      <c r="H8" s="189">
        <v>1.13E-4</v>
      </c>
      <c r="I8" s="186" t="s">
        <v>172</v>
      </c>
      <c r="J8" s="186"/>
      <c r="K8" s="187">
        <v>2770</v>
      </c>
      <c r="L8" s="186" t="s">
        <v>173</v>
      </c>
      <c r="M8" s="190">
        <v>154</v>
      </c>
      <c r="N8" s="186"/>
      <c r="O8" s="191">
        <v>0.9</v>
      </c>
      <c r="P8" s="186"/>
      <c r="Q8" s="186">
        <v>3</v>
      </c>
      <c r="R8" s="192"/>
      <c r="S8" s="186"/>
      <c r="T8" s="186">
        <v>397</v>
      </c>
      <c r="U8" s="186">
        <v>44</v>
      </c>
      <c r="V8" s="186">
        <v>29</v>
      </c>
      <c r="W8" s="186">
        <v>11</v>
      </c>
      <c r="X8" s="190">
        <v>424</v>
      </c>
      <c r="Y8" s="193">
        <f>(6207*H8)+(0.166*K8)</f>
        <v>460.52139100000005</v>
      </c>
      <c r="Z8" s="159"/>
    </row>
    <row r="9" spans="1:26" x14ac:dyDescent="0.25">
      <c r="A9" s="115" t="s">
        <v>104</v>
      </c>
      <c r="B9" s="186" t="str">
        <f>VLOOKUP(A9,[1]!TOX, 2, FALSE)</f>
        <v>67-64-1</v>
      </c>
      <c r="C9" s="186" t="s">
        <v>170</v>
      </c>
      <c r="D9" s="187">
        <v>1000000</v>
      </c>
      <c r="E9" s="186" t="s">
        <v>171</v>
      </c>
      <c r="F9" s="188">
        <v>0.124</v>
      </c>
      <c r="G9" s="186" t="s">
        <v>171</v>
      </c>
      <c r="H9" s="189">
        <v>3.8800000000000001E-5</v>
      </c>
      <c r="I9" s="186" t="s">
        <v>171</v>
      </c>
      <c r="J9" s="186"/>
      <c r="K9" s="187">
        <v>0.57499999999999996</v>
      </c>
      <c r="L9" s="186" t="s">
        <v>171</v>
      </c>
      <c r="M9" s="190">
        <v>58</v>
      </c>
      <c r="N9" s="186"/>
      <c r="O9" s="191">
        <v>0.79</v>
      </c>
      <c r="P9" s="186"/>
      <c r="Q9" s="186">
        <v>50</v>
      </c>
      <c r="R9" s="192"/>
      <c r="S9" s="186"/>
      <c r="T9" s="186">
        <v>7</v>
      </c>
      <c r="U9" s="186">
        <v>1</v>
      </c>
      <c r="V9" s="186">
        <v>1</v>
      </c>
      <c r="W9" s="186">
        <v>1</v>
      </c>
      <c r="X9" s="190">
        <v>1</v>
      </c>
      <c r="Y9" s="193">
        <v>1</v>
      </c>
      <c r="Z9" s="159"/>
    </row>
    <row r="10" spans="1:26" x14ac:dyDescent="0.25">
      <c r="A10" s="115" t="s">
        <v>103</v>
      </c>
      <c r="B10" s="194" t="str">
        <f>VLOOKUP(A10,[1]!TOX, 2, FALSE)</f>
        <v>309-00-2</v>
      </c>
      <c r="C10" s="194" t="s">
        <v>174</v>
      </c>
      <c r="D10" s="195"/>
      <c r="E10" s="194"/>
      <c r="F10" s="196"/>
      <c r="G10" s="194"/>
      <c r="H10" s="197"/>
      <c r="I10" s="194"/>
      <c r="J10" s="194"/>
      <c r="K10" s="195"/>
      <c r="L10" s="194"/>
      <c r="M10" s="198"/>
      <c r="N10" s="194"/>
      <c r="O10" s="199"/>
      <c r="P10" s="194"/>
      <c r="Q10" s="194"/>
      <c r="R10" s="200"/>
      <c r="S10" s="194"/>
      <c r="T10" s="194"/>
      <c r="U10" s="194"/>
      <c r="V10" s="194"/>
      <c r="W10" s="194"/>
      <c r="X10" s="198"/>
      <c r="Y10" s="201"/>
      <c r="Z10" s="159"/>
    </row>
    <row r="11" spans="1:26" x14ac:dyDescent="0.25">
      <c r="A11" s="115" t="s">
        <v>102</v>
      </c>
      <c r="B11" s="202" t="str">
        <f>VLOOKUP(A11,[1]!TOX, 2, FALSE)</f>
        <v>120-12-7</v>
      </c>
      <c r="C11" s="202" t="s">
        <v>175</v>
      </c>
      <c r="D11" s="203"/>
      <c r="E11" s="202"/>
      <c r="F11" s="204"/>
      <c r="G11" s="202"/>
      <c r="H11" s="205"/>
      <c r="I11" s="202"/>
      <c r="J11" s="202"/>
      <c r="K11" s="203"/>
      <c r="L11" s="202"/>
      <c r="M11" s="206"/>
      <c r="N11" s="202"/>
      <c r="O11" s="207"/>
      <c r="P11" s="202"/>
      <c r="Q11" s="202"/>
      <c r="R11" s="208"/>
      <c r="S11" s="202"/>
      <c r="T11" s="202"/>
      <c r="U11" s="202"/>
      <c r="V11" s="202"/>
      <c r="W11" s="202"/>
      <c r="X11" s="206"/>
      <c r="Y11" s="209"/>
      <c r="Z11" s="159"/>
    </row>
    <row r="12" spans="1:26" x14ac:dyDescent="0.25">
      <c r="A12" s="115" t="s">
        <v>101</v>
      </c>
      <c r="B12" s="210" t="str">
        <f>VLOOKUP(A12,[1]!TOX, 2, FALSE)</f>
        <v>7440-36-0</v>
      </c>
      <c r="C12" s="210"/>
      <c r="D12" s="211"/>
      <c r="E12" s="210"/>
      <c r="F12" s="212"/>
      <c r="G12" s="210"/>
      <c r="H12" s="213"/>
      <c r="I12" s="210"/>
      <c r="J12" s="210"/>
      <c r="K12" s="211"/>
      <c r="L12" s="210"/>
      <c r="M12" s="214"/>
      <c r="N12" s="210"/>
      <c r="O12" s="215"/>
      <c r="P12" s="210"/>
      <c r="Q12" s="210"/>
      <c r="R12" s="216"/>
      <c r="S12" s="210"/>
      <c r="T12" s="210"/>
      <c r="U12" s="210"/>
      <c r="V12" s="210"/>
      <c r="W12" s="210"/>
      <c r="X12" s="214"/>
      <c r="Y12" s="217"/>
      <c r="Z12" s="159"/>
    </row>
    <row r="13" spans="1:26" x14ac:dyDescent="0.25">
      <c r="A13" s="115" t="s">
        <v>100</v>
      </c>
      <c r="B13" s="210" t="str">
        <f>VLOOKUP(A13,[1]!TOX, 2, FALSE)</f>
        <v>7440-38-2</v>
      </c>
      <c r="C13" s="210"/>
      <c r="D13" s="211"/>
      <c r="E13" s="210"/>
      <c r="F13" s="212"/>
      <c r="G13" s="210"/>
      <c r="H13" s="213"/>
      <c r="I13" s="210"/>
      <c r="J13" s="210"/>
      <c r="K13" s="211"/>
      <c r="L13" s="210"/>
      <c r="M13" s="214"/>
      <c r="N13" s="210"/>
      <c r="O13" s="215"/>
      <c r="P13" s="210"/>
      <c r="Q13" s="210"/>
      <c r="R13" s="216"/>
      <c r="S13" s="210"/>
      <c r="T13" s="210"/>
      <c r="U13" s="210"/>
      <c r="V13" s="210"/>
      <c r="W13" s="210"/>
      <c r="X13" s="214"/>
      <c r="Y13" s="217"/>
      <c r="Z13" s="159"/>
    </row>
    <row r="14" spans="1:26" x14ac:dyDescent="0.25">
      <c r="A14" s="115" t="s">
        <v>99</v>
      </c>
      <c r="B14" s="210" t="str">
        <f>VLOOKUP(A14,[1]!TOX, 2, FALSE)</f>
        <v>7440-39-3</v>
      </c>
      <c r="C14" s="210"/>
      <c r="D14" s="211"/>
      <c r="E14" s="210"/>
      <c r="F14" s="212"/>
      <c r="G14" s="210"/>
      <c r="H14" s="213"/>
      <c r="I14" s="210"/>
      <c r="J14" s="210"/>
      <c r="K14" s="211"/>
      <c r="L14" s="210"/>
      <c r="M14" s="214"/>
      <c r="N14" s="210"/>
      <c r="O14" s="215"/>
      <c r="P14" s="210"/>
      <c r="Q14" s="210"/>
      <c r="R14" s="216"/>
      <c r="S14" s="210"/>
      <c r="T14" s="210"/>
      <c r="U14" s="210"/>
      <c r="V14" s="210"/>
      <c r="W14" s="210"/>
      <c r="X14" s="214"/>
      <c r="Y14" s="217"/>
      <c r="Z14" s="159"/>
    </row>
    <row r="15" spans="1:26" ht="23" x14ac:dyDescent="0.25">
      <c r="A15" s="115" t="s">
        <v>98</v>
      </c>
      <c r="B15" s="186" t="str">
        <f>VLOOKUP(A15,[1]!TOX, 2, FALSE)</f>
        <v>71-43-2</v>
      </c>
      <c r="C15" s="186" t="s">
        <v>170</v>
      </c>
      <c r="D15" s="187">
        <v>1750</v>
      </c>
      <c r="E15" s="186" t="s">
        <v>171</v>
      </c>
      <c r="F15" s="188">
        <v>8.7999999999999995E-2</v>
      </c>
      <c r="G15" s="186" t="s">
        <v>171</v>
      </c>
      <c r="H15" s="189">
        <v>5.5500000000000002E-3</v>
      </c>
      <c r="I15" s="186" t="s">
        <v>171</v>
      </c>
      <c r="J15" s="186"/>
      <c r="K15" s="187">
        <v>58.9</v>
      </c>
      <c r="L15" s="186" t="s">
        <v>171</v>
      </c>
      <c r="M15" s="190">
        <v>78</v>
      </c>
      <c r="N15" s="186"/>
      <c r="O15" s="191">
        <v>0.88</v>
      </c>
      <c r="P15" s="186"/>
      <c r="Q15" s="186">
        <v>7</v>
      </c>
      <c r="R15" s="192" t="s">
        <v>176</v>
      </c>
      <c r="S15" s="186"/>
      <c r="T15" s="186">
        <v>9132</v>
      </c>
      <c r="U15" s="186">
        <v>299</v>
      </c>
      <c r="V15" s="186">
        <v>171</v>
      </c>
      <c r="W15" s="186">
        <v>69</v>
      </c>
      <c r="X15" s="190" t="s">
        <v>201</v>
      </c>
      <c r="Y15" s="193">
        <f>(6207*H15)+(0.166*K15)</f>
        <v>44.22625</v>
      </c>
      <c r="Z15" s="159"/>
    </row>
    <row r="16" spans="1:26" x14ac:dyDescent="0.25">
      <c r="A16" s="115" t="s">
        <v>97</v>
      </c>
      <c r="B16" s="194" t="str">
        <f>VLOOKUP(A16,[1]!TOX, 2, FALSE)</f>
        <v>56-55-3</v>
      </c>
      <c r="C16" s="194" t="s">
        <v>174</v>
      </c>
      <c r="D16" s="195"/>
      <c r="E16" s="194"/>
      <c r="F16" s="196"/>
      <c r="G16" s="194"/>
      <c r="H16" s="197"/>
      <c r="I16" s="194"/>
      <c r="J16" s="194"/>
      <c r="K16" s="195"/>
      <c r="L16" s="194"/>
      <c r="M16" s="198"/>
      <c r="N16" s="194"/>
      <c r="O16" s="199"/>
      <c r="P16" s="194"/>
      <c r="Q16" s="194"/>
      <c r="R16" s="200"/>
      <c r="S16" s="194"/>
      <c r="T16" s="194"/>
      <c r="U16" s="194"/>
      <c r="V16" s="194"/>
      <c r="W16" s="194"/>
      <c r="X16" s="198"/>
      <c r="Y16" s="201"/>
      <c r="Z16" s="159"/>
    </row>
    <row r="17" spans="1:26" x14ac:dyDescent="0.25">
      <c r="A17" s="115" t="s">
        <v>96</v>
      </c>
      <c r="B17" s="194" t="str">
        <f>VLOOKUP(A17,[1]!TOX, 2, FALSE)</f>
        <v>50-32-8</v>
      </c>
      <c r="C17" s="194" t="s">
        <v>174</v>
      </c>
      <c r="D17" s="195"/>
      <c r="E17" s="194"/>
      <c r="F17" s="196"/>
      <c r="G17" s="194"/>
      <c r="H17" s="197"/>
      <c r="I17" s="194"/>
      <c r="J17" s="194"/>
      <c r="K17" s="195"/>
      <c r="L17" s="194"/>
      <c r="M17" s="198"/>
      <c r="N17" s="194"/>
      <c r="O17" s="199"/>
      <c r="P17" s="194"/>
      <c r="Q17" s="194"/>
      <c r="R17" s="200"/>
      <c r="S17" s="194"/>
      <c r="T17" s="194"/>
      <c r="U17" s="194"/>
      <c r="V17" s="194"/>
      <c r="W17" s="194"/>
      <c r="X17" s="198"/>
      <c r="Y17" s="201"/>
      <c r="Z17" s="159"/>
    </row>
    <row r="18" spans="1:26" x14ac:dyDescent="0.25">
      <c r="A18" s="115" t="s">
        <v>95</v>
      </c>
      <c r="B18" s="194" t="str">
        <f>VLOOKUP(A18,[1]!TOX, 2, FALSE)</f>
        <v>205-99-2</v>
      </c>
      <c r="C18" s="194" t="s">
        <v>174</v>
      </c>
      <c r="D18" s="195"/>
      <c r="E18" s="194"/>
      <c r="F18" s="196"/>
      <c r="G18" s="194"/>
      <c r="H18" s="197"/>
      <c r="I18" s="194"/>
      <c r="J18" s="194"/>
      <c r="K18" s="195"/>
      <c r="L18" s="194"/>
      <c r="M18" s="198"/>
      <c r="N18" s="194"/>
      <c r="O18" s="199"/>
      <c r="P18" s="194"/>
      <c r="Q18" s="194"/>
      <c r="R18" s="200"/>
      <c r="S18" s="194"/>
      <c r="T18" s="194"/>
      <c r="U18" s="194"/>
      <c r="V18" s="194"/>
      <c r="W18" s="194"/>
      <c r="X18" s="198"/>
      <c r="Y18" s="201"/>
      <c r="Z18" s="159"/>
    </row>
    <row r="19" spans="1:26" x14ac:dyDescent="0.25">
      <c r="A19" s="115" t="s">
        <v>94</v>
      </c>
      <c r="B19" s="194" t="str">
        <f>VLOOKUP(A19,[1]!TOX, 2, FALSE)</f>
        <v>191-24-2</v>
      </c>
      <c r="C19" s="194" t="s">
        <v>174</v>
      </c>
      <c r="D19" s="195"/>
      <c r="E19" s="194"/>
      <c r="F19" s="196"/>
      <c r="G19" s="194"/>
      <c r="H19" s="197"/>
      <c r="I19" s="194"/>
      <c r="J19" s="194"/>
      <c r="K19" s="195"/>
      <c r="L19" s="194"/>
      <c r="M19" s="198"/>
      <c r="N19" s="194"/>
      <c r="O19" s="199"/>
      <c r="P19" s="194"/>
      <c r="Q19" s="194"/>
      <c r="R19" s="200"/>
      <c r="S19" s="194"/>
      <c r="T19" s="194"/>
      <c r="U19" s="194"/>
      <c r="V19" s="194"/>
      <c r="W19" s="194"/>
      <c r="X19" s="198"/>
      <c r="Y19" s="201"/>
      <c r="Z19" s="159"/>
    </row>
    <row r="20" spans="1:26" x14ac:dyDescent="0.25">
      <c r="A20" s="115" t="s">
        <v>93</v>
      </c>
      <c r="B20" s="194" t="str">
        <f>VLOOKUP(A20,[1]!TOX, 2, FALSE)</f>
        <v>207-08-9</v>
      </c>
      <c r="C20" s="194" t="s">
        <v>174</v>
      </c>
      <c r="D20" s="195"/>
      <c r="E20" s="194"/>
      <c r="F20" s="196"/>
      <c r="G20" s="194"/>
      <c r="H20" s="197"/>
      <c r="I20" s="194"/>
      <c r="J20" s="194"/>
      <c r="K20" s="195"/>
      <c r="L20" s="194"/>
      <c r="M20" s="198"/>
      <c r="N20" s="194"/>
      <c r="O20" s="199"/>
      <c r="P20" s="194"/>
      <c r="Q20" s="194"/>
      <c r="R20" s="200"/>
      <c r="S20" s="194"/>
      <c r="T20" s="194"/>
      <c r="U20" s="194"/>
      <c r="V20" s="194"/>
      <c r="W20" s="194"/>
      <c r="X20" s="198"/>
      <c r="Y20" s="201"/>
      <c r="Z20" s="159"/>
    </row>
    <row r="21" spans="1:26" x14ac:dyDescent="0.25">
      <c r="A21" s="115" t="s">
        <v>92</v>
      </c>
      <c r="B21" s="210" t="str">
        <f>VLOOKUP(A21,[1]!TOX, 2, FALSE)</f>
        <v>7440-41-7</v>
      </c>
      <c r="C21" s="210"/>
      <c r="D21" s="211"/>
      <c r="E21" s="210"/>
      <c r="F21" s="212"/>
      <c r="G21" s="210"/>
      <c r="H21" s="213"/>
      <c r="I21" s="210"/>
      <c r="J21" s="210"/>
      <c r="K21" s="211"/>
      <c r="L21" s="210"/>
      <c r="M21" s="214"/>
      <c r="N21" s="210"/>
      <c r="O21" s="215"/>
      <c r="P21" s="210"/>
      <c r="Q21" s="210"/>
      <c r="R21" s="216"/>
      <c r="S21" s="210"/>
      <c r="T21" s="210"/>
      <c r="U21" s="210"/>
      <c r="V21" s="210"/>
      <c r="W21" s="210"/>
      <c r="X21" s="214"/>
      <c r="Y21" s="217"/>
      <c r="Z21" s="159"/>
    </row>
    <row r="22" spans="1:26" x14ac:dyDescent="0.25">
      <c r="A22" s="115" t="s">
        <v>91</v>
      </c>
      <c r="B22" s="186" t="str">
        <f>VLOOKUP(A22,[1]!TOX, 2, FALSE)</f>
        <v xml:space="preserve">92-52-4 </v>
      </c>
      <c r="C22" s="186" t="s">
        <v>170</v>
      </c>
      <c r="D22" s="187">
        <v>7</v>
      </c>
      <c r="E22" s="186" t="s">
        <v>173</v>
      </c>
      <c r="F22" s="218">
        <v>6.2199999999999998E-2</v>
      </c>
      <c r="G22" s="186" t="s">
        <v>177</v>
      </c>
      <c r="H22" s="189">
        <v>2.9999999999999997E-4</v>
      </c>
      <c r="I22" s="186" t="s">
        <v>172</v>
      </c>
      <c r="J22" s="186"/>
      <c r="K22" s="187">
        <v>2300</v>
      </c>
      <c r="L22" s="186" t="s">
        <v>173</v>
      </c>
      <c r="M22" s="190">
        <v>154</v>
      </c>
      <c r="N22" s="186"/>
      <c r="O22" s="191">
        <v>1</v>
      </c>
      <c r="P22" s="186"/>
      <c r="Q22" s="186">
        <v>50</v>
      </c>
      <c r="R22" s="192"/>
      <c r="S22" s="186"/>
      <c r="T22" s="186">
        <v>348</v>
      </c>
      <c r="U22" s="186">
        <v>35</v>
      </c>
      <c r="V22" s="186">
        <v>23</v>
      </c>
      <c r="W22" s="186">
        <v>10</v>
      </c>
      <c r="X22" s="190" t="s">
        <v>202</v>
      </c>
      <c r="Y22" s="193">
        <f>(6207*H22)+(0.166*K22)</f>
        <v>383.66210000000001</v>
      </c>
      <c r="Z22" s="159"/>
    </row>
    <row r="23" spans="1:26" x14ac:dyDescent="0.25">
      <c r="A23" s="115" t="s">
        <v>90</v>
      </c>
      <c r="B23" s="186" t="str">
        <f>VLOOKUP(A23,[1]!TOX, 2, FALSE)</f>
        <v>111-44-4</v>
      </c>
      <c r="C23" s="186" t="s">
        <v>170</v>
      </c>
      <c r="D23" s="187">
        <v>17200</v>
      </c>
      <c r="E23" s="186" t="s">
        <v>171</v>
      </c>
      <c r="F23" s="188">
        <v>6.9199999999999998E-2</v>
      </c>
      <c r="G23" s="186" t="s">
        <v>171</v>
      </c>
      <c r="H23" s="189">
        <v>1.8E-5</v>
      </c>
      <c r="I23" s="186" t="s">
        <v>171</v>
      </c>
      <c r="J23" s="186"/>
      <c r="K23" s="187">
        <v>15.5</v>
      </c>
      <c r="L23" s="186" t="s">
        <v>171</v>
      </c>
      <c r="M23" s="190">
        <v>143</v>
      </c>
      <c r="N23" s="186"/>
      <c r="O23" s="191">
        <v>1.2</v>
      </c>
      <c r="P23" s="186"/>
      <c r="Q23" s="186">
        <v>50</v>
      </c>
      <c r="R23" s="192"/>
      <c r="S23" s="186"/>
      <c r="T23" s="186">
        <v>8</v>
      </c>
      <c r="U23" s="186">
        <v>1</v>
      </c>
      <c r="V23" s="186">
        <v>1</v>
      </c>
      <c r="W23" s="186">
        <v>1</v>
      </c>
      <c r="X23" s="190">
        <v>2.17</v>
      </c>
      <c r="Y23" s="193">
        <f>(6207*H23)+(0.166*K23)</f>
        <v>2.6847259999999999</v>
      </c>
      <c r="Z23" s="159"/>
    </row>
    <row r="24" spans="1:26" x14ac:dyDescent="0.25">
      <c r="A24" s="115" t="s">
        <v>89</v>
      </c>
      <c r="B24" s="186" t="str">
        <f>VLOOKUP(A24,[1]!TOX, 2, FALSE)</f>
        <v>108-60-1</v>
      </c>
      <c r="C24" s="186" t="s">
        <v>170</v>
      </c>
      <c r="D24" s="187">
        <v>1300</v>
      </c>
      <c r="E24" s="186" t="s">
        <v>172</v>
      </c>
      <c r="F24" s="218">
        <v>6.2700000000000006E-2</v>
      </c>
      <c r="G24" s="186" t="s">
        <v>177</v>
      </c>
      <c r="H24" s="189">
        <v>1.13E-4</v>
      </c>
      <c r="I24" s="186" t="s">
        <v>178</v>
      </c>
      <c r="J24" s="186">
        <v>1</v>
      </c>
      <c r="K24" s="219">
        <v>359.8</v>
      </c>
      <c r="L24" s="186" t="s">
        <v>177</v>
      </c>
      <c r="M24" s="190">
        <v>171</v>
      </c>
      <c r="N24" s="186"/>
      <c r="O24" s="191">
        <v>1.1100000000000001</v>
      </c>
      <c r="P24" s="186" t="s">
        <v>179</v>
      </c>
      <c r="Q24" s="186">
        <v>50</v>
      </c>
      <c r="R24" s="192"/>
      <c r="S24" s="186"/>
      <c r="T24" s="186">
        <v>42</v>
      </c>
      <c r="U24" s="186">
        <v>4</v>
      </c>
      <c r="V24" s="186">
        <v>3</v>
      </c>
      <c r="W24" s="186">
        <v>2</v>
      </c>
      <c r="X24" s="190">
        <v>10.8</v>
      </c>
      <c r="Y24" s="193">
        <f>(6207*H24)+(0.166*K24)</f>
        <v>60.428191000000005</v>
      </c>
      <c r="Z24" s="159"/>
    </row>
    <row r="25" spans="1:26" x14ac:dyDescent="0.25">
      <c r="A25" s="115" t="s">
        <v>88</v>
      </c>
      <c r="B25" s="202" t="str">
        <f>VLOOKUP(A25,[1]!TOX, 2, FALSE)</f>
        <v>117-81-7</v>
      </c>
      <c r="C25" s="202" t="s">
        <v>175</v>
      </c>
      <c r="D25" s="203"/>
      <c r="E25" s="202"/>
      <c r="F25" s="204"/>
      <c r="G25" s="202"/>
      <c r="H25" s="205"/>
      <c r="I25" s="202"/>
      <c r="J25" s="202"/>
      <c r="K25" s="203"/>
      <c r="L25" s="202"/>
      <c r="M25" s="206"/>
      <c r="N25" s="202"/>
      <c r="O25" s="207"/>
      <c r="P25" s="202"/>
      <c r="Q25" s="202"/>
      <c r="R25" s="208"/>
      <c r="S25" s="202"/>
      <c r="T25" s="202"/>
      <c r="U25" s="202"/>
      <c r="V25" s="202"/>
      <c r="W25" s="202"/>
      <c r="X25" s="206"/>
      <c r="Y25" s="209"/>
      <c r="Z25" s="159"/>
    </row>
    <row r="26" spans="1:26" x14ac:dyDescent="0.25">
      <c r="A26" s="115" t="s">
        <v>87</v>
      </c>
      <c r="B26" s="186" t="str">
        <f>VLOOKUP(A26,[1]!TOX, 2, FALSE)</f>
        <v>75-27-4</v>
      </c>
      <c r="C26" s="186" t="s">
        <v>170</v>
      </c>
      <c r="D26" s="187">
        <v>6740</v>
      </c>
      <c r="E26" s="186" t="s">
        <v>171</v>
      </c>
      <c r="F26" s="188">
        <v>2.98E-2</v>
      </c>
      <c r="G26" s="186" t="s">
        <v>171</v>
      </c>
      <c r="H26" s="189">
        <v>1.6000000000000001E-3</v>
      </c>
      <c r="I26" s="186" t="s">
        <v>171</v>
      </c>
      <c r="J26" s="186"/>
      <c r="K26" s="187">
        <v>55</v>
      </c>
      <c r="L26" s="186" t="s">
        <v>171</v>
      </c>
      <c r="M26" s="190">
        <v>164</v>
      </c>
      <c r="N26" s="186"/>
      <c r="O26" s="191">
        <v>2</v>
      </c>
      <c r="P26" s="186"/>
      <c r="Q26" s="186">
        <v>50</v>
      </c>
      <c r="R26" s="192"/>
      <c r="S26" s="186"/>
      <c r="T26" s="186">
        <v>14</v>
      </c>
      <c r="U26" s="186">
        <v>2</v>
      </c>
      <c r="V26" s="186">
        <v>1</v>
      </c>
      <c r="W26" s="186">
        <v>1</v>
      </c>
      <c r="X26" s="190">
        <v>25</v>
      </c>
      <c r="Y26" s="193">
        <f>(6207*H26)+(0.166*K26)</f>
        <v>19.061199999999999</v>
      </c>
      <c r="Z26" s="159"/>
    </row>
    <row r="27" spans="1:26" x14ac:dyDescent="0.25">
      <c r="A27" s="115" t="s">
        <v>86</v>
      </c>
      <c r="B27" s="186" t="str">
        <f>VLOOKUP(A27,[1]!TOX, 2, FALSE)</f>
        <v>75-25-2</v>
      </c>
      <c r="C27" s="186" t="s">
        <v>170</v>
      </c>
      <c r="D27" s="187">
        <v>3100</v>
      </c>
      <c r="E27" s="186" t="s">
        <v>171</v>
      </c>
      <c r="F27" s="188">
        <v>1.49E-2</v>
      </c>
      <c r="G27" s="186" t="s">
        <v>171</v>
      </c>
      <c r="H27" s="189">
        <v>5.3499999999999999E-4</v>
      </c>
      <c r="I27" s="186" t="s">
        <v>171</v>
      </c>
      <c r="J27" s="186"/>
      <c r="K27" s="187">
        <v>87.1</v>
      </c>
      <c r="L27" s="186" t="s">
        <v>171</v>
      </c>
      <c r="M27" s="190">
        <v>253</v>
      </c>
      <c r="N27" s="186"/>
      <c r="O27" s="191">
        <v>2.89</v>
      </c>
      <c r="P27" s="186" t="s">
        <v>179</v>
      </c>
      <c r="Q27" s="186">
        <v>50</v>
      </c>
      <c r="R27" s="192"/>
      <c r="S27" s="186"/>
      <c r="T27" s="186">
        <v>16</v>
      </c>
      <c r="U27" s="186">
        <v>2</v>
      </c>
      <c r="V27" s="186">
        <v>2</v>
      </c>
      <c r="W27" s="186">
        <v>1</v>
      </c>
      <c r="X27" s="190">
        <v>23</v>
      </c>
      <c r="Y27" s="193">
        <f>(6207*H27)+(0.166*K27)</f>
        <v>17.779344999999999</v>
      </c>
      <c r="Z27" s="159"/>
    </row>
    <row r="28" spans="1:26" x14ac:dyDescent="0.25">
      <c r="A28" s="115" t="s">
        <v>85</v>
      </c>
      <c r="B28" s="186" t="str">
        <f>VLOOKUP(A28,[1]!TOX, 2, FALSE)</f>
        <v>74-83-9</v>
      </c>
      <c r="C28" s="186" t="s">
        <v>170</v>
      </c>
      <c r="D28" s="187">
        <v>15223</v>
      </c>
      <c r="E28" s="186" t="s">
        <v>172</v>
      </c>
      <c r="F28" s="188">
        <v>7.2800000000000004E-2</v>
      </c>
      <c r="G28" s="186" t="s">
        <v>180</v>
      </c>
      <c r="H28" s="189">
        <v>6.2399999999999999E-3</v>
      </c>
      <c r="I28" s="186" t="s">
        <v>172</v>
      </c>
      <c r="J28" s="186"/>
      <c r="K28" s="187">
        <v>10.5</v>
      </c>
      <c r="L28" s="186" t="s">
        <v>180</v>
      </c>
      <c r="M28" s="190">
        <v>95</v>
      </c>
      <c r="N28" s="186"/>
      <c r="O28" s="191">
        <v>1.7</v>
      </c>
      <c r="P28" s="186"/>
      <c r="Q28" s="186">
        <v>50</v>
      </c>
      <c r="R28" s="192"/>
      <c r="S28" s="186"/>
      <c r="T28" s="186">
        <v>43</v>
      </c>
      <c r="U28" s="186">
        <v>5</v>
      </c>
      <c r="V28" s="186">
        <v>3</v>
      </c>
      <c r="W28" s="186">
        <v>2</v>
      </c>
      <c r="X28" s="190">
        <v>1224</v>
      </c>
      <c r="Y28" s="193">
        <f>(6207*H28)+(0.166*K28)</f>
        <v>40.474679999999999</v>
      </c>
      <c r="Z28" s="159"/>
    </row>
    <row r="29" spans="1:26" x14ac:dyDescent="0.25">
      <c r="A29" s="115" t="s">
        <v>84</v>
      </c>
      <c r="B29" s="210" t="str">
        <f>VLOOKUP(A29,[1]!TOX, 2, FALSE)</f>
        <v>7440-43-9</v>
      </c>
      <c r="C29" s="210"/>
      <c r="D29" s="211"/>
      <c r="E29" s="210"/>
      <c r="F29" s="212"/>
      <c r="G29" s="210"/>
      <c r="H29" s="213"/>
      <c r="I29" s="210"/>
      <c r="J29" s="210"/>
      <c r="K29" s="211"/>
      <c r="L29" s="210"/>
      <c r="M29" s="214"/>
      <c r="N29" s="210"/>
      <c r="O29" s="215"/>
      <c r="P29" s="210"/>
      <c r="Q29" s="210"/>
      <c r="R29" s="216"/>
      <c r="S29" s="210"/>
      <c r="T29" s="210"/>
      <c r="U29" s="210"/>
      <c r="V29" s="210"/>
      <c r="W29" s="210"/>
      <c r="X29" s="214"/>
      <c r="Y29" s="217"/>
      <c r="Z29" s="159"/>
    </row>
    <row r="30" spans="1:26" x14ac:dyDescent="0.25">
      <c r="A30" s="115" t="s">
        <v>83</v>
      </c>
      <c r="B30" s="186" t="str">
        <f>VLOOKUP(A30,[1]!TOX, 2, FALSE)</f>
        <v>56-23-5</v>
      </c>
      <c r="C30" s="186" t="s">
        <v>170</v>
      </c>
      <c r="D30" s="187">
        <v>793.4</v>
      </c>
      <c r="E30" s="186" t="s">
        <v>171</v>
      </c>
      <c r="F30" s="188">
        <v>7.8E-2</v>
      </c>
      <c r="G30" s="186" t="s">
        <v>171</v>
      </c>
      <c r="H30" s="189">
        <v>3.04E-2</v>
      </c>
      <c r="I30" s="186" t="s">
        <v>171</v>
      </c>
      <c r="J30" s="186"/>
      <c r="K30" s="187">
        <v>174</v>
      </c>
      <c r="L30" s="186" t="s">
        <v>171</v>
      </c>
      <c r="M30" s="190">
        <v>154</v>
      </c>
      <c r="N30" s="186"/>
      <c r="O30" s="191">
        <v>1.6</v>
      </c>
      <c r="P30" s="186"/>
      <c r="Q30" s="186">
        <v>50</v>
      </c>
      <c r="R30" s="192"/>
      <c r="S30" s="186"/>
      <c r="T30" s="186">
        <v>211864</v>
      </c>
      <c r="U30" s="186">
        <v>2611</v>
      </c>
      <c r="V30" s="186">
        <v>924</v>
      </c>
      <c r="W30" s="186">
        <v>423</v>
      </c>
      <c r="X30" s="190">
        <v>168</v>
      </c>
      <c r="Y30" s="193">
        <f>(6207*H30)+(0.166*K30)</f>
        <v>217.57679999999999</v>
      </c>
      <c r="Z30" s="159"/>
    </row>
    <row r="31" spans="1:26" x14ac:dyDescent="0.25">
      <c r="A31" s="115" t="s">
        <v>82</v>
      </c>
      <c r="B31" s="194" t="str">
        <f>VLOOKUP(A31,[1]!TOX, 2, FALSE)</f>
        <v>12789-03-6</v>
      </c>
      <c r="C31" s="194" t="s">
        <v>174</v>
      </c>
      <c r="D31" s="195"/>
      <c r="E31" s="194"/>
      <c r="F31" s="196"/>
      <c r="G31" s="194"/>
      <c r="H31" s="197"/>
      <c r="I31" s="194"/>
      <c r="J31" s="194"/>
      <c r="K31" s="195"/>
      <c r="L31" s="194"/>
      <c r="M31" s="198"/>
      <c r="N31" s="194"/>
      <c r="O31" s="199"/>
      <c r="P31" s="194"/>
      <c r="Q31" s="194"/>
      <c r="R31" s="200"/>
      <c r="S31" s="194"/>
      <c r="T31" s="194"/>
      <c r="U31" s="194"/>
      <c r="V31" s="194"/>
      <c r="W31" s="194"/>
      <c r="X31" s="198"/>
      <c r="Y31" s="201"/>
      <c r="Z31" s="159"/>
    </row>
    <row r="32" spans="1:26" x14ac:dyDescent="0.25">
      <c r="A32" s="115" t="s">
        <v>81</v>
      </c>
      <c r="B32" s="186" t="str">
        <f>VLOOKUP(A32,[1]!TOX, 2, FALSE)</f>
        <v>106-47-8</v>
      </c>
      <c r="C32" s="186" t="s">
        <v>170</v>
      </c>
      <c r="D32" s="187">
        <v>5300</v>
      </c>
      <c r="E32" s="186" t="s">
        <v>171</v>
      </c>
      <c r="F32" s="188">
        <v>4.8300000000000003E-2</v>
      </c>
      <c r="G32" s="186" t="s">
        <v>171</v>
      </c>
      <c r="H32" s="189">
        <v>3.3099999999999999E-7</v>
      </c>
      <c r="I32" s="186" t="s">
        <v>171</v>
      </c>
      <c r="J32" s="186"/>
      <c r="K32" s="187">
        <v>66.099999999999994</v>
      </c>
      <c r="L32" s="186" t="s">
        <v>171</v>
      </c>
      <c r="M32" s="190">
        <v>128</v>
      </c>
      <c r="N32" s="186"/>
      <c r="O32" s="191">
        <v>1.4</v>
      </c>
      <c r="P32" s="186"/>
      <c r="Q32" s="186">
        <v>50</v>
      </c>
      <c r="R32" s="192"/>
      <c r="S32" s="186"/>
      <c r="T32" s="186">
        <v>13</v>
      </c>
      <c r="U32" s="186">
        <v>2</v>
      </c>
      <c r="V32" s="186">
        <v>1</v>
      </c>
      <c r="W32" s="186">
        <v>1</v>
      </c>
      <c r="X32" s="190">
        <v>0.52</v>
      </c>
      <c r="Y32" s="193">
        <f>(6207*H32)+(0.166*K32)</f>
        <v>10.974654516999999</v>
      </c>
      <c r="Z32" s="159"/>
    </row>
    <row r="33" spans="1:26" x14ac:dyDescent="0.25">
      <c r="A33" s="115" t="s">
        <v>80</v>
      </c>
      <c r="B33" s="186" t="str">
        <f>VLOOKUP(A33,[1]!TOX, 2, FALSE)</f>
        <v>108-90-7</v>
      </c>
      <c r="C33" s="186" t="s">
        <v>170</v>
      </c>
      <c r="D33" s="187">
        <v>472</v>
      </c>
      <c r="E33" s="186" t="s">
        <v>171</v>
      </c>
      <c r="F33" s="188">
        <v>7.2999999999999995E-2</v>
      </c>
      <c r="G33" s="186" t="s">
        <v>171</v>
      </c>
      <c r="H33" s="189">
        <v>3.7000000000000002E-3</v>
      </c>
      <c r="I33" s="186" t="s">
        <v>171</v>
      </c>
      <c r="J33" s="186"/>
      <c r="K33" s="187">
        <v>219</v>
      </c>
      <c r="L33" s="186" t="s">
        <v>171</v>
      </c>
      <c r="M33" s="190">
        <v>113</v>
      </c>
      <c r="N33" s="186"/>
      <c r="O33" s="191">
        <v>1.1000000000000001</v>
      </c>
      <c r="P33" s="186"/>
      <c r="Q33" s="186">
        <v>1</v>
      </c>
      <c r="R33" s="192"/>
      <c r="S33" s="186"/>
      <c r="T33" s="186">
        <v>120</v>
      </c>
      <c r="U33" s="186">
        <v>12</v>
      </c>
      <c r="V33" s="186">
        <v>7</v>
      </c>
      <c r="W33" s="186">
        <v>4</v>
      </c>
      <c r="X33" s="190">
        <v>77</v>
      </c>
      <c r="Y33" s="193">
        <f>(6207*H33)+(0.166*K33)</f>
        <v>59.319900000000004</v>
      </c>
      <c r="Z33" s="159"/>
    </row>
    <row r="34" spans="1:26" x14ac:dyDescent="0.25">
      <c r="A34" s="115" t="s">
        <v>79</v>
      </c>
      <c r="B34" s="186" t="str">
        <f>VLOOKUP(A34,[1]!TOX, 2, FALSE)</f>
        <v>67-66-3</v>
      </c>
      <c r="C34" s="186" t="s">
        <v>170</v>
      </c>
      <c r="D34" s="187">
        <v>7920</v>
      </c>
      <c r="E34" s="186" t="s">
        <v>171</v>
      </c>
      <c r="F34" s="188">
        <v>0.104</v>
      </c>
      <c r="G34" s="186" t="s">
        <v>171</v>
      </c>
      <c r="H34" s="189">
        <v>3.6700000000000001E-3</v>
      </c>
      <c r="I34" s="186" t="s">
        <v>171</v>
      </c>
      <c r="J34" s="186"/>
      <c r="K34" s="187">
        <v>39.799999999999997</v>
      </c>
      <c r="L34" s="186" t="s">
        <v>171</v>
      </c>
      <c r="M34" s="190">
        <v>119</v>
      </c>
      <c r="N34" s="186"/>
      <c r="O34" s="191">
        <v>1.5</v>
      </c>
      <c r="P34" s="186"/>
      <c r="Q34" s="186">
        <v>10</v>
      </c>
      <c r="R34" s="192"/>
      <c r="S34" s="186"/>
      <c r="T34" s="186">
        <v>50</v>
      </c>
      <c r="U34" s="186">
        <v>5</v>
      </c>
      <c r="V34" s="186">
        <v>4</v>
      </c>
      <c r="W34" s="186">
        <v>2</v>
      </c>
      <c r="X34" s="190">
        <v>26</v>
      </c>
      <c r="Y34" s="193">
        <f>(6207*H34)+(0.166*K34)</f>
        <v>29.386490000000002</v>
      </c>
      <c r="Z34" s="159"/>
    </row>
    <row r="35" spans="1:26" x14ac:dyDescent="0.25">
      <c r="A35" s="115" t="s">
        <v>78</v>
      </c>
      <c r="B35" s="186" t="str">
        <f>VLOOKUP(A35,[1]!TOX, 2, FALSE)</f>
        <v>95-57-8</v>
      </c>
      <c r="C35" s="186" t="s">
        <v>170</v>
      </c>
      <c r="D35" s="187">
        <v>22000</v>
      </c>
      <c r="E35" s="186" t="s">
        <v>171</v>
      </c>
      <c r="F35" s="188">
        <v>5.0099999999999999E-2</v>
      </c>
      <c r="G35" s="186" t="s">
        <v>171</v>
      </c>
      <c r="H35" s="189">
        <v>3.9100000000000002E-4</v>
      </c>
      <c r="I35" s="186" t="s">
        <v>171</v>
      </c>
      <c r="J35" s="186"/>
      <c r="K35" s="219">
        <v>388.4</v>
      </c>
      <c r="L35" s="186" t="s">
        <v>177</v>
      </c>
      <c r="M35" s="190">
        <v>129</v>
      </c>
      <c r="N35" s="186"/>
      <c r="O35" s="191">
        <v>1.3</v>
      </c>
      <c r="P35" s="186"/>
      <c r="Q35" s="186">
        <v>40</v>
      </c>
      <c r="R35" s="192"/>
      <c r="S35" s="186"/>
      <c r="T35" s="186">
        <v>48</v>
      </c>
      <c r="U35" s="186">
        <v>5</v>
      </c>
      <c r="V35" s="186">
        <v>3</v>
      </c>
      <c r="W35" s="186">
        <v>2</v>
      </c>
      <c r="X35" s="190">
        <v>3</v>
      </c>
      <c r="Y35" s="193">
        <f>(6207*H35)+(0.166*K35)</f>
        <v>66.901336999999998</v>
      </c>
      <c r="Z35" s="159"/>
    </row>
    <row r="36" spans="1:26" x14ac:dyDescent="0.25">
      <c r="A36" s="115" t="s">
        <v>77</v>
      </c>
      <c r="B36" s="186" t="str">
        <f>VLOOKUP(A36,[1]!TOX, 2, FALSE)</f>
        <v>7440-47-3</v>
      </c>
      <c r="C36" s="186"/>
      <c r="D36" s="187"/>
      <c r="E36" s="186"/>
      <c r="F36" s="188"/>
      <c r="G36" s="186"/>
      <c r="H36" s="189"/>
      <c r="I36" s="186"/>
      <c r="J36" s="186"/>
      <c r="K36" s="219"/>
      <c r="L36" s="186"/>
      <c r="M36" s="190"/>
      <c r="N36" s="186"/>
      <c r="O36" s="191"/>
      <c r="P36" s="186"/>
      <c r="Q36" s="186"/>
      <c r="R36" s="192"/>
      <c r="S36" s="186"/>
      <c r="T36" s="186"/>
      <c r="U36" s="186"/>
      <c r="V36" s="186"/>
      <c r="W36" s="186"/>
      <c r="X36" s="190"/>
      <c r="Y36" s="193"/>
      <c r="Z36" s="159"/>
    </row>
    <row r="37" spans="1:26" x14ac:dyDescent="0.25">
      <c r="A37" s="115" t="s">
        <v>76</v>
      </c>
      <c r="B37" s="210" t="str">
        <f>VLOOKUP(A37,[1]!TOX, 2, FALSE)</f>
        <v>16065-83-1</v>
      </c>
      <c r="C37" s="210"/>
      <c r="D37" s="211"/>
      <c r="E37" s="210"/>
      <c r="F37" s="212"/>
      <c r="G37" s="210"/>
      <c r="H37" s="213"/>
      <c r="I37" s="210"/>
      <c r="J37" s="210"/>
      <c r="K37" s="211"/>
      <c r="L37" s="210"/>
      <c r="M37" s="214"/>
      <c r="N37" s="210"/>
      <c r="O37" s="215"/>
      <c r="P37" s="210"/>
      <c r="Q37" s="210"/>
      <c r="R37" s="216"/>
      <c r="S37" s="210"/>
      <c r="T37" s="210"/>
      <c r="U37" s="210"/>
      <c r="V37" s="210"/>
      <c r="W37" s="210"/>
      <c r="X37" s="214"/>
      <c r="Y37" s="217"/>
      <c r="Z37" s="159"/>
    </row>
    <row r="38" spans="1:26" x14ac:dyDescent="0.25">
      <c r="A38" s="115" t="s">
        <v>75</v>
      </c>
      <c r="B38" s="210" t="str">
        <f>VLOOKUP(A38,[1]!TOX, 2, FALSE)</f>
        <v>18540-29-9</v>
      </c>
      <c r="C38" s="210"/>
      <c r="D38" s="211"/>
      <c r="E38" s="210"/>
      <c r="F38" s="212"/>
      <c r="G38" s="210"/>
      <c r="H38" s="213"/>
      <c r="I38" s="210"/>
      <c r="J38" s="210"/>
      <c r="K38" s="211"/>
      <c r="L38" s="210"/>
      <c r="M38" s="214"/>
      <c r="N38" s="210"/>
      <c r="O38" s="215"/>
      <c r="P38" s="210"/>
      <c r="Q38" s="210"/>
      <c r="R38" s="216"/>
      <c r="S38" s="210"/>
      <c r="T38" s="210"/>
      <c r="U38" s="210"/>
      <c r="V38" s="210"/>
      <c r="W38" s="210"/>
      <c r="X38" s="214"/>
      <c r="Y38" s="217"/>
      <c r="Z38" s="159"/>
    </row>
    <row r="39" spans="1:26" x14ac:dyDescent="0.25">
      <c r="A39" s="115" t="s">
        <v>74</v>
      </c>
      <c r="B39" s="202" t="str">
        <f>VLOOKUP(A39,[1]!TOX, 2, FALSE)</f>
        <v>218-01-9</v>
      </c>
      <c r="C39" s="202" t="s">
        <v>175</v>
      </c>
      <c r="D39" s="203"/>
      <c r="E39" s="202"/>
      <c r="F39" s="204"/>
      <c r="G39" s="202"/>
      <c r="H39" s="205"/>
      <c r="I39" s="202"/>
      <c r="J39" s="202"/>
      <c r="K39" s="203"/>
      <c r="L39" s="202"/>
      <c r="M39" s="206"/>
      <c r="N39" s="202"/>
      <c r="O39" s="207"/>
      <c r="P39" s="202"/>
      <c r="Q39" s="202"/>
      <c r="R39" s="208"/>
      <c r="S39" s="202"/>
      <c r="T39" s="202"/>
      <c r="U39" s="202"/>
      <c r="V39" s="202"/>
      <c r="W39" s="202"/>
      <c r="X39" s="206"/>
      <c r="Y39" s="209"/>
      <c r="Z39" s="159"/>
    </row>
    <row r="40" spans="1:26" x14ac:dyDescent="0.25">
      <c r="A40" s="115" t="s">
        <v>73</v>
      </c>
      <c r="B40" s="194" t="str">
        <f>VLOOKUP(A40,[1]!TOX, 2, FALSE)</f>
        <v>57-12-5</v>
      </c>
      <c r="C40" s="194" t="s">
        <v>174</v>
      </c>
      <c r="D40" s="195"/>
      <c r="E40" s="194"/>
      <c r="F40" s="196"/>
      <c r="G40" s="194"/>
      <c r="H40" s="197"/>
      <c r="I40" s="194"/>
      <c r="J40" s="194"/>
      <c r="K40" s="195"/>
      <c r="L40" s="194"/>
      <c r="M40" s="198"/>
      <c r="N40" s="194"/>
      <c r="O40" s="199"/>
      <c r="P40" s="194"/>
      <c r="Q40" s="194"/>
      <c r="R40" s="200"/>
      <c r="S40" s="194"/>
      <c r="T40" s="194"/>
      <c r="U40" s="194"/>
      <c r="V40" s="194"/>
      <c r="W40" s="194"/>
      <c r="X40" s="198"/>
      <c r="Y40" s="201"/>
      <c r="Z40" s="159"/>
    </row>
    <row r="41" spans="1:26" x14ac:dyDescent="0.25">
      <c r="A41" s="115" t="s">
        <v>72</v>
      </c>
      <c r="B41" s="194" t="str">
        <f>VLOOKUP(A41,[1]!TOX, 2, FALSE)</f>
        <v xml:space="preserve">53-70-3 </v>
      </c>
      <c r="C41" s="194" t="s">
        <v>174</v>
      </c>
      <c r="D41" s="195"/>
      <c r="E41" s="194"/>
      <c r="F41" s="196"/>
      <c r="G41" s="194"/>
      <c r="H41" s="197"/>
      <c r="I41" s="194"/>
      <c r="J41" s="194"/>
      <c r="K41" s="195"/>
      <c r="L41" s="194"/>
      <c r="M41" s="198"/>
      <c r="N41" s="194"/>
      <c r="O41" s="199"/>
      <c r="P41" s="194"/>
      <c r="Q41" s="194"/>
      <c r="R41" s="200"/>
      <c r="S41" s="194"/>
      <c r="T41" s="194"/>
      <c r="U41" s="194"/>
      <c r="V41" s="194"/>
      <c r="W41" s="194"/>
      <c r="X41" s="198"/>
      <c r="Y41" s="201"/>
      <c r="Z41" s="159"/>
    </row>
    <row r="42" spans="1:26" x14ac:dyDescent="0.25">
      <c r="A42" s="115" t="s">
        <v>71</v>
      </c>
      <c r="B42" s="186" t="str">
        <f>VLOOKUP(A42,[1]!TOX, 2, FALSE)</f>
        <v>124-48-1</v>
      </c>
      <c r="C42" s="186" t="s">
        <v>170</v>
      </c>
      <c r="D42" s="187">
        <v>2600</v>
      </c>
      <c r="E42" s="186" t="s">
        <v>171</v>
      </c>
      <c r="F42" s="188">
        <v>1.9599999999999999E-2</v>
      </c>
      <c r="G42" s="186" t="s">
        <v>171</v>
      </c>
      <c r="H42" s="189">
        <v>7.8299999999999995E-4</v>
      </c>
      <c r="I42" s="186" t="s">
        <v>171</v>
      </c>
      <c r="J42" s="186"/>
      <c r="K42" s="187">
        <v>63.1</v>
      </c>
      <c r="L42" s="186" t="s">
        <v>171</v>
      </c>
      <c r="M42" s="190">
        <v>208</v>
      </c>
      <c r="N42" s="186"/>
      <c r="O42" s="191">
        <v>2.5</v>
      </c>
      <c r="P42" s="186"/>
      <c r="Q42" s="186">
        <v>50</v>
      </c>
      <c r="R42" s="192"/>
      <c r="S42" s="186"/>
      <c r="T42" s="186">
        <v>14</v>
      </c>
      <c r="U42" s="186">
        <v>2</v>
      </c>
      <c r="V42" s="186">
        <v>1</v>
      </c>
      <c r="W42" s="186">
        <v>1</v>
      </c>
      <c r="X42" s="190">
        <v>20</v>
      </c>
      <c r="Y42" s="193">
        <f>(6207*H42)+(0.166*K42)</f>
        <v>15.334681</v>
      </c>
      <c r="Z42" s="159"/>
    </row>
    <row r="43" spans="1:26" x14ac:dyDescent="0.25">
      <c r="A43" s="115" t="s">
        <v>70</v>
      </c>
      <c r="B43" s="186" t="str">
        <f>VLOOKUP(A43,[1]!TOX, 2, FALSE)</f>
        <v>95-50-1</v>
      </c>
      <c r="C43" s="186" t="s">
        <v>170</v>
      </c>
      <c r="D43" s="187">
        <v>156</v>
      </c>
      <c r="E43" s="186" t="s">
        <v>171</v>
      </c>
      <c r="F43" s="188">
        <v>6.9000000000000006E-2</v>
      </c>
      <c r="G43" s="186" t="s">
        <v>171</v>
      </c>
      <c r="H43" s="189">
        <v>1.9E-3</v>
      </c>
      <c r="I43" s="186" t="s">
        <v>171</v>
      </c>
      <c r="J43" s="186"/>
      <c r="K43" s="187">
        <v>617</v>
      </c>
      <c r="L43" s="186" t="s">
        <v>171</v>
      </c>
      <c r="M43" s="190">
        <v>147</v>
      </c>
      <c r="N43" s="186"/>
      <c r="O43" s="191">
        <v>1.3</v>
      </c>
      <c r="P43" s="186"/>
      <c r="Q43" s="186">
        <v>10</v>
      </c>
      <c r="R43" s="192"/>
      <c r="S43" s="186"/>
      <c r="T43" s="186">
        <v>167</v>
      </c>
      <c r="U43" s="186">
        <v>15</v>
      </c>
      <c r="V43" s="186">
        <v>11</v>
      </c>
      <c r="W43" s="186">
        <v>5</v>
      </c>
      <c r="X43" s="190">
        <v>294</v>
      </c>
      <c r="Y43" s="193">
        <f>(6207*H43)+(0.166*K43)</f>
        <v>114.21530000000001</v>
      </c>
      <c r="Z43" s="159"/>
    </row>
    <row r="44" spans="1:26" x14ac:dyDescent="0.25">
      <c r="A44" s="115" t="s">
        <v>69</v>
      </c>
      <c r="B44" s="186" t="str">
        <f>VLOOKUP(A44,[1]!TOX, 2, FALSE)</f>
        <v>541-73-1</v>
      </c>
      <c r="C44" s="186" t="s">
        <v>170</v>
      </c>
      <c r="D44" s="187">
        <v>134</v>
      </c>
      <c r="E44" s="186" t="s">
        <v>172</v>
      </c>
      <c r="F44" s="218">
        <v>6.9000000000000006E-2</v>
      </c>
      <c r="G44" s="186" t="s">
        <v>177</v>
      </c>
      <c r="H44" s="189">
        <v>3.0999999999999999E-3</v>
      </c>
      <c r="I44" s="186" t="s">
        <v>172</v>
      </c>
      <c r="J44" s="186">
        <v>2</v>
      </c>
      <c r="K44" s="219">
        <v>708</v>
      </c>
      <c r="L44" s="186" t="s">
        <v>177</v>
      </c>
      <c r="M44" s="190">
        <v>147</v>
      </c>
      <c r="N44" s="186"/>
      <c r="O44" s="191">
        <v>1.3</v>
      </c>
      <c r="P44" s="186"/>
      <c r="Q44" s="186">
        <v>10</v>
      </c>
      <c r="R44" s="192"/>
      <c r="S44" s="186"/>
      <c r="T44" s="186">
        <v>303</v>
      </c>
      <c r="U44" s="186">
        <v>27</v>
      </c>
      <c r="V44" s="186">
        <v>17</v>
      </c>
      <c r="W44" s="186">
        <v>9</v>
      </c>
      <c r="X44" s="190">
        <v>304</v>
      </c>
      <c r="Y44" s="193">
        <f>(6207*H44)+(0.166*K44)</f>
        <v>136.7697</v>
      </c>
      <c r="Z44" s="159"/>
    </row>
    <row r="45" spans="1:26" x14ac:dyDescent="0.25">
      <c r="A45" s="115" t="s">
        <v>68</v>
      </c>
      <c r="B45" s="186" t="str">
        <f>VLOOKUP(A45,[1]!TOX, 2, FALSE)</f>
        <v>106-46-7</v>
      </c>
      <c r="C45" s="186" t="s">
        <v>170</v>
      </c>
      <c r="D45" s="187">
        <v>73.8</v>
      </c>
      <c r="E45" s="186" t="s">
        <v>171</v>
      </c>
      <c r="F45" s="188">
        <v>6.9000000000000006E-2</v>
      </c>
      <c r="G45" s="186" t="s">
        <v>180</v>
      </c>
      <c r="H45" s="189">
        <v>2.4299999999999999E-3</v>
      </c>
      <c r="I45" s="186" t="s">
        <v>171</v>
      </c>
      <c r="J45" s="186"/>
      <c r="K45" s="187">
        <v>617</v>
      </c>
      <c r="L45" s="186" t="s">
        <v>171</v>
      </c>
      <c r="M45" s="190">
        <v>147</v>
      </c>
      <c r="N45" s="186"/>
      <c r="O45" s="191">
        <v>1.2</v>
      </c>
      <c r="P45" s="186"/>
      <c r="Q45" s="186">
        <v>30</v>
      </c>
      <c r="R45" s="192"/>
      <c r="S45" s="186"/>
      <c r="T45" s="186">
        <v>213</v>
      </c>
      <c r="U45" s="186">
        <v>19</v>
      </c>
      <c r="V45" s="186">
        <v>13</v>
      </c>
      <c r="W45" s="186">
        <v>6</v>
      </c>
      <c r="X45" s="190">
        <v>311</v>
      </c>
      <c r="Y45" s="193">
        <f>(6207*H45)+(0.166*K45)</f>
        <v>117.50501000000001</v>
      </c>
      <c r="Z45" s="159"/>
    </row>
    <row r="46" spans="1:26" x14ac:dyDescent="0.25">
      <c r="A46" s="115" t="s">
        <v>67</v>
      </c>
      <c r="B46" s="194" t="str">
        <f>VLOOKUP(A46,[1]!TOX, 2, FALSE)</f>
        <v>91-94-1</v>
      </c>
      <c r="C46" s="194" t="s">
        <v>174</v>
      </c>
      <c r="D46" s="195"/>
      <c r="E46" s="194"/>
      <c r="F46" s="196"/>
      <c r="G46" s="194"/>
      <c r="H46" s="197"/>
      <c r="I46" s="194"/>
      <c r="J46" s="194"/>
      <c r="K46" s="195"/>
      <c r="L46" s="194"/>
      <c r="M46" s="198"/>
      <c r="N46" s="194"/>
      <c r="O46" s="199"/>
      <c r="P46" s="194"/>
      <c r="Q46" s="194"/>
      <c r="R46" s="200"/>
      <c r="S46" s="194"/>
      <c r="T46" s="194"/>
      <c r="U46" s="194"/>
      <c r="V46" s="194"/>
      <c r="W46" s="194"/>
      <c r="X46" s="198"/>
      <c r="Y46" s="201"/>
      <c r="Z46" s="159"/>
    </row>
    <row r="47" spans="1:26" ht="23" x14ac:dyDescent="0.25">
      <c r="A47" s="115" t="s">
        <v>66</v>
      </c>
      <c r="B47" s="202" t="str">
        <f>VLOOKUP(A47,[1]!TOX, 2, FALSE)</f>
        <v>72-54-8</v>
      </c>
      <c r="C47" s="202" t="s">
        <v>175</v>
      </c>
      <c r="D47" s="203"/>
      <c r="E47" s="202"/>
      <c r="F47" s="204"/>
      <c r="G47" s="202"/>
      <c r="H47" s="205"/>
      <c r="I47" s="202"/>
      <c r="J47" s="202"/>
      <c r="K47" s="203"/>
      <c r="L47" s="202"/>
      <c r="M47" s="206"/>
      <c r="N47" s="202"/>
      <c r="O47" s="207"/>
      <c r="P47" s="202"/>
      <c r="Q47" s="202"/>
      <c r="R47" s="208"/>
      <c r="S47" s="202"/>
      <c r="T47" s="202"/>
      <c r="U47" s="202"/>
      <c r="V47" s="202"/>
      <c r="W47" s="202"/>
      <c r="X47" s="206"/>
      <c r="Y47" s="209"/>
      <c r="Z47" s="159"/>
    </row>
    <row r="48" spans="1:26" ht="23" x14ac:dyDescent="0.25">
      <c r="A48" s="115" t="s">
        <v>65</v>
      </c>
      <c r="B48" s="194" t="str">
        <f>VLOOKUP(A48,[1]!TOX, 2, FALSE)</f>
        <v>72-55-9</v>
      </c>
      <c r="C48" s="194" t="s">
        <v>174</v>
      </c>
      <c r="D48" s="195"/>
      <c r="E48" s="194"/>
      <c r="F48" s="196"/>
      <c r="G48" s="194"/>
      <c r="H48" s="197"/>
      <c r="I48" s="194"/>
      <c r="J48" s="194"/>
      <c r="K48" s="195"/>
      <c r="L48" s="194"/>
      <c r="M48" s="198"/>
      <c r="N48" s="194"/>
      <c r="O48" s="199"/>
      <c r="P48" s="194"/>
      <c r="Q48" s="194"/>
      <c r="R48" s="200"/>
      <c r="S48" s="194"/>
      <c r="T48" s="194"/>
      <c r="U48" s="194"/>
      <c r="V48" s="194"/>
      <c r="W48" s="194"/>
      <c r="X48" s="198"/>
      <c r="Y48" s="201"/>
      <c r="Z48" s="159"/>
    </row>
    <row r="49" spans="1:26" ht="23" x14ac:dyDescent="0.25">
      <c r="A49" s="115" t="s">
        <v>64</v>
      </c>
      <c r="B49" s="202" t="str">
        <f>VLOOKUP(A49,[1]!TOX, 2, FALSE)</f>
        <v>50-29-3</v>
      </c>
      <c r="C49" s="202" t="s">
        <v>175</v>
      </c>
      <c r="D49" s="203"/>
      <c r="E49" s="202"/>
      <c r="F49" s="204"/>
      <c r="G49" s="202"/>
      <c r="H49" s="205"/>
      <c r="I49" s="202"/>
      <c r="J49" s="202"/>
      <c r="K49" s="203"/>
      <c r="L49" s="202"/>
      <c r="M49" s="206"/>
      <c r="N49" s="202"/>
      <c r="O49" s="207"/>
      <c r="P49" s="202"/>
      <c r="Q49" s="202"/>
      <c r="R49" s="208"/>
      <c r="S49" s="202"/>
      <c r="T49" s="202"/>
      <c r="U49" s="202"/>
      <c r="V49" s="202"/>
      <c r="W49" s="202"/>
      <c r="X49" s="206"/>
      <c r="Y49" s="209"/>
      <c r="Z49" s="159"/>
    </row>
    <row r="50" spans="1:26" x14ac:dyDescent="0.25">
      <c r="A50" s="115" t="s">
        <v>63</v>
      </c>
      <c r="B50" s="186" t="str">
        <f>VLOOKUP(A50,[1]!TOX, 2, FALSE)</f>
        <v xml:space="preserve">75-34-3 </v>
      </c>
      <c r="C50" s="186" t="s">
        <v>170</v>
      </c>
      <c r="D50" s="187">
        <v>5057</v>
      </c>
      <c r="E50" s="186" t="s">
        <v>171</v>
      </c>
      <c r="F50" s="188">
        <v>7.4200000000000002E-2</v>
      </c>
      <c r="G50" s="186" t="s">
        <v>171</v>
      </c>
      <c r="H50" s="189">
        <v>5.62E-3</v>
      </c>
      <c r="I50" s="186" t="s">
        <v>171</v>
      </c>
      <c r="J50" s="186"/>
      <c r="K50" s="187">
        <v>31.6</v>
      </c>
      <c r="L50" s="186" t="s">
        <v>171</v>
      </c>
      <c r="M50" s="190">
        <v>98.9</v>
      </c>
      <c r="N50" s="186"/>
      <c r="O50" s="191">
        <v>1.2</v>
      </c>
      <c r="P50" s="186"/>
      <c r="Q50" s="186">
        <v>50</v>
      </c>
      <c r="R50" s="192"/>
      <c r="S50" s="186"/>
      <c r="T50" s="186">
        <v>52</v>
      </c>
      <c r="U50" s="186">
        <v>5</v>
      </c>
      <c r="V50" s="186">
        <v>4</v>
      </c>
      <c r="W50" s="186">
        <v>2</v>
      </c>
      <c r="X50" s="190">
        <v>270</v>
      </c>
      <c r="Y50" s="193">
        <f>(6207*H50)+(0.166*K50)</f>
        <v>40.12894</v>
      </c>
      <c r="Z50" s="159"/>
    </row>
    <row r="51" spans="1:26" x14ac:dyDescent="0.25">
      <c r="A51" s="115" t="s">
        <v>62</v>
      </c>
      <c r="B51" s="186" t="str">
        <f>VLOOKUP(A51,[1]!TOX, 2, FALSE)</f>
        <v>107-06-2</v>
      </c>
      <c r="C51" s="186" t="s">
        <v>170</v>
      </c>
      <c r="D51" s="187">
        <v>8524</v>
      </c>
      <c r="E51" s="186" t="s">
        <v>171</v>
      </c>
      <c r="F51" s="188">
        <v>0.104</v>
      </c>
      <c r="G51" s="186" t="s">
        <v>171</v>
      </c>
      <c r="H51" s="189">
        <v>9.7900000000000005E-4</v>
      </c>
      <c r="I51" s="186" t="s">
        <v>171</v>
      </c>
      <c r="J51" s="186"/>
      <c r="K51" s="187">
        <v>17.399999999999999</v>
      </c>
      <c r="L51" s="186" t="s">
        <v>171</v>
      </c>
      <c r="M51" s="190">
        <v>98.9</v>
      </c>
      <c r="N51" s="186"/>
      <c r="O51" s="191">
        <v>1.2</v>
      </c>
      <c r="P51" s="186"/>
      <c r="Q51" s="186">
        <v>50</v>
      </c>
      <c r="R51" s="192"/>
      <c r="S51" s="186"/>
      <c r="T51" s="186">
        <v>13</v>
      </c>
      <c r="U51" s="186">
        <v>2</v>
      </c>
      <c r="V51" s="186">
        <v>1</v>
      </c>
      <c r="W51" s="186">
        <v>1</v>
      </c>
      <c r="X51" s="190">
        <v>282</v>
      </c>
      <c r="Y51" s="193">
        <f t="shared" ref="Y51:Y58" si="0">(6207*H51)+(0.166*K51)</f>
        <v>8.965053000000001</v>
      </c>
      <c r="Z51" s="159"/>
    </row>
    <row r="52" spans="1:26" x14ac:dyDescent="0.25">
      <c r="A52" s="115" t="s">
        <v>61</v>
      </c>
      <c r="B52" s="186" t="str">
        <f>VLOOKUP(A52,[1]!TOX, 2, FALSE)</f>
        <v>75-35-4</v>
      </c>
      <c r="C52" s="186" t="s">
        <v>170</v>
      </c>
      <c r="D52" s="187">
        <v>2250</v>
      </c>
      <c r="E52" s="186" t="s">
        <v>171</v>
      </c>
      <c r="F52" s="188">
        <v>0.09</v>
      </c>
      <c r="G52" s="186" t="s">
        <v>171</v>
      </c>
      <c r="H52" s="189">
        <v>2.6100000000000002E-2</v>
      </c>
      <c r="I52" s="186" t="s">
        <v>171</v>
      </c>
      <c r="J52" s="186"/>
      <c r="K52" s="187">
        <v>58.9</v>
      </c>
      <c r="L52" s="186" t="s">
        <v>171</v>
      </c>
      <c r="M52" s="190">
        <v>97</v>
      </c>
      <c r="N52" s="186"/>
      <c r="O52" s="191">
        <v>1.2</v>
      </c>
      <c r="P52" s="186"/>
      <c r="Q52" s="186">
        <v>50</v>
      </c>
      <c r="R52" s="192"/>
      <c r="S52" s="186"/>
      <c r="T52" s="186">
        <v>20812</v>
      </c>
      <c r="U52" s="186">
        <v>480</v>
      </c>
      <c r="V52" s="186">
        <v>243</v>
      </c>
      <c r="W52" s="186">
        <v>99</v>
      </c>
      <c r="X52" s="190">
        <v>103</v>
      </c>
      <c r="Y52" s="193">
        <f t="shared" si="0"/>
        <v>171.7801</v>
      </c>
      <c r="Z52" s="159"/>
    </row>
    <row r="53" spans="1:26" x14ac:dyDescent="0.25">
      <c r="A53" s="115" t="s">
        <v>60</v>
      </c>
      <c r="B53" s="186" t="str">
        <f>VLOOKUP(A53,[1]!TOX, 2, FALSE)</f>
        <v>156-59-2</v>
      </c>
      <c r="C53" s="186" t="s">
        <v>170</v>
      </c>
      <c r="D53" s="187">
        <v>3500</v>
      </c>
      <c r="E53" s="186" t="s">
        <v>171</v>
      </c>
      <c r="F53" s="188">
        <v>7.3599999999999999E-2</v>
      </c>
      <c r="G53" s="186" t="s">
        <v>171</v>
      </c>
      <c r="H53" s="189">
        <v>4.0800000000000003E-3</v>
      </c>
      <c r="I53" s="186" t="s">
        <v>171</v>
      </c>
      <c r="J53" s="186"/>
      <c r="K53" s="187">
        <v>35.5</v>
      </c>
      <c r="L53" s="186" t="s">
        <v>171</v>
      </c>
      <c r="M53" s="190">
        <v>97</v>
      </c>
      <c r="N53" s="186"/>
      <c r="O53" s="191">
        <v>1.3</v>
      </c>
      <c r="P53" s="186"/>
      <c r="Q53" s="186">
        <v>50</v>
      </c>
      <c r="R53" s="192"/>
      <c r="S53" s="186"/>
      <c r="T53" s="186">
        <v>35</v>
      </c>
      <c r="U53" s="186">
        <v>4</v>
      </c>
      <c r="V53" s="186">
        <v>3</v>
      </c>
      <c r="W53" s="186">
        <v>2</v>
      </c>
      <c r="X53" s="190">
        <v>33</v>
      </c>
      <c r="Y53" s="193">
        <f t="shared" si="0"/>
        <v>31.217560000000002</v>
      </c>
      <c r="Z53" s="159"/>
    </row>
    <row r="54" spans="1:26" x14ac:dyDescent="0.25">
      <c r="A54" s="115" t="s">
        <v>59</v>
      </c>
      <c r="B54" s="186" t="str">
        <f>VLOOKUP(A54,[1]!TOX, 2, FALSE)</f>
        <v>156-60-5</v>
      </c>
      <c r="C54" s="186" t="s">
        <v>170</v>
      </c>
      <c r="D54" s="187">
        <v>6300</v>
      </c>
      <c r="E54" s="186" t="s">
        <v>171</v>
      </c>
      <c r="F54" s="188">
        <v>7.0699999999999999E-2</v>
      </c>
      <c r="G54" s="186" t="s">
        <v>171</v>
      </c>
      <c r="H54" s="189">
        <v>9.3799999999999994E-3</v>
      </c>
      <c r="I54" s="186" t="s">
        <v>171</v>
      </c>
      <c r="J54" s="186"/>
      <c r="K54" s="187">
        <v>52.5</v>
      </c>
      <c r="L54" s="186" t="s">
        <v>171</v>
      </c>
      <c r="M54" s="190">
        <v>97</v>
      </c>
      <c r="N54" s="186"/>
      <c r="O54" s="191">
        <v>1.3</v>
      </c>
      <c r="P54" s="186"/>
      <c r="Q54" s="186">
        <v>50</v>
      </c>
      <c r="R54" s="192"/>
      <c r="S54" s="186"/>
      <c r="T54" s="186">
        <v>155</v>
      </c>
      <c r="U54" s="186">
        <v>14</v>
      </c>
      <c r="V54" s="186">
        <v>9</v>
      </c>
      <c r="W54" s="186">
        <v>5</v>
      </c>
      <c r="X54" s="190">
        <v>41</v>
      </c>
      <c r="Y54" s="193">
        <f t="shared" si="0"/>
        <v>66.936660000000003</v>
      </c>
      <c r="Z54" s="159"/>
    </row>
    <row r="55" spans="1:26" x14ac:dyDescent="0.25">
      <c r="A55" s="115" t="s">
        <v>58</v>
      </c>
      <c r="B55" s="186" t="str">
        <f>VLOOKUP(A55,[1]!TOX, 2, FALSE)</f>
        <v>75-09-2</v>
      </c>
      <c r="C55" s="186" t="s">
        <v>170</v>
      </c>
      <c r="D55" s="187">
        <v>13000</v>
      </c>
      <c r="E55" s="186" t="s">
        <v>171</v>
      </c>
      <c r="F55" s="188">
        <v>0.10100000000000001</v>
      </c>
      <c r="G55" s="186" t="s">
        <v>171</v>
      </c>
      <c r="H55" s="189">
        <v>2.1900000000000001E-3</v>
      </c>
      <c r="I55" s="186" t="s">
        <v>171</v>
      </c>
      <c r="J55" s="186"/>
      <c r="K55" s="187">
        <v>11.7</v>
      </c>
      <c r="L55" s="186" t="s">
        <v>171</v>
      </c>
      <c r="M55" s="190">
        <v>84.9</v>
      </c>
      <c r="N55" s="186"/>
      <c r="O55" s="191">
        <v>1.3</v>
      </c>
      <c r="P55" s="186"/>
      <c r="Q55" s="186">
        <v>50</v>
      </c>
      <c r="R55" s="192"/>
      <c r="S55" s="186"/>
      <c r="T55" s="186">
        <v>18</v>
      </c>
      <c r="U55" s="186">
        <v>2</v>
      </c>
      <c r="V55" s="186">
        <v>2</v>
      </c>
      <c r="W55" s="186">
        <v>1</v>
      </c>
      <c r="X55" s="190">
        <v>14</v>
      </c>
      <c r="Y55" s="193">
        <f>(6207*H55)+(0.166*K55)</f>
        <v>15.53553</v>
      </c>
      <c r="Z55" s="159"/>
    </row>
    <row r="56" spans="1:26" x14ac:dyDescent="0.25">
      <c r="A56" s="115" t="s">
        <v>57</v>
      </c>
      <c r="B56" s="186" t="str">
        <f>VLOOKUP(A56,[1]!TOX, 2, FALSE)</f>
        <v>120-83-2</v>
      </c>
      <c r="C56" s="186" t="s">
        <v>170</v>
      </c>
      <c r="D56" s="187">
        <v>4500</v>
      </c>
      <c r="E56" s="186" t="s">
        <v>171</v>
      </c>
      <c r="F56" s="188">
        <v>3.4599999999999999E-2</v>
      </c>
      <c r="G56" s="186" t="s">
        <v>171</v>
      </c>
      <c r="H56" s="189">
        <v>3.1599999999999998E-6</v>
      </c>
      <c r="I56" s="186" t="s">
        <v>171</v>
      </c>
      <c r="J56" s="186"/>
      <c r="K56" s="219">
        <v>147.5</v>
      </c>
      <c r="L56" s="186" t="s">
        <v>177</v>
      </c>
      <c r="M56" s="190">
        <v>163</v>
      </c>
      <c r="N56" s="186"/>
      <c r="O56" s="191">
        <v>1.38</v>
      </c>
      <c r="P56" s="186" t="s">
        <v>179</v>
      </c>
      <c r="Q56" s="186">
        <v>4</v>
      </c>
      <c r="R56" s="192"/>
      <c r="S56" s="186"/>
      <c r="T56" s="186">
        <v>20</v>
      </c>
      <c r="U56" s="186">
        <v>2</v>
      </c>
      <c r="V56" s="186">
        <v>2</v>
      </c>
      <c r="W56" s="186">
        <v>1</v>
      </c>
      <c r="X56" s="190">
        <v>1000</v>
      </c>
      <c r="Y56" s="193">
        <f t="shared" si="0"/>
        <v>24.504614120000003</v>
      </c>
      <c r="Z56" s="159"/>
    </row>
    <row r="57" spans="1:26" x14ac:dyDescent="0.25">
      <c r="A57" s="115" t="s">
        <v>56</v>
      </c>
      <c r="B57" s="186" t="str">
        <f>VLOOKUP(A57,[1]!TOX, 2, FALSE)</f>
        <v>78-87-5</v>
      </c>
      <c r="C57" s="186" t="s">
        <v>170</v>
      </c>
      <c r="D57" s="187">
        <v>2800</v>
      </c>
      <c r="E57" s="186" t="s">
        <v>171</v>
      </c>
      <c r="F57" s="188">
        <v>7.8200000000000006E-2</v>
      </c>
      <c r="G57" s="186" t="s">
        <v>171</v>
      </c>
      <c r="H57" s="189">
        <v>2.8E-3</v>
      </c>
      <c r="I57" s="186" t="s">
        <v>171</v>
      </c>
      <c r="J57" s="186"/>
      <c r="K57" s="187">
        <v>43.7</v>
      </c>
      <c r="L57" s="186" t="s">
        <v>171</v>
      </c>
      <c r="M57" s="190">
        <v>113</v>
      </c>
      <c r="N57" s="186"/>
      <c r="O57" s="191">
        <v>1.2</v>
      </c>
      <c r="P57" s="186"/>
      <c r="Q57" s="186">
        <v>30</v>
      </c>
      <c r="R57" s="192"/>
      <c r="S57" s="186"/>
      <c r="T57" s="186">
        <v>27</v>
      </c>
      <c r="U57" s="186">
        <v>3</v>
      </c>
      <c r="V57" s="186">
        <v>2</v>
      </c>
      <c r="W57" s="186">
        <v>1</v>
      </c>
      <c r="X57" s="190">
        <v>21</v>
      </c>
      <c r="Y57" s="193">
        <f t="shared" si="0"/>
        <v>24.633800000000001</v>
      </c>
      <c r="Z57" s="159"/>
    </row>
    <row r="58" spans="1:26" x14ac:dyDescent="0.25">
      <c r="A58" s="115" t="s">
        <v>55</v>
      </c>
      <c r="B58" s="186" t="str">
        <f>VLOOKUP(A58,[1]!TOX, 2, FALSE)</f>
        <v>542-75-6</v>
      </c>
      <c r="C58" s="186" t="s">
        <v>170</v>
      </c>
      <c r="D58" s="187">
        <v>2800</v>
      </c>
      <c r="E58" s="186" t="s">
        <v>171</v>
      </c>
      <c r="F58" s="188">
        <v>6.2600000000000003E-2</v>
      </c>
      <c r="G58" s="186" t="s">
        <v>171</v>
      </c>
      <c r="H58" s="189">
        <v>1.77E-2</v>
      </c>
      <c r="I58" s="186" t="s">
        <v>171</v>
      </c>
      <c r="J58" s="186"/>
      <c r="K58" s="187">
        <v>45.7</v>
      </c>
      <c r="L58" s="186" t="s">
        <v>171</v>
      </c>
      <c r="M58" s="190">
        <v>111</v>
      </c>
      <c r="N58" s="186"/>
      <c r="O58" s="191">
        <v>1.2</v>
      </c>
      <c r="P58" s="186"/>
      <c r="Q58" s="186">
        <v>2</v>
      </c>
      <c r="R58" s="192"/>
      <c r="S58" s="186"/>
      <c r="T58" s="186">
        <v>602</v>
      </c>
      <c r="U58" s="186">
        <v>37</v>
      </c>
      <c r="V58" s="186">
        <v>28</v>
      </c>
      <c r="W58" s="186">
        <v>11</v>
      </c>
      <c r="X58" s="190">
        <v>26</v>
      </c>
      <c r="Y58" s="193">
        <f t="shared" si="0"/>
        <v>117.45010000000001</v>
      </c>
      <c r="Z58" s="159"/>
    </row>
    <row r="59" spans="1:26" x14ac:dyDescent="0.25">
      <c r="A59" s="115" t="s">
        <v>54</v>
      </c>
      <c r="B59" s="202" t="str">
        <f>VLOOKUP(A59,[1]!TOX, 2, FALSE)</f>
        <v>60-57-1</v>
      </c>
      <c r="C59" s="202" t="s">
        <v>175</v>
      </c>
      <c r="D59" s="203"/>
      <c r="E59" s="202"/>
      <c r="F59" s="204"/>
      <c r="G59" s="202"/>
      <c r="H59" s="205"/>
      <c r="I59" s="202"/>
      <c r="J59" s="202"/>
      <c r="K59" s="203"/>
      <c r="L59" s="202"/>
      <c r="M59" s="206"/>
      <c r="N59" s="202"/>
      <c r="O59" s="207"/>
      <c r="P59" s="202"/>
      <c r="Q59" s="202"/>
      <c r="R59" s="208"/>
      <c r="S59" s="202"/>
      <c r="T59" s="202"/>
      <c r="U59" s="202"/>
      <c r="V59" s="202"/>
      <c r="W59" s="202"/>
      <c r="X59" s="206"/>
      <c r="Y59" s="209"/>
      <c r="Z59" s="159"/>
    </row>
    <row r="60" spans="1:26" x14ac:dyDescent="0.25">
      <c r="A60" s="115" t="s">
        <v>53</v>
      </c>
      <c r="B60" s="186" t="str">
        <f>VLOOKUP(A60,[1]!TOX, 2, FALSE)</f>
        <v>84-66-2</v>
      </c>
      <c r="C60" s="186" t="s">
        <v>170</v>
      </c>
      <c r="D60" s="187">
        <v>1080</v>
      </c>
      <c r="E60" s="186" t="s">
        <v>171</v>
      </c>
      <c r="F60" s="188">
        <v>2.5600000000000001E-2</v>
      </c>
      <c r="G60" s="186" t="s">
        <v>171</v>
      </c>
      <c r="H60" s="189">
        <v>4.4999999999999998E-7</v>
      </c>
      <c r="I60" s="186" t="s">
        <v>171</v>
      </c>
      <c r="J60" s="186"/>
      <c r="K60" s="187">
        <v>288</v>
      </c>
      <c r="L60" s="186" t="s">
        <v>171</v>
      </c>
      <c r="M60" s="190">
        <v>222</v>
      </c>
      <c r="N60" s="186"/>
      <c r="O60" s="191">
        <v>1.2</v>
      </c>
      <c r="P60" s="186"/>
      <c r="Q60" s="186">
        <v>6</v>
      </c>
      <c r="R60" s="192"/>
      <c r="S60" s="186"/>
      <c r="T60" s="186">
        <v>34</v>
      </c>
      <c r="U60" s="186">
        <v>4</v>
      </c>
      <c r="V60" s="186">
        <v>3</v>
      </c>
      <c r="W60" s="186">
        <v>1</v>
      </c>
      <c r="X60" s="190">
        <v>24</v>
      </c>
      <c r="Y60" s="193">
        <f t="shared" ref="Y60:Y65" si="1">(6207*H60)+(0.166*K60)</f>
        <v>47.810793150000002</v>
      </c>
      <c r="Z60" s="159"/>
    </row>
    <row r="61" spans="1:26" x14ac:dyDescent="0.25">
      <c r="A61" s="115" t="s">
        <v>52</v>
      </c>
      <c r="B61" s="186" t="str">
        <f>VLOOKUP(A61,[1]!TOX, 2, FALSE)</f>
        <v>131-11-3</v>
      </c>
      <c r="C61" s="186" t="s">
        <v>170</v>
      </c>
      <c r="D61" s="187">
        <v>4000</v>
      </c>
      <c r="E61" s="186" t="s">
        <v>172</v>
      </c>
      <c r="F61" s="218">
        <v>5.7000000000000002E-2</v>
      </c>
      <c r="G61" s="186" t="s">
        <v>177</v>
      </c>
      <c r="H61" s="189">
        <v>1.05E-7</v>
      </c>
      <c r="I61" s="186" t="s">
        <v>172</v>
      </c>
      <c r="J61" s="186">
        <v>1</v>
      </c>
      <c r="K61" s="219">
        <v>37.4</v>
      </c>
      <c r="L61" s="186" t="s">
        <v>177</v>
      </c>
      <c r="M61" s="190">
        <v>194</v>
      </c>
      <c r="N61" s="186"/>
      <c r="O61" s="191">
        <v>1.2</v>
      </c>
      <c r="P61" s="186"/>
      <c r="Q61" s="186">
        <v>50</v>
      </c>
      <c r="R61" s="192"/>
      <c r="S61" s="186"/>
      <c r="T61" s="186">
        <v>11</v>
      </c>
      <c r="U61" s="186">
        <v>1</v>
      </c>
      <c r="V61" s="186">
        <v>1</v>
      </c>
      <c r="W61" s="186">
        <v>1</v>
      </c>
      <c r="X61" s="190">
        <v>1</v>
      </c>
      <c r="Y61" s="193">
        <f t="shared" si="1"/>
        <v>6.2090517350000001</v>
      </c>
      <c r="Z61" s="159"/>
    </row>
    <row r="62" spans="1:26" x14ac:dyDescent="0.25">
      <c r="A62" s="115" t="s">
        <v>51</v>
      </c>
      <c r="B62" s="186" t="str">
        <f>VLOOKUP(A62,[1]!TOX, 2, FALSE)</f>
        <v>105-67-9</v>
      </c>
      <c r="C62" s="186" t="s">
        <v>170</v>
      </c>
      <c r="D62" s="187">
        <v>7870</v>
      </c>
      <c r="E62" s="186" t="s">
        <v>171</v>
      </c>
      <c r="F62" s="188">
        <v>5.8400000000000001E-2</v>
      </c>
      <c r="G62" s="186" t="s">
        <v>171</v>
      </c>
      <c r="H62" s="189">
        <v>1.9999999999999999E-6</v>
      </c>
      <c r="I62" s="186" t="s">
        <v>171</v>
      </c>
      <c r="J62" s="186"/>
      <c r="K62" s="187">
        <v>209</v>
      </c>
      <c r="L62" s="186" t="s">
        <v>171</v>
      </c>
      <c r="M62" s="190">
        <v>122</v>
      </c>
      <c r="N62" s="186"/>
      <c r="O62" s="191">
        <v>0.96</v>
      </c>
      <c r="P62" s="186"/>
      <c r="Q62" s="186">
        <v>20</v>
      </c>
      <c r="R62" s="192"/>
      <c r="S62" s="186"/>
      <c r="T62" s="186">
        <v>25</v>
      </c>
      <c r="U62" s="186">
        <v>3</v>
      </c>
      <c r="V62" s="186">
        <v>3</v>
      </c>
      <c r="W62" s="186">
        <v>1</v>
      </c>
      <c r="X62" s="190">
        <v>7</v>
      </c>
      <c r="Y62" s="193">
        <f t="shared" si="1"/>
        <v>34.706414000000002</v>
      </c>
      <c r="Z62" s="159"/>
    </row>
    <row r="63" spans="1:26" x14ac:dyDescent="0.25">
      <c r="A63" s="115" t="s">
        <v>50</v>
      </c>
      <c r="B63" s="186" t="str">
        <f>VLOOKUP(A63,[1]!TOX, 2, FALSE)</f>
        <v>51-28-5</v>
      </c>
      <c r="C63" s="186" t="s">
        <v>170</v>
      </c>
      <c r="D63" s="187">
        <v>2790</v>
      </c>
      <c r="E63" s="186" t="s">
        <v>171</v>
      </c>
      <c r="F63" s="188">
        <v>2.7300000000000001E-2</v>
      </c>
      <c r="G63" s="186" t="s">
        <v>171</v>
      </c>
      <c r="H63" s="189">
        <v>4.4299999999999998E-7</v>
      </c>
      <c r="I63" s="186" t="s">
        <v>171</v>
      </c>
      <c r="J63" s="186"/>
      <c r="K63" s="220">
        <v>0.01</v>
      </c>
      <c r="L63" s="186" t="s">
        <v>177</v>
      </c>
      <c r="M63" s="190">
        <v>184</v>
      </c>
      <c r="N63" s="186"/>
      <c r="O63" s="191">
        <v>1.7</v>
      </c>
      <c r="P63" s="186"/>
      <c r="Q63" s="186">
        <v>2</v>
      </c>
      <c r="R63" s="192"/>
      <c r="S63" s="186"/>
      <c r="T63" s="186">
        <v>6</v>
      </c>
      <c r="U63" s="186">
        <v>1</v>
      </c>
      <c r="V63" s="186">
        <v>1</v>
      </c>
      <c r="W63" s="186">
        <v>1</v>
      </c>
      <c r="X63" s="190">
        <v>3</v>
      </c>
      <c r="Y63" s="193">
        <f t="shared" si="1"/>
        <v>4.4097010000000002E-3</v>
      </c>
      <c r="Z63" s="159"/>
    </row>
    <row r="64" spans="1:26" x14ac:dyDescent="0.25">
      <c r="A64" s="115" t="s">
        <v>49</v>
      </c>
      <c r="B64" s="186" t="str">
        <f>VLOOKUP(A64,[1]!TOX, 2, FALSE)</f>
        <v>121-14-2</v>
      </c>
      <c r="C64" s="186" t="s">
        <v>170</v>
      </c>
      <c r="D64" s="187">
        <v>270</v>
      </c>
      <c r="E64" s="186" t="s">
        <v>171</v>
      </c>
      <c r="F64" s="188">
        <v>0.20300000000000001</v>
      </c>
      <c r="G64" s="186" t="s">
        <v>171</v>
      </c>
      <c r="H64" s="189">
        <v>9.2599999999999995E-8</v>
      </c>
      <c r="I64" s="186" t="s">
        <v>171</v>
      </c>
      <c r="J64" s="186"/>
      <c r="K64" s="187">
        <v>95.5</v>
      </c>
      <c r="L64" s="186" t="s">
        <v>171</v>
      </c>
      <c r="M64" s="190">
        <v>182</v>
      </c>
      <c r="N64" s="186"/>
      <c r="O64" s="191">
        <v>1.3</v>
      </c>
      <c r="P64" s="186"/>
      <c r="Q64" s="186">
        <v>2</v>
      </c>
      <c r="R64" s="192"/>
      <c r="S64" s="186"/>
      <c r="T64" s="186">
        <v>16</v>
      </c>
      <c r="U64" s="186">
        <v>2</v>
      </c>
      <c r="V64" s="186">
        <v>2</v>
      </c>
      <c r="W64" s="186">
        <v>1</v>
      </c>
      <c r="X64" s="190">
        <v>7</v>
      </c>
      <c r="Y64" s="193">
        <f t="shared" si="1"/>
        <v>15.853574768200001</v>
      </c>
      <c r="Z64" s="159"/>
    </row>
    <row r="65" spans="1:26" x14ac:dyDescent="0.25">
      <c r="A65" s="115" t="s">
        <v>48</v>
      </c>
      <c r="B65" s="186" t="str">
        <f>VLOOKUP(A65,[1]!TOX, 2, FALSE)</f>
        <v>123-91-1</v>
      </c>
      <c r="C65" s="186" t="s">
        <v>170</v>
      </c>
      <c r="D65" s="187">
        <v>1000000</v>
      </c>
      <c r="E65" s="186"/>
      <c r="F65" s="218">
        <v>4.8000000000000001E-2</v>
      </c>
      <c r="G65" s="186" t="s">
        <v>177</v>
      </c>
      <c r="H65" s="189">
        <v>4.7999999999999998E-6</v>
      </c>
      <c r="I65" s="186"/>
      <c r="J65" s="186"/>
      <c r="K65" s="187">
        <v>17</v>
      </c>
      <c r="L65" s="186"/>
      <c r="M65" s="190">
        <v>88.1</v>
      </c>
      <c r="N65" s="186"/>
      <c r="O65" s="191">
        <v>1.0349999999999999</v>
      </c>
      <c r="P65" s="186"/>
      <c r="Q65" s="186"/>
      <c r="R65" s="192"/>
      <c r="S65" s="186"/>
      <c r="T65" s="186">
        <v>9</v>
      </c>
      <c r="U65" s="186">
        <v>1</v>
      </c>
      <c r="V65" s="186">
        <v>1</v>
      </c>
      <c r="W65" s="186">
        <v>1</v>
      </c>
      <c r="X65" s="190"/>
      <c r="Y65" s="193">
        <f t="shared" si="1"/>
        <v>2.8517936000000002</v>
      </c>
      <c r="Z65" s="159"/>
    </row>
    <row r="66" spans="1:26" x14ac:dyDescent="0.25">
      <c r="A66" s="115" t="s">
        <v>47</v>
      </c>
      <c r="B66" s="186" t="str">
        <f>VLOOKUP(A66,[1]!TOX, 2, FALSE)</f>
        <v>115-29-7</v>
      </c>
      <c r="C66" s="186" t="s">
        <v>170</v>
      </c>
      <c r="D66" s="187">
        <v>0.51</v>
      </c>
      <c r="E66" s="186" t="s">
        <v>171</v>
      </c>
      <c r="F66" s="188">
        <v>1.15E-2</v>
      </c>
      <c r="G66" s="186" t="s">
        <v>171</v>
      </c>
      <c r="H66" s="189">
        <v>1.1199999999999999E-5</v>
      </c>
      <c r="I66" s="186" t="s">
        <v>171</v>
      </c>
      <c r="J66" s="186"/>
      <c r="K66" s="187">
        <v>2140</v>
      </c>
      <c r="L66" s="186" t="s">
        <v>171</v>
      </c>
      <c r="M66" s="190">
        <v>407</v>
      </c>
      <c r="N66" s="186"/>
      <c r="O66" s="191">
        <v>1.7</v>
      </c>
      <c r="P66" s="186"/>
      <c r="Q66" s="186">
        <v>0.04</v>
      </c>
      <c r="R66" s="192"/>
      <c r="S66" s="186"/>
      <c r="T66" s="186">
        <v>549</v>
      </c>
      <c r="U66" s="186">
        <v>46</v>
      </c>
      <c r="V66" s="186">
        <v>30</v>
      </c>
      <c r="W66" s="186">
        <v>13</v>
      </c>
      <c r="X66" s="190">
        <v>525</v>
      </c>
      <c r="Y66" s="193">
        <f>(6207*H66)+(0.166*K66)</f>
        <v>355.3095184</v>
      </c>
      <c r="Z66" s="159"/>
    </row>
    <row r="67" spans="1:26" x14ac:dyDescent="0.25">
      <c r="A67" s="115" t="s">
        <v>46</v>
      </c>
      <c r="B67" s="202" t="str">
        <f>VLOOKUP(A67,[1]!TOX, 2, FALSE)</f>
        <v>72-20-8</v>
      </c>
      <c r="C67" s="202" t="s">
        <v>175</v>
      </c>
      <c r="D67" s="203"/>
      <c r="E67" s="202"/>
      <c r="F67" s="204"/>
      <c r="G67" s="202"/>
      <c r="H67" s="205"/>
      <c r="I67" s="202"/>
      <c r="J67" s="202"/>
      <c r="K67" s="203"/>
      <c r="L67" s="202"/>
      <c r="M67" s="206"/>
      <c r="N67" s="202"/>
      <c r="O67" s="207"/>
      <c r="P67" s="202"/>
      <c r="Q67" s="202"/>
      <c r="R67" s="208"/>
      <c r="S67" s="202"/>
      <c r="T67" s="202"/>
      <c r="U67" s="202"/>
      <c r="V67" s="202"/>
      <c r="W67" s="202"/>
      <c r="X67" s="206"/>
      <c r="Y67" s="209"/>
      <c r="Z67" s="159"/>
    </row>
    <row r="68" spans="1:26" x14ac:dyDescent="0.25">
      <c r="A68" s="115" t="s">
        <v>45</v>
      </c>
      <c r="B68" s="186" t="str">
        <f>VLOOKUP(A68,[1]!TOX, 2, FALSE)</f>
        <v>100-41-4</v>
      </c>
      <c r="C68" s="186" t="s">
        <v>170</v>
      </c>
      <c r="D68" s="187">
        <v>169</v>
      </c>
      <c r="E68" s="186" t="s">
        <v>171</v>
      </c>
      <c r="F68" s="188">
        <v>7.4999999999999997E-2</v>
      </c>
      <c r="G68" s="186" t="s">
        <v>171</v>
      </c>
      <c r="H68" s="189">
        <v>7.8799999999999999E-3</v>
      </c>
      <c r="I68" s="186" t="s">
        <v>171</v>
      </c>
      <c r="J68" s="186"/>
      <c r="K68" s="187">
        <v>363</v>
      </c>
      <c r="L68" s="186" t="s">
        <v>171</v>
      </c>
      <c r="M68" s="190">
        <v>106.2</v>
      </c>
      <c r="N68" s="186"/>
      <c r="O68" s="191">
        <v>0.87</v>
      </c>
      <c r="P68" s="186"/>
      <c r="Q68" s="186">
        <v>4</v>
      </c>
      <c r="R68" s="192"/>
      <c r="S68" s="186"/>
      <c r="T68" s="186">
        <v>957</v>
      </c>
      <c r="U68" s="186">
        <v>64</v>
      </c>
      <c r="V68" s="186">
        <v>36</v>
      </c>
      <c r="W68" s="186">
        <v>20</v>
      </c>
      <c r="X68" s="190">
        <v>117</v>
      </c>
      <c r="Y68" s="193">
        <f>(6207*H68)+(0.166*K68)</f>
        <v>109.16916000000001</v>
      </c>
      <c r="Z68" s="159"/>
    </row>
    <row r="69" spans="1:26" x14ac:dyDescent="0.25">
      <c r="A69" s="115" t="s">
        <v>44</v>
      </c>
      <c r="B69" s="186" t="str">
        <f>VLOOKUP(A69,[1]!TOX, 2, FALSE)</f>
        <v>106-93-4</v>
      </c>
      <c r="C69" s="186" t="s">
        <v>170</v>
      </c>
      <c r="D69" s="187">
        <v>4300000</v>
      </c>
      <c r="E69" s="186" t="s">
        <v>178</v>
      </c>
      <c r="F69" s="218">
        <v>8.5000000000000006E-2</v>
      </c>
      <c r="G69" s="186" t="s">
        <v>177</v>
      </c>
      <c r="H69" s="189">
        <v>6.7299999999999999E-4</v>
      </c>
      <c r="I69" s="186" t="s">
        <v>178</v>
      </c>
      <c r="J69" s="186">
        <v>2</v>
      </c>
      <c r="K69" s="219">
        <v>45.9</v>
      </c>
      <c r="L69" s="186" t="s">
        <v>177</v>
      </c>
      <c r="M69" s="190">
        <v>188</v>
      </c>
      <c r="N69" s="186"/>
      <c r="O69" s="191">
        <v>2.17</v>
      </c>
      <c r="P69" s="186" t="s">
        <v>181</v>
      </c>
      <c r="Q69" s="186">
        <v>50</v>
      </c>
      <c r="R69" s="192"/>
      <c r="S69" s="186"/>
      <c r="T69" s="186">
        <v>14</v>
      </c>
      <c r="U69" s="186">
        <v>2</v>
      </c>
      <c r="V69" s="186">
        <v>1</v>
      </c>
      <c r="W69" s="186">
        <v>1</v>
      </c>
      <c r="X69" s="190">
        <v>12</v>
      </c>
      <c r="Y69" s="193">
        <f>(6207*H69)+(0.166*K69)</f>
        <v>11.796710999999998</v>
      </c>
      <c r="Z69" s="159"/>
    </row>
    <row r="70" spans="1:26" x14ac:dyDescent="0.25">
      <c r="A70" s="115" t="s">
        <v>43</v>
      </c>
      <c r="B70" s="202" t="str">
        <f>VLOOKUP(A70,[1]!TOX, 2, FALSE)</f>
        <v>206-44-0</v>
      </c>
      <c r="C70" s="202" t="s">
        <v>175</v>
      </c>
      <c r="D70" s="203"/>
      <c r="E70" s="202"/>
      <c r="F70" s="204"/>
      <c r="G70" s="202"/>
      <c r="H70" s="205"/>
      <c r="I70" s="202"/>
      <c r="J70" s="202"/>
      <c r="K70" s="203"/>
      <c r="L70" s="202"/>
      <c r="M70" s="206"/>
      <c r="N70" s="202"/>
      <c r="O70" s="207"/>
      <c r="P70" s="202"/>
      <c r="Q70" s="202"/>
      <c r="R70" s="208"/>
      <c r="S70" s="202"/>
      <c r="T70" s="202"/>
      <c r="U70" s="202"/>
      <c r="V70" s="202"/>
      <c r="W70" s="202"/>
      <c r="X70" s="206"/>
      <c r="Y70" s="209"/>
      <c r="Z70" s="159"/>
    </row>
    <row r="71" spans="1:26" x14ac:dyDescent="0.25">
      <c r="A71" s="115" t="s">
        <v>42</v>
      </c>
      <c r="B71" s="202" t="str">
        <f>VLOOKUP(A71,[1]!TOX, 2, FALSE)</f>
        <v>86-73-7</v>
      </c>
      <c r="C71" s="202" t="s">
        <v>175</v>
      </c>
      <c r="D71" s="203"/>
      <c r="E71" s="202"/>
      <c r="F71" s="204"/>
      <c r="G71" s="202"/>
      <c r="H71" s="205"/>
      <c r="I71" s="202"/>
      <c r="J71" s="202"/>
      <c r="K71" s="203"/>
      <c r="L71" s="202"/>
      <c r="M71" s="206"/>
      <c r="N71" s="202"/>
      <c r="O71" s="207"/>
      <c r="P71" s="202"/>
      <c r="Q71" s="202"/>
      <c r="R71" s="208"/>
      <c r="S71" s="202"/>
      <c r="T71" s="202"/>
      <c r="U71" s="202"/>
      <c r="V71" s="202"/>
      <c r="W71" s="202"/>
      <c r="X71" s="206"/>
      <c r="Y71" s="209"/>
      <c r="Z71" s="159"/>
    </row>
    <row r="72" spans="1:26" x14ac:dyDescent="0.25">
      <c r="A72" s="115" t="s">
        <v>41</v>
      </c>
      <c r="B72" s="194" t="str">
        <f>VLOOKUP(A72,[1]!TOX, 2, FALSE)</f>
        <v>76-44-8</v>
      </c>
      <c r="C72" s="194" t="s">
        <v>174</v>
      </c>
      <c r="D72" s="195"/>
      <c r="E72" s="194"/>
      <c r="F72" s="196"/>
      <c r="G72" s="194"/>
      <c r="H72" s="197"/>
      <c r="I72" s="194"/>
      <c r="J72" s="194"/>
      <c r="K72" s="195"/>
      <c r="L72" s="194"/>
      <c r="M72" s="198"/>
      <c r="N72" s="194"/>
      <c r="O72" s="199"/>
      <c r="P72" s="194"/>
      <c r="Q72" s="194"/>
      <c r="R72" s="200"/>
      <c r="S72" s="194"/>
      <c r="T72" s="194"/>
      <c r="U72" s="194"/>
      <c r="V72" s="194"/>
      <c r="W72" s="194"/>
      <c r="X72" s="198"/>
      <c r="Y72" s="201"/>
      <c r="Z72" s="159"/>
    </row>
    <row r="73" spans="1:26" x14ac:dyDescent="0.25">
      <c r="A73" s="115" t="s">
        <v>40</v>
      </c>
      <c r="B73" s="194" t="str">
        <f>VLOOKUP(A73,[1]!TOX, 2, FALSE)</f>
        <v>1024-57-3</v>
      </c>
      <c r="C73" s="194" t="s">
        <v>174</v>
      </c>
      <c r="D73" s="195"/>
      <c r="E73" s="194"/>
      <c r="F73" s="196"/>
      <c r="G73" s="194"/>
      <c r="H73" s="197"/>
      <c r="I73" s="194"/>
      <c r="J73" s="194"/>
      <c r="K73" s="195"/>
      <c r="L73" s="194"/>
      <c r="M73" s="198"/>
      <c r="N73" s="194"/>
      <c r="O73" s="199"/>
      <c r="P73" s="194"/>
      <c r="Q73" s="194"/>
      <c r="R73" s="200"/>
      <c r="S73" s="194"/>
      <c r="T73" s="194"/>
      <c r="U73" s="194"/>
      <c r="V73" s="194"/>
      <c r="W73" s="194"/>
      <c r="X73" s="198"/>
      <c r="Y73" s="201"/>
      <c r="Z73" s="159"/>
    </row>
    <row r="74" spans="1:26" x14ac:dyDescent="0.25">
      <c r="A74" s="115" t="s">
        <v>39</v>
      </c>
      <c r="B74" s="194" t="str">
        <f>VLOOKUP(A74,[1]!TOX, 2, FALSE)</f>
        <v>118-74-1</v>
      </c>
      <c r="C74" s="194" t="s">
        <v>174</v>
      </c>
      <c r="D74" s="195"/>
      <c r="E74" s="194"/>
      <c r="F74" s="196"/>
      <c r="G74" s="194"/>
      <c r="H74" s="197"/>
      <c r="I74" s="194"/>
      <c r="J74" s="194"/>
      <c r="K74" s="195"/>
      <c r="L74" s="194"/>
      <c r="M74" s="198"/>
      <c r="N74" s="194"/>
      <c r="O74" s="199"/>
      <c r="P74" s="194"/>
      <c r="Q74" s="194"/>
      <c r="R74" s="200"/>
      <c r="S74" s="194"/>
      <c r="T74" s="194"/>
      <c r="U74" s="194"/>
      <c r="V74" s="194"/>
      <c r="W74" s="194"/>
      <c r="X74" s="198"/>
      <c r="Y74" s="201"/>
      <c r="Z74" s="159"/>
    </row>
    <row r="75" spans="1:26" x14ac:dyDescent="0.25">
      <c r="A75" s="115" t="s">
        <v>38</v>
      </c>
      <c r="B75" s="202" t="str">
        <f>VLOOKUP(A75,[1]!TOX, 2, FALSE)</f>
        <v>87-68-3</v>
      </c>
      <c r="C75" s="202" t="s">
        <v>175</v>
      </c>
      <c r="D75" s="203"/>
      <c r="E75" s="202"/>
      <c r="F75" s="204"/>
      <c r="G75" s="202"/>
      <c r="H75" s="205"/>
      <c r="I75" s="202"/>
      <c r="J75" s="202"/>
      <c r="K75" s="203"/>
      <c r="L75" s="202"/>
      <c r="M75" s="206"/>
      <c r="N75" s="202"/>
      <c r="O75" s="207"/>
      <c r="P75" s="202"/>
      <c r="Q75" s="202"/>
      <c r="R75" s="208"/>
      <c r="S75" s="202"/>
      <c r="T75" s="202"/>
      <c r="U75" s="202"/>
      <c r="V75" s="202"/>
      <c r="W75" s="202"/>
      <c r="X75" s="206"/>
      <c r="Y75" s="209"/>
      <c r="Z75" s="159"/>
    </row>
    <row r="76" spans="1:26" ht="23" x14ac:dyDescent="0.25">
      <c r="A76" s="115" t="s">
        <v>37</v>
      </c>
      <c r="B76" s="186" t="str">
        <f>VLOOKUP(A76,[1]!TOX, 2, FALSE)</f>
        <v>58-89-9</v>
      </c>
      <c r="C76" s="186" t="s">
        <v>170</v>
      </c>
      <c r="D76" s="187">
        <v>6.8</v>
      </c>
      <c r="E76" s="186" t="s">
        <v>171</v>
      </c>
      <c r="F76" s="188">
        <v>1.4200000000000001E-2</v>
      </c>
      <c r="G76" s="186" t="s">
        <v>171</v>
      </c>
      <c r="H76" s="189">
        <v>1.4E-5</v>
      </c>
      <c r="I76" s="186" t="s">
        <v>171</v>
      </c>
      <c r="J76" s="186"/>
      <c r="K76" s="187">
        <v>1070</v>
      </c>
      <c r="L76" s="186" t="s">
        <v>171</v>
      </c>
      <c r="M76" s="190">
        <v>291</v>
      </c>
      <c r="N76" s="186"/>
      <c r="O76" s="191">
        <v>1.87</v>
      </c>
      <c r="P76" s="186" t="s">
        <v>182</v>
      </c>
      <c r="Q76" s="186">
        <v>0.8</v>
      </c>
      <c r="R76" s="192"/>
      <c r="S76" s="186"/>
      <c r="T76" s="186">
        <v>116</v>
      </c>
      <c r="U76" s="186">
        <v>14</v>
      </c>
      <c r="V76" s="186">
        <v>10</v>
      </c>
      <c r="W76" s="186">
        <v>5</v>
      </c>
      <c r="X76" s="190">
        <v>617</v>
      </c>
      <c r="Y76" s="193">
        <f>(6207*H76)+(0.166*K76)</f>
        <v>177.706898</v>
      </c>
      <c r="Z76" s="159"/>
    </row>
    <row r="77" spans="1:26" x14ac:dyDescent="0.25">
      <c r="A77" s="115" t="s">
        <v>36</v>
      </c>
      <c r="B77" s="186" t="str">
        <f>VLOOKUP(A77,[1]!TOX, 2, FALSE)</f>
        <v>67-72-1</v>
      </c>
      <c r="C77" s="186" t="s">
        <v>170</v>
      </c>
      <c r="D77" s="187">
        <v>50</v>
      </c>
      <c r="E77" s="186" t="s">
        <v>171</v>
      </c>
      <c r="F77" s="188">
        <v>2.5000000000000001E-3</v>
      </c>
      <c r="G77" s="186" t="s">
        <v>171</v>
      </c>
      <c r="H77" s="189">
        <v>3.8899999999999998E-3</v>
      </c>
      <c r="I77" s="186" t="s">
        <v>171</v>
      </c>
      <c r="J77" s="186"/>
      <c r="K77" s="187">
        <v>1780</v>
      </c>
      <c r="L77" s="186" t="s">
        <v>171</v>
      </c>
      <c r="M77" s="190">
        <v>237</v>
      </c>
      <c r="N77" s="186"/>
      <c r="O77" s="191">
        <v>2.1</v>
      </c>
      <c r="P77" s="186"/>
      <c r="Q77" s="186">
        <v>5</v>
      </c>
      <c r="R77" s="192"/>
      <c r="S77" s="186"/>
      <c r="T77" s="186">
        <v>242</v>
      </c>
      <c r="U77" s="186">
        <v>25</v>
      </c>
      <c r="V77" s="186">
        <v>17</v>
      </c>
      <c r="W77" s="186">
        <v>8</v>
      </c>
      <c r="X77" s="190">
        <v>3335</v>
      </c>
      <c r="Y77" s="193">
        <f>(6207*H77)+(0.166*K77)</f>
        <v>319.62522999999999</v>
      </c>
      <c r="Z77" s="159"/>
    </row>
    <row r="78" spans="1:26" x14ac:dyDescent="0.25">
      <c r="A78" s="115" t="s">
        <v>35</v>
      </c>
      <c r="B78" s="186" t="str">
        <f>VLOOKUP(A78,[1]!TOX, 2, FALSE)</f>
        <v>2691-41-0</v>
      </c>
      <c r="C78" s="186" t="s">
        <v>170</v>
      </c>
      <c r="D78" s="191">
        <v>6.63</v>
      </c>
      <c r="E78" s="186"/>
      <c r="F78" s="218">
        <v>6.4000000000000001E-2</v>
      </c>
      <c r="G78" s="186" t="s">
        <v>177</v>
      </c>
      <c r="H78" s="189">
        <v>2.6E-15</v>
      </c>
      <c r="I78" s="186"/>
      <c r="J78" s="186"/>
      <c r="K78" s="187">
        <v>3.47</v>
      </c>
      <c r="L78" s="186"/>
      <c r="M78" s="190">
        <v>296.2</v>
      </c>
      <c r="N78" s="186"/>
      <c r="O78" s="191"/>
      <c r="P78" s="186"/>
      <c r="Q78" s="186"/>
      <c r="R78" s="192"/>
      <c r="S78" s="186"/>
      <c r="T78" s="186">
        <v>20</v>
      </c>
      <c r="U78" s="186">
        <v>2</v>
      </c>
      <c r="V78" s="186">
        <v>1</v>
      </c>
      <c r="W78" s="186">
        <v>1</v>
      </c>
      <c r="X78" s="190"/>
      <c r="Y78" s="193">
        <f>(6207*H78)+(0.166*K78)</f>
        <v>0.57602000001613829</v>
      </c>
      <c r="Z78" s="159"/>
    </row>
    <row r="79" spans="1:26" x14ac:dyDescent="0.25">
      <c r="A79" s="115" t="s">
        <v>34</v>
      </c>
      <c r="B79" s="194" t="str">
        <f>VLOOKUP(A79,[1]!TOX, 2, FALSE)</f>
        <v>193-39-5</v>
      </c>
      <c r="C79" s="194" t="s">
        <v>174</v>
      </c>
      <c r="D79" s="195"/>
      <c r="E79" s="194"/>
      <c r="F79" s="196"/>
      <c r="G79" s="194"/>
      <c r="H79" s="197"/>
      <c r="I79" s="194"/>
      <c r="J79" s="194"/>
      <c r="K79" s="195"/>
      <c r="L79" s="194"/>
      <c r="M79" s="198"/>
      <c r="N79" s="194"/>
      <c r="O79" s="199"/>
      <c r="P79" s="194"/>
      <c r="Q79" s="194"/>
      <c r="R79" s="200"/>
      <c r="S79" s="194"/>
      <c r="T79" s="194"/>
      <c r="U79" s="194"/>
      <c r="V79" s="194"/>
      <c r="W79" s="194"/>
      <c r="X79" s="198"/>
      <c r="Y79" s="201"/>
      <c r="Z79" s="159"/>
    </row>
    <row r="80" spans="1:26" x14ac:dyDescent="0.25">
      <c r="A80" s="115" t="s">
        <v>33</v>
      </c>
      <c r="B80" s="194" t="str">
        <f>VLOOKUP(A80,[1]!TOX, 2, FALSE)</f>
        <v>7439-92-1</v>
      </c>
      <c r="C80" s="194"/>
      <c r="D80" s="195"/>
      <c r="E80" s="194"/>
      <c r="F80" s="196"/>
      <c r="G80" s="194"/>
      <c r="H80" s="197"/>
      <c r="I80" s="194"/>
      <c r="J80" s="194"/>
      <c r="K80" s="195"/>
      <c r="L80" s="194"/>
      <c r="M80" s="198"/>
      <c r="N80" s="194"/>
      <c r="O80" s="199"/>
      <c r="P80" s="194"/>
      <c r="Q80" s="194"/>
      <c r="R80" s="200"/>
      <c r="S80" s="194"/>
      <c r="T80" s="194"/>
      <c r="U80" s="194"/>
      <c r="V80" s="194"/>
      <c r="W80" s="194"/>
      <c r="X80" s="198"/>
      <c r="Y80" s="201"/>
      <c r="Z80" s="159"/>
    </row>
    <row r="81" spans="1:26" x14ac:dyDescent="0.25">
      <c r="A81" s="115" t="s">
        <v>32</v>
      </c>
      <c r="B81" s="194" t="str">
        <f>VLOOKUP(A81,[1]!TOX, 2, FALSE)</f>
        <v>7439-97-6</v>
      </c>
      <c r="C81" s="194"/>
      <c r="D81" s="195"/>
      <c r="E81" s="194"/>
      <c r="F81" s="196"/>
      <c r="G81" s="194"/>
      <c r="H81" s="197"/>
      <c r="I81" s="194"/>
      <c r="J81" s="194"/>
      <c r="K81" s="195"/>
      <c r="L81" s="194"/>
      <c r="M81" s="198"/>
      <c r="N81" s="194"/>
      <c r="O81" s="199"/>
      <c r="P81" s="194"/>
      <c r="Q81" s="194"/>
      <c r="R81" s="200"/>
      <c r="S81" s="194"/>
      <c r="T81" s="194"/>
      <c r="U81" s="194"/>
      <c r="V81" s="194"/>
      <c r="W81" s="194"/>
      <c r="X81" s="198"/>
      <c r="Y81" s="201"/>
      <c r="Z81" s="159"/>
    </row>
    <row r="82" spans="1:26" x14ac:dyDescent="0.25">
      <c r="A82" s="115" t="s">
        <v>31</v>
      </c>
      <c r="B82" s="202" t="str">
        <f>VLOOKUP(A82,[1]!TOX, 2, FALSE)</f>
        <v>72-43-5</v>
      </c>
      <c r="C82" s="202" t="s">
        <v>175</v>
      </c>
      <c r="D82" s="203"/>
      <c r="E82" s="202"/>
      <c r="F82" s="204"/>
      <c r="G82" s="202"/>
      <c r="H82" s="205"/>
      <c r="I82" s="202"/>
      <c r="J82" s="202"/>
      <c r="K82" s="203"/>
      <c r="L82" s="202"/>
      <c r="M82" s="206"/>
      <c r="N82" s="202"/>
      <c r="O82" s="207"/>
      <c r="P82" s="202"/>
      <c r="Q82" s="202"/>
      <c r="R82" s="208"/>
      <c r="S82" s="202"/>
      <c r="T82" s="202"/>
      <c r="U82" s="202"/>
      <c r="V82" s="202"/>
      <c r="W82" s="202"/>
      <c r="X82" s="206"/>
      <c r="Y82" s="209"/>
      <c r="Z82" s="159"/>
    </row>
    <row r="83" spans="1:26" x14ac:dyDescent="0.25">
      <c r="A83" s="115" t="s">
        <v>30</v>
      </c>
      <c r="B83" s="186" t="str">
        <f>VLOOKUP(A83,[1]!TOX, 2, FALSE)</f>
        <v>78-93-3</v>
      </c>
      <c r="C83" s="186" t="s">
        <v>170</v>
      </c>
      <c r="D83" s="187">
        <v>223000</v>
      </c>
      <c r="E83" s="186" t="s">
        <v>172</v>
      </c>
      <c r="F83" s="218">
        <v>9.1800000000000007E-2</v>
      </c>
      <c r="G83" s="186" t="s">
        <v>177</v>
      </c>
      <c r="H83" s="189">
        <v>5.5899999999999997E-5</v>
      </c>
      <c r="I83" s="186" t="s">
        <v>172</v>
      </c>
      <c r="J83" s="186">
        <v>1</v>
      </c>
      <c r="K83" s="219">
        <v>1.9</v>
      </c>
      <c r="L83" s="186" t="s">
        <v>177</v>
      </c>
      <c r="M83" s="190">
        <v>72.099999999999994</v>
      </c>
      <c r="N83" s="186"/>
      <c r="O83" s="191">
        <v>0.81</v>
      </c>
      <c r="P83" s="186"/>
      <c r="Q83" s="186">
        <v>50</v>
      </c>
      <c r="R83" s="192"/>
      <c r="S83" s="186"/>
      <c r="T83" s="186">
        <v>7</v>
      </c>
      <c r="U83" s="186">
        <v>1</v>
      </c>
      <c r="V83" s="186">
        <v>1</v>
      </c>
      <c r="W83" s="186">
        <v>1</v>
      </c>
      <c r="X83" s="190">
        <v>1</v>
      </c>
      <c r="Y83" s="193">
        <f>(6207*H83)+(0.166*K83)</f>
        <v>0.6623713</v>
      </c>
      <c r="Z83" s="159"/>
    </row>
    <row r="84" spans="1:26" x14ac:dyDescent="0.25">
      <c r="A84" s="115" t="s">
        <v>29</v>
      </c>
      <c r="B84" s="186" t="str">
        <f>VLOOKUP(A84,[1]!TOX, 2, FALSE)</f>
        <v>108-10-1</v>
      </c>
      <c r="C84" s="186" t="s">
        <v>170</v>
      </c>
      <c r="D84" s="187">
        <v>19000</v>
      </c>
      <c r="E84" s="186" t="s">
        <v>172</v>
      </c>
      <c r="F84" s="218">
        <v>7.2900000000000006E-2</v>
      </c>
      <c r="G84" s="186" t="s">
        <v>177</v>
      </c>
      <c r="H84" s="189">
        <v>1.3799999999999999E-4</v>
      </c>
      <c r="I84" s="186" t="s">
        <v>172</v>
      </c>
      <c r="J84" s="186">
        <v>1</v>
      </c>
      <c r="K84" s="219">
        <v>15.1</v>
      </c>
      <c r="L84" s="186" t="s">
        <v>177</v>
      </c>
      <c r="M84" s="190">
        <v>100</v>
      </c>
      <c r="N84" s="186"/>
      <c r="O84" s="191">
        <v>0.8</v>
      </c>
      <c r="P84" s="186"/>
      <c r="Q84" s="186">
        <v>50</v>
      </c>
      <c r="R84" s="192"/>
      <c r="S84" s="186"/>
      <c r="T84" s="186">
        <v>8</v>
      </c>
      <c r="U84" s="186">
        <v>1</v>
      </c>
      <c r="V84" s="186">
        <v>1</v>
      </c>
      <c r="W84" s="186">
        <v>1</v>
      </c>
      <c r="X84" s="190">
        <v>1</v>
      </c>
      <c r="Y84" s="193">
        <f>(6207*H84)+(0.166*K84)</f>
        <v>3.3631660000000001</v>
      </c>
      <c r="Z84" s="159"/>
    </row>
    <row r="85" spans="1:26" x14ac:dyDescent="0.25">
      <c r="A85" s="115" t="s">
        <v>28</v>
      </c>
      <c r="B85" s="186" t="str">
        <f>VLOOKUP(A85,[1]!TOX, 2, FALSE)</f>
        <v>22967-92-6</v>
      </c>
      <c r="C85" s="186" t="s">
        <v>170</v>
      </c>
      <c r="D85" s="187"/>
      <c r="E85" s="186"/>
      <c r="F85" s="188"/>
      <c r="G85" s="186"/>
      <c r="H85" s="189"/>
      <c r="I85" s="186"/>
      <c r="J85" s="186"/>
      <c r="K85" s="187"/>
      <c r="L85" s="186"/>
      <c r="M85" s="190"/>
      <c r="N85" s="186"/>
      <c r="O85" s="191"/>
      <c r="P85" s="186"/>
      <c r="Q85" s="186"/>
      <c r="R85" s="192"/>
      <c r="S85" s="186"/>
      <c r="T85" s="186"/>
      <c r="U85" s="186"/>
      <c r="V85" s="186"/>
      <c r="W85" s="186"/>
      <c r="X85" s="190"/>
      <c r="Y85" s="193"/>
      <c r="Z85" s="159"/>
    </row>
    <row r="86" spans="1:26" x14ac:dyDescent="0.25">
      <c r="A86" s="115" t="s">
        <v>27</v>
      </c>
      <c r="B86" s="186" t="str">
        <f>VLOOKUP(A86,[1]!TOX, 2, FALSE)</f>
        <v>1634-04-4</v>
      </c>
      <c r="C86" s="186" t="s">
        <v>170</v>
      </c>
      <c r="D86" s="187">
        <v>48000</v>
      </c>
      <c r="E86" s="186" t="s">
        <v>178</v>
      </c>
      <c r="F86" s="218">
        <v>8.0500000000000002E-2</v>
      </c>
      <c r="G86" s="186" t="s">
        <v>177</v>
      </c>
      <c r="H86" s="189">
        <v>5.9100000000000005E-4</v>
      </c>
      <c r="I86" s="186" t="s">
        <v>178</v>
      </c>
      <c r="J86" s="186"/>
      <c r="K86" s="187">
        <v>27</v>
      </c>
      <c r="L86" s="186" t="s">
        <v>178</v>
      </c>
      <c r="M86" s="190">
        <v>88.15</v>
      </c>
      <c r="N86" s="186"/>
      <c r="O86" s="191">
        <v>0.74399999999999999</v>
      </c>
      <c r="P86" s="186"/>
      <c r="Q86" s="186">
        <v>50</v>
      </c>
      <c r="R86" s="192"/>
      <c r="S86" s="186"/>
      <c r="T86" s="186">
        <v>12</v>
      </c>
      <c r="U86" s="186">
        <v>2</v>
      </c>
      <c r="V86" s="186">
        <v>1</v>
      </c>
      <c r="W86" s="186">
        <v>1</v>
      </c>
      <c r="X86" s="190">
        <v>4</v>
      </c>
      <c r="Y86" s="193">
        <f>(6207*H86)+(0.166*K86)</f>
        <v>8.1503370000000004</v>
      </c>
      <c r="Z86" s="159"/>
    </row>
    <row r="87" spans="1:26" x14ac:dyDescent="0.25">
      <c r="A87" s="115" t="s">
        <v>26</v>
      </c>
      <c r="B87" s="186" t="str">
        <f>VLOOKUP(A87,[1]!TOX, 2, FALSE)</f>
        <v>91-57-6</v>
      </c>
      <c r="C87" s="186" t="s">
        <v>170</v>
      </c>
      <c r="D87" s="187">
        <v>24.6</v>
      </c>
      <c r="E87" s="186" t="s">
        <v>172</v>
      </c>
      <c r="F87" s="188">
        <v>5.6000000000000001E-2</v>
      </c>
      <c r="G87" s="186" t="s">
        <v>173</v>
      </c>
      <c r="H87" s="189">
        <v>5.1800000000000001E-4</v>
      </c>
      <c r="I87" s="186" t="s">
        <v>172</v>
      </c>
      <c r="J87" s="186"/>
      <c r="K87" s="187">
        <v>2130</v>
      </c>
      <c r="L87" s="186" t="s">
        <v>173</v>
      </c>
      <c r="M87" s="190">
        <v>142</v>
      </c>
      <c r="N87" s="186"/>
      <c r="O87" s="191">
        <v>1</v>
      </c>
      <c r="P87" s="186"/>
      <c r="Q87" s="186">
        <v>10</v>
      </c>
      <c r="R87" s="192"/>
      <c r="S87" s="186"/>
      <c r="T87" s="186">
        <v>361</v>
      </c>
      <c r="U87" s="186">
        <v>36</v>
      </c>
      <c r="V87" s="186">
        <v>22</v>
      </c>
      <c r="W87" s="186">
        <v>10</v>
      </c>
      <c r="X87" s="190">
        <v>2</v>
      </c>
      <c r="Y87" s="193">
        <f>(6207*H87)+(0.166*K87)</f>
        <v>356.79522600000001</v>
      </c>
      <c r="Z87" s="159"/>
    </row>
    <row r="88" spans="1:26" x14ac:dyDescent="0.25">
      <c r="A88" s="115" t="s">
        <v>25</v>
      </c>
      <c r="B88" s="186" t="str">
        <f>VLOOKUP(A88,[1]!TOX, 2, FALSE)</f>
        <v>91-20-3</v>
      </c>
      <c r="C88" s="186" t="s">
        <v>170</v>
      </c>
      <c r="D88" s="187">
        <v>31</v>
      </c>
      <c r="E88" s="186" t="s">
        <v>171</v>
      </c>
      <c r="F88" s="188">
        <v>5.8999999999999997E-2</v>
      </c>
      <c r="G88" s="186" t="s">
        <v>171</v>
      </c>
      <c r="H88" s="189">
        <v>4.8299999999999998E-4</v>
      </c>
      <c r="I88" s="186" t="s">
        <v>171</v>
      </c>
      <c r="J88" s="186"/>
      <c r="K88" s="187">
        <v>2000</v>
      </c>
      <c r="L88" s="186" t="s">
        <v>171</v>
      </c>
      <c r="M88" s="190">
        <v>128</v>
      </c>
      <c r="N88" s="186"/>
      <c r="O88" s="191">
        <v>1</v>
      </c>
      <c r="P88" s="186"/>
      <c r="Q88" s="186">
        <v>6</v>
      </c>
      <c r="R88" s="192"/>
      <c r="S88" s="186"/>
      <c r="T88" s="186">
        <v>344</v>
      </c>
      <c r="U88" s="186">
        <v>32</v>
      </c>
      <c r="V88" s="186">
        <v>20</v>
      </c>
      <c r="W88" s="186">
        <v>9</v>
      </c>
      <c r="X88" s="190">
        <v>221</v>
      </c>
      <c r="Y88" s="193">
        <f>(6207*H88)+(0.166*K88)</f>
        <v>334.99798099999998</v>
      </c>
      <c r="Z88" s="159"/>
    </row>
    <row r="89" spans="1:26" x14ac:dyDescent="0.25">
      <c r="A89" s="115" t="s">
        <v>24</v>
      </c>
      <c r="B89" s="210" t="str">
        <f>VLOOKUP(A89,[1]!TOX, 2, FALSE)</f>
        <v>7440-02-0</v>
      </c>
      <c r="C89" s="210"/>
      <c r="D89" s="211"/>
      <c r="E89" s="210"/>
      <c r="F89" s="212"/>
      <c r="G89" s="210"/>
      <c r="H89" s="213"/>
      <c r="I89" s="210"/>
      <c r="J89" s="210"/>
      <c r="K89" s="211"/>
      <c r="L89" s="210"/>
      <c r="M89" s="214"/>
      <c r="N89" s="210"/>
      <c r="O89" s="215"/>
      <c r="P89" s="210"/>
      <c r="Q89" s="210"/>
      <c r="R89" s="216"/>
      <c r="S89" s="210"/>
      <c r="T89" s="210"/>
      <c r="U89" s="210"/>
      <c r="V89" s="210"/>
      <c r="W89" s="210"/>
      <c r="X89" s="214"/>
      <c r="Y89" s="217"/>
      <c r="Z89" s="159"/>
    </row>
    <row r="90" spans="1:26" x14ac:dyDescent="0.25">
      <c r="A90" s="115" t="s">
        <v>23</v>
      </c>
      <c r="B90" s="186" t="str">
        <f>VLOOKUP(A90,[1]!TOX, 2, FALSE)</f>
        <v>87-86-5</v>
      </c>
      <c r="C90" s="186" t="s">
        <v>170</v>
      </c>
      <c r="D90" s="187">
        <v>1950</v>
      </c>
      <c r="E90" s="186" t="s">
        <v>171</v>
      </c>
      <c r="F90" s="188">
        <v>5.6000000000000001E-2</v>
      </c>
      <c r="G90" s="186" t="s">
        <v>171</v>
      </c>
      <c r="H90" s="189">
        <v>2.44E-8</v>
      </c>
      <c r="I90" s="186" t="s">
        <v>171</v>
      </c>
      <c r="J90" s="186"/>
      <c r="K90" s="219">
        <v>591.6</v>
      </c>
      <c r="L90" s="186" t="s">
        <v>177</v>
      </c>
      <c r="M90" s="190">
        <v>266</v>
      </c>
      <c r="N90" s="186"/>
      <c r="O90" s="191">
        <v>2</v>
      </c>
      <c r="P90" s="186"/>
      <c r="Q90" s="186">
        <v>0.08</v>
      </c>
      <c r="R90" s="192"/>
      <c r="S90" s="186"/>
      <c r="T90" s="186">
        <v>66</v>
      </c>
      <c r="U90" s="186">
        <v>8</v>
      </c>
      <c r="V90" s="186">
        <v>6</v>
      </c>
      <c r="W90" s="186">
        <v>3</v>
      </c>
      <c r="X90" s="190">
        <v>5249</v>
      </c>
      <c r="Y90" s="193">
        <f>(6207*H90)+(0.166*K90)</f>
        <v>98.205751450800008</v>
      </c>
      <c r="Z90" s="159"/>
    </row>
    <row r="91" spans="1:26" ht="23" x14ac:dyDescent="0.25">
      <c r="A91" s="115" t="s">
        <v>237</v>
      </c>
      <c r="B91" s="186" t="str">
        <f>VLOOKUP(A91,[1]!TOX, 2, FALSE)</f>
        <v>NA</v>
      </c>
      <c r="C91" s="186" t="s">
        <v>235</v>
      </c>
      <c r="D91" s="187"/>
      <c r="E91" s="186"/>
      <c r="F91" s="188"/>
      <c r="G91" s="186"/>
      <c r="H91" s="189"/>
      <c r="I91" s="186"/>
      <c r="J91" s="186"/>
      <c r="K91" s="219"/>
      <c r="L91" s="186"/>
      <c r="M91" s="190"/>
      <c r="N91" s="186"/>
      <c r="O91" s="191"/>
      <c r="P91" s="186"/>
      <c r="Q91" s="186"/>
      <c r="R91" s="192"/>
      <c r="S91" s="186"/>
      <c r="T91" s="186">
        <v>1</v>
      </c>
      <c r="U91" s="186">
        <v>1</v>
      </c>
      <c r="V91" s="186"/>
      <c r="W91" s="186"/>
      <c r="X91" s="190"/>
      <c r="Y91" s="193"/>
      <c r="Z91" s="159"/>
    </row>
    <row r="92" spans="1:26" x14ac:dyDescent="0.25">
      <c r="A92" s="115" t="s">
        <v>238</v>
      </c>
      <c r="B92" s="186" t="str">
        <f>VLOOKUP(A92,[1]!TOX, 2, FALSE)</f>
        <v>335-76-2</v>
      </c>
      <c r="C92" s="186" t="s">
        <v>235</v>
      </c>
      <c r="D92" s="187"/>
      <c r="E92" s="186"/>
      <c r="F92" s="188"/>
      <c r="G92" s="186"/>
      <c r="H92" s="189"/>
      <c r="I92" s="186"/>
      <c r="J92" s="186"/>
      <c r="K92" s="219"/>
      <c r="L92" s="186"/>
      <c r="M92" s="190"/>
      <c r="N92" s="186"/>
      <c r="O92" s="191"/>
      <c r="P92" s="186"/>
      <c r="Q92" s="186"/>
      <c r="R92" s="192"/>
      <c r="S92" s="186"/>
      <c r="T92" s="186">
        <v>1</v>
      </c>
      <c r="U92" s="186">
        <v>1</v>
      </c>
      <c r="V92" s="186"/>
      <c r="W92" s="186"/>
      <c r="X92" s="190"/>
      <c r="Y92" s="193"/>
      <c r="Z92" s="159"/>
    </row>
    <row r="93" spans="1:26" ht="23" x14ac:dyDescent="0.25">
      <c r="A93" s="115" t="s">
        <v>231</v>
      </c>
      <c r="B93" s="186" t="str">
        <f>VLOOKUP(A93,[1]!TOX, 2, FALSE)</f>
        <v>375-85-9</v>
      </c>
      <c r="C93" s="186" t="s">
        <v>235</v>
      </c>
      <c r="D93" s="187"/>
      <c r="E93" s="186"/>
      <c r="F93" s="188"/>
      <c r="G93" s="186"/>
      <c r="H93" s="189"/>
      <c r="I93" s="186"/>
      <c r="J93" s="186"/>
      <c r="K93" s="219"/>
      <c r="L93" s="186"/>
      <c r="M93" s="190"/>
      <c r="N93" s="186"/>
      <c r="O93" s="191"/>
      <c r="P93" s="186"/>
      <c r="Q93" s="186"/>
      <c r="R93" s="192"/>
      <c r="S93" s="186"/>
      <c r="T93" s="186">
        <v>1</v>
      </c>
      <c r="U93" s="186">
        <v>1</v>
      </c>
      <c r="V93" s="186"/>
      <c r="W93" s="186"/>
      <c r="X93" s="190"/>
      <c r="Y93" s="193"/>
      <c r="Z93" s="159"/>
    </row>
    <row r="94" spans="1:26" ht="23" x14ac:dyDescent="0.25">
      <c r="A94" s="115" t="s">
        <v>232</v>
      </c>
      <c r="B94" s="186" t="str">
        <f>VLOOKUP(A94,[1]!TOX, 2, FALSE)</f>
        <v>335-46-4</v>
      </c>
      <c r="C94" s="186" t="s">
        <v>235</v>
      </c>
      <c r="D94" s="187"/>
      <c r="E94" s="186"/>
      <c r="F94" s="188"/>
      <c r="G94" s="186"/>
      <c r="H94" s="189"/>
      <c r="I94" s="186"/>
      <c r="J94" s="186"/>
      <c r="K94" s="219"/>
      <c r="L94" s="186"/>
      <c r="M94" s="190"/>
      <c r="N94" s="186"/>
      <c r="O94" s="191"/>
      <c r="P94" s="186"/>
      <c r="Q94" s="186"/>
      <c r="R94" s="192"/>
      <c r="S94" s="186"/>
      <c r="T94" s="186">
        <v>1</v>
      </c>
      <c r="U94" s="186">
        <v>1</v>
      </c>
      <c r="V94" s="186"/>
      <c r="W94" s="186"/>
      <c r="X94" s="190"/>
      <c r="Y94" s="193"/>
      <c r="Z94" s="159"/>
    </row>
    <row r="95" spans="1:26" x14ac:dyDescent="0.25">
      <c r="A95" s="115" t="s">
        <v>229</v>
      </c>
      <c r="B95" s="186" t="str">
        <f>VLOOKUP(A95,[1]!TOX, 2, FALSE)</f>
        <v>335-67-1</v>
      </c>
      <c r="C95" s="186" t="s">
        <v>235</v>
      </c>
      <c r="D95" s="187"/>
      <c r="E95" s="186"/>
      <c r="F95" s="188"/>
      <c r="G95" s="186"/>
      <c r="H95" s="189"/>
      <c r="I95" s="186"/>
      <c r="J95" s="186"/>
      <c r="K95" s="219"/>
      <c r="L95" s="186"/>
      <c r="M95" s="190"/>
      <c r="N95" s="186"/>
      <c r="O95" s="191"/>
      <c r="P95" s="186"/>
      <c r="Q95" s="186"/>
      <c r="R95" s="192"/>
      <c r="S95" s="186"/>
      <c r="T95" s="186">
        <v>1</v>
      </c>
      <c r="U95" s="186">
        <v>1</v>
      </c>
      <c r="V95" s="186"/>
      <c r="W95" s="186"/>
      <c r="X95" s="190"/>
      <c r="Y95" s="193"/>
      <c r="Z95" s="159"/>
    </row>
    <row r="96" spans="1:26" ht="23" x14ac:dyDescent="0.25">
      <c r="A96" s="115" t="s">
        <v>236</v>
      </c>
      <c r="B96" s="186" t="str">
        <f>VLOOKUP(A96,[1]!TOX, 2, FALSE)</f>
        <v>1763-23-1</v>
      </c>
      <c r="C96" s="186" t="s">
        <v>235</v>
      </c>
      <c r="D96" s="187"/>
      <c r="E96" s="186"/>
      <c r="F96" s="188"/>
      <c r="G96" s="186"/>
      <c r="H96" s="189">
        <v>1.0999999999999999E-2</v>
      </c>
      <c r="I96" s="186"/>
      <c r="J96" s="186"/>
      <c r="K96" s="219">
        <v>370</v>
      </c>
      <c r="L96" s="186"/>
      <c r="M96" s="190"/>
      <c r="N96" s="186"/>
      <c r="O96" s="191"/>
      <c r="P96" s="186"/>
      <c r="Q96" s="186"/>
      <c r="R96" s="192"/>
      <c r="S96" s="186"/>
      <c r="T96" s="186">
        <v>1</v>
      </c>
      <c r="U96" s="186">
        <v>1</v>
      </c>
      <c r="V96" s="186"/>
      <c r="W96" s="186"/>
      <c r="X96" s="190"/>
      <c r="Y96" s="193"/>
      <c r="Z96" s="159"/>
    </row>
    <row r="97" spans="1:26" x14ac:dyDescent="0.25">
      <c r="A97" s="115" t="s">
        <v>233</v>
      </c>
      <c r="B97" s="186" t="str">
        <f>VLOOKUP(A97,[1]!TOX, 2, FALSE)</f>
        <v>375-95-1</v>
      </c>
      <c r="C97" s="186" t="s">
        <v>235</v>
      </c>
      <c r="D97" s="187"/>
      <c r="E97" s="186"/>
      <c r="F97" s="188"/>
      <c r="G97" s="186"/>
      <c r="H97" s="189"/>
      <c r="I97" s="186"/>
      <c r="J97" s="186"/>
      <c r="K97" s="219"/>
      <c r="L97" s="186"/>
      <c r="M97" s="190"/>
      <c r="N97" s="186"/>
      <c r="O97" s="191"/>
      <c r="P97" s="186"/>
      <c r="Q97" s="186"/>
      <c r="R97" s="192"/>
      <c r="S97" s="186"/>
      <c r="T97" s="186">
        <v>1</v>
      </c>
      <c r="U97" s="186">
        <v>1</v>
      </c>
      <c r="V97" s="186"/>
      <c r="W97" s="186"/>
      <c r="X97" s="190"/>
      <c r="Y97" s="193"/>
      <c r="Z97" s="159"/>
    </row>
    <row r="98" spans="1:26" x14ac:dyDescent="0.25">
      <c r="A98" s="115" t="s">
        <v>210</v>
      </c>
      <c r="B98" s="186" t="str">
        <f>VLOOKUP(A98,[1]!TOX, 2, FALSE)</f>
        <v>NA</v>
      </c>
      <c r="C98" s="186" t="s">
        <v>170</v>
      </c>
      <c r="D98" s="187"/>
      <c r="E98" s="186"/>
      <c r="F98" s="188"/>
      <c r="G98" s="186"/>
      <c r="H98" s="189"/>
      <c r="I98" s="186"/>
      <c r="J98" s="186"/>
      <c r="K98" s="219"/>
      <c r="L98" s="186"/>
      <c r="M98" s="190"/>
      <c r="N98" s="186"/>
      <c r="O98" s="191"/>
      <c r="P98" s="186"/>
      <c r="Q98" s="186"/>
      <c r="R98" s="192"/>
      <c r="S98" s="186"/>
      <c r="T98" s="186">
        <v>7</v>
      </c>
      <c r="U98" s="186">
        <v>1</v>
      </c>
      <c r="V98" s="186"/>
      <c r="W98" s="186"/>
      <c r="X98" s="190"/>
      <c r="Y98" s="193"/>
      <c r="Z98" s="159"/>
    </row>
    <row r="99" spans="1:26" x14ac:dyDescent="0.25">
      <c r="A99" s="115" t="s">
        <v>218</v>
      </c>
      <c r="B99" s="186" t="str">
        <f>VLOOKUP(A99,[1]!TOX, 2, FALSE)</f>
        <v>NA</v>
      </c>
      <c r="C99" s="186"/>
      <c r="D99" s="187"/>
      <c r="E99" s="186"/>
      <c r="F99" s="188"/>
      <c r="G99" s="186"/>
      <c r="H99" s="189"/>
      <c r="I99" s="186"/>
      <c r="J99" s="186"/>
      <c r="K99" s="219"/>
      <c r="L99" s="186"/>
      <c r="M99" s="190"/>
      <c r="N99" s="186"/>
      <c r="O99" s="191"/>
      <c r="P99" s="186"/>
      <c r="Q99" s="186"/>
      <c r="R99" s="192"/>
      <c r="S99" s="186"/>
      <c r="T99" s="186"/>
      <c r="U99" s="186"/>
      <c r="V99" s="186"/>
      <c r="W99" s="186"/>
      <c r="X99" s="190"/>
      <c r="Y99" s="193"/>
      <c r="Z99" s="159"/>
    </row>
    <row r="100" spans="1:26" ht="23" x14ac:dyDescent="0.25">
      <c r="A100" s="115" t="s">
        <v>239</v>
      </c>
      <c r="B100" s="194" t="str">
        <f>VLOOKUP(A100,[1]!TOX, 2, FALSE)</f>
        <v>NA</v>
      </c>
      <c r="C100" s="194" t="s">
        <v>174</v>
      </c>
      <c r="D100" s="195"/>
      <c r="E100" s="194"/>
      <c r="F100" s="196"/>
      <c r="G100" s="194"/>
      <c r="H100" s="197"/>
      <c r="I100" s="194"/>
      <c r="J100" s="194"/>
      <c r="K100" s="195"/>
      <c r="L100" s="194"/>
      <c r="M100" s="198"/>
      <c r="N100" s="194"/>
      <c r="O100" s="199"/>
      <c r="P100" s="194"/>
      <c r="Q100" s="194"/>
      <c r="R100" s="200"/>
      <c r="S100" s="194"/>
      <c r="T100" s="194"/>
      <c r="U100" s="194"/>
      <c r="V100" s="194"/>
      <c r="W100" s="194"/>
      <c r="X100" s="198"/>
      <c r="Y100" s="201"/>
      <c r="Z100" s="159"/>
    </row>
    <row r="101" spans="1:26" ht="23" x14ac:dyDescent="0.25">
      <c r="A101" s="221" t="s">
        <v>240</v>
      </c>
      <c r="B101" s="194" t="str">
        <f>VLOOKUP(A101,[1]!TOX, 2, FALSE)</f>
        <v>NA</v>
      </c>
      <c r="C101" s="194" t="s">
        <v>174</v>
      </c>
      <c r="D101" s="195"/>
      <c r="E101" s="194"/>
      <c r="F101" s="196"/>
      <c r="G101" s="194"/>
      <c r="H101" s="197"/>
      <c r="I101" s="194"/>
      <c r="J101" s="194"/>
      <c r="K101" s="195"/>
      <c r="L101" s="194"/>
      <c r="M101" s="198"/>
      <c r="N101" s="194"/>
      <c r="O101" s="199"/>
      <c r="P101" s="194"/>
      <c r="Q101" s="194"/>
      <c r="R101" s="200"/>
      <c r="S101" s="194"/>
      <c r="T101" s="194"/>
      <c r="U101" s="194"/>
      <c r="V101" s="194"/>
      <c r="W101" s="194"/>
      <c r="X101" s="198"/>
      <c r="Y101" s="201"/>
      <c r="Z101" s="159"/>
    </row>
    <row r="102" spans="1:26" ht="23" x14ac:dyDescent="0.25">
      <c r="A102" s="115" t="s">
        <v>241</v>
      </c>
      <c r="B102" s="202" t="str">
        <f>VLOOKUP(A102,[1]!TOX, 2, FALSE)</f>
        <v>NA</v>
      </c>
      <c r="C102" s="202" t="s">
        <v>175</v>
      </c>
      <c r="D102" s="203"/>
      <c r="E102" s="202"/>
      <c r="F102" s="204"/>
      <c r="G102" s="202"/>
      <c r="H102" s="205"/>
      <c r="I102" s="202"/>
      <c r="J102" s="202"/>
      <c r="K102" s="203"/>
      <c r="L102" s="202"/>
      <c r="M102" s="206"/>
      <c r="N102" s="202"/>
      <c r="O102" s="207"/>
      <c r="P102" s="202"/>
      <c r="Q102" s="202"/>
      <c r="R102" s="208"/>
      <c r="S102" s="202"/>
      <c r="T102" s="202"/>
      <c r="U102" s="202"/>
      <c r="V102" s="202"/>
      <c r="W102" s="202"/>
      <c r="X102" s="206"/>
      <c r="Y102" s="209"/>
      <c r="Z102" s="159"/>
    </row>
    <row r="103" spans="1:26" ht="23" x14ac:dyDescent="0.25">
      <c r="A103" s="115" t="s">
        <v>242</v>
      </c>
      <c r="B103" s="202" t="str">
        <f>VLOOKUP(A103,[1]!TOX, 2, FALSE)</f>
        <v>NA</v>
      </c>
      <c r="C103" s="202" t="s">
        <v>175</v>
      </c>
      <c r="D103" s="203"/>
      <c r="E103" s="202"/>
      <c r="F103" s="204"/>
      <c r="G103" s="202"/>
      <c r="H103" s="205"/>
      <c r="I103" s="202"/>
      <c r="J103" s="202"/>
      <c r="K103" s="203"/>
      <c r="L103" s="202"/>
      <c r="M103" s="206"/>
      <c r="N103" s="202"/>
      <c r="O103" s="207"/>
      <c r="P103" s="202"/>
      <c r="Q103" s="202"/>
      <c r="R103" s="208"/>
      <c r="S103" s="202"/>
      <c r="T103" s="202"/>
      <c r="U103" s="202"/>
      <c r="V103" s="202"/>
      <c r="W103" s="202"/>
      <c r="X103" s="206"/>
      <c r="Y103" s="209"/>
      <c r="Z103" s="159"/>
    </row>
    <row r="104" spans="1:26" ht="23" x14ac:dyDescent="0.25">
      <c r="A104" s="115" t="s">
        <v>243</v>
      </c>
      <c r="B104" s="186" t="str">
        <f>VLOOKUP(A104,[1]!TOX, 2, FALSE)</f>
        <v>NA</v>
      </c>
      <c r="C104" s="186" t="s">
        <v>170</v>
      </c>
      <c r="D104" s="187">
        <v>51</v>
      </c>
      <c r="E104" s="186" t="s">
        <v>173</v>
      </c>
      <c r="F104" s="188">
        <v>0.05</v>
      </c>
      <c r="G104" s="186" t="s">
        <v>173</v>
      </c>
      <c r="H104" s="189">
        <v>7.9500000000000005E-3</v>
      </c>
      <c r="I104" s="186" t="s">
        <v>173</v>
      </c>
      <c r="J104" s="186"/>
      <c r="K104" s="187">
        <v>1778</v>
      </c>
      <c r="L104" s="186" t="s">
        <v>173</v>
      </c>
      <c r="M104" s="190">
        <v>120</v>
      </c>
      <c r="N104" s="186"/>
      <c r="O104" s="220">
        <v>0.89</v>
      </c>
      <c r="P104" s="186" t="s">
        <v>177</v>
      </c>
      <c r="Q104" s="186">
        <v>5</v>
      </c>
      <c r="R104" s="192">
        <v>1.9000000000000001E-4</v>
      </c>
      <c r="S104" s="186"/>
      <c r="T104" s="222">
        <v>35300</v>
      </c>
      <c r="U104" s="222">
        <v>1440</v>
      </c>
      <c r="V104" s="186"/>
      <c r="W104" s="186"/>
      <c r="X104" s="190" t="s">
        <v>202</v>
      </c>
      <c r="Y104" s="193">
        <f>(6207*H104)+(0.166*K104)</f>
        <v>344.49365</v>
      </c>
      <c r="Z104" s="159"/>
    </row>
    <row r="105" spans="1:26" ht="23" x14ac:dyDescent="0.25">
      <c r="A105" s="115" t="s">
        <v>244</v>
      </c>
      <c r="B105" s="186" t="str">
        <f>VLOOKUP(A105,[1]!TOX, 2, FALSE)</f>
        <v>NA</v>
      </c>
      <c r="C105" s="186" t="s">
        <v>170</v>
      </c>
      <c r="D105" s="187">
        <v>5.8</v>
      </c>
      <c r="E105" s="186" t="s">
        <v>173</v>
      </c>
      <c r="F105" s="188">
        <v>0.04</v>
      </c>
      <c r="G105" s="186" t="s">
        <v>173</v>
      </c>
      <c r="H105" s="189">
        <v>7.2199999999999999E-4</v>
      </c>
      <c r="I105" s="186" t="s">
        <v>173</v>
      </c>
      <c r="J105" s="186"/>
      <c r="K105" s="187">
        <v>5012</v>
      </c>
      <c r="L105" s="186" t="s">
        <v>173</v>
      </c>
      <c r="M105" s="190">
        <v>152</v>
      </c>
      <c r="N105" s="186"/>
      <c r="O105" s="220">
        <v>1.2</v>
      </c>
      <c r="P105" s="186" t="s">
        <v>177</v>
      </c>
      <c r="Q105" s="186">
        <v>50</v>
      </c>
      <c r="R105" s="192">
        <v>3.8999999999999999E-4</v>
      </c>
      <c r="S105" s="186"/>
      <c r="T105" s="222">
        <v>557000</v>
      </c>
      <c r="U105" s="222">
        <v>6290</v>
      </c>
      <c r="V105" s="186"/>
      <c r="W105" s="186"/>
      <c r="X105" s="190" t="s">
        <v>202</v>
      </c>
      <c r="Y105" s="193">
        <f>(6207*H105)+(0.166*K105)</f>
        <v>836.47345400000006</v>
      </c>
      <c r="Z105" s="159"/>
    </row>
    <row r="106" spans="1:26" x14ac:dyDescent="0.25">
      <c r="A106" s="115" t="s">
        <v>22</v>
      </c>
      <c r="B106" s="186" t="str">
        <f>VLOOKUP(A106,[1]!TOX, 2, FALSE)</f>
        <v>85-01-8</v>
      </c>
      <c r="C106" s="186" t="s">
        <v>170</v>
      </c>
      <c r="D106" s="191">
        <v>1.1499999999999999</v>
      </c>
      <c r="E106" s="186" t="s">
        <v>172</v>
      </c>
      <c r="F106" s="188">
        <v>3.3000000000000002E-2</v>
      </c>
      <c r="G106" s="186" t="s">
        <v>173</v>
      </c>
      <c r="H106" s="189">
        <v>2.3300000000000001E-5</v>
      </c>
      <c r="I106" s="186" t="s">
        <v>172</v>
      </c>
      <c r="J106" s="186"/>
      <c r="K106" s="187">
        <v>8140</v>
      </c>
      <c r="L106" s="186" t="s">
        <v>173</v>
      </c>
      <c r="M106" s="190">
        <v>178.2</v>
      </c>
      <c r="N106" s="186"/>
      <c r="O106" s="191">
        <v>1.03</v>
      </c>
      <c r="P106" s="186" t="s">
        <v>173</v>
      </c>
      <c r="Q106" s="186">
        <v>0.3</v>
      </c>
      <c r="R106" s="192"/>
      <c r="S106" s="186"/>
      <c r="T106" s="186">
        <v>43668</v>
      </c>
      <c r="U106" s="186">
        <v>248</v>
      </c>
      <c r="V106" s="186">
        <v>117</v>
      </c>
      <c r="W106" s="186">
        <v>44</v>
      </c>
      <c r="X106" s="190">
        <v>2325</v>
      </c>
      <c r="Y106" s="193">
        <f>(6207*H106)+(0.166*K106)</f>
        <v>1351.3846231</v>
      </c>
      <c r="Z106" s="159"/>
    </row>
    <row r="107" spans="1:26" x14ac:dyDescent="0.25">
      <c r="A107" s="115" t="s">
        <v>21</v>
      </c>
      <c r="B107" s="186" t="str">
        <f>VLOOKUP(A107,[1]!TOX, 2, FALSE)</f>
        <v>108-95-2</v>
      </c>
      <c r="C107" s="186" t="s">
        <v>170</v>
      </c>
      <c r="D107" s="187">
        <v>82800</v>
      </c>
      <c r="E107" s="186" t="s">
        <v>171</v>
      </c>
      <c r="F107" s="188">
        <v>8.2000000000000003E-2</v>
      </c>
      <c r="G107" s="186" t="s">
        <v>171</v>
      </c>
      <c r="H107" s="189">
        <v>3.9700000000000002E-7</v>
      </c>
      <c r="I107" s="186" t="s">
        <v>171</v>
      </c>
      <c r="J107" s="186"/>
      <c r="K107" s="187">
        <v>28.8</v>
      </c>
      <c r="L107" s="186" t="s">
        <v>171</v>
      </c>
      <c r="M107" s="190">
        <v>94.1</v>
      </c>
      <c r="N107" s="186"/>
      <c r="O107" s="191">
        <v>1.1000000000000001</v>
      </c>
      <c r="P107" s="186"/>
      <c r="Q107" s="186">
        <v>50</v>
      </c>
      <c r="R107" s="192"/>
      <c r="S107" s="186"/>
      <c r="T107" s="186">
        <v>10</v>
      </c>
      <c r="U107" s="186">
        <v>1</v>
      </c>
      <c r="V107" s="186">
        <v>1</v>
      </c>
      <c r="W107" s="186">
        <v>1</v>
      </c>
      <c r="X107" s="190">
        <v>15</v>
      </c>
      <c r="Y107" s="193">
        <f>(6207*H107)+(0.166*K107)</f>
        <v>4.7832641790000006</v>
      </c>
      <c r="Z107" s="159"/>
    </row>
    <row r="108" spans="1:26" ht="23" x14ac:dyDescent="0.25">
      <c r="A108" s="115" t="s">
        <v>20</v>
      </c>
      <c r="B108" s="194" t="str">
        <f>VLOOKUP(A108,[1]!TOX, 2, FALSE)</f>
        <v>1336-36-3</v>
      </c>
      <c r="C108" s="194" t="s">
        <v>174</v>
      </c>
      <c r="D108" s="195"/>
      <c r="E108" s="194"/>
      <c r="F108" s="196"/>
      <c r="G108" s="194"/>
      <c r="H108" s="197"/>
      <c r="I108" s="194"/>
      <c r="J108" s="194"/>
      <c r="K108" s="195"/>
      <c r="L108" s="194"/>
      <c r="M108" s="198"/>
      <c r="N108" s="194"/>
      <c r="O108" s="199"/>
      <c r="P108" s="194"/>
      <c r="Q108" s="194"/>
      <c r="R108" s="200"/>
      <c r="S108" s="194"/>
      <c r="T108" s="194"/>
      <c r="U108" s="194"/>
      <c r="V108" s="194"/>
      <c r="W108" s="194"/>
      <c r="X108" s="198"/>
      <c r="Y108" s="201"/>
      <c r="Z108" s="159"/>
    </row>
    <row r="109" spans="1:26" x14ac:dyDescent="0.25">
      <c r="A109" s="115" t="s">
        <v>19</v>
      </c>
      <c r="B109" s="202" t="str">
        <f>VLOOKUP(A109,[1]!TOX, 2, FALSE)</f>
        <v>129-00-0</v>
      </c>
      <c r="C109" s="202" t="s">
        <v>175</v>
      </c>
      <c r="D109" s="203"/>
      <c r="E109" s="202"/>
      <c r="F109" s="204"/>
      <c r="G109" s="202"/>
      <c r="H109" s="205"/>
      <c r="I109" s="202"/>
      <c r="J109" s="202"/>
      <c r="K109" s="203"/>
      <c r="L109" s="202"/>
      <c r="M109" s="206"/>
      <c r="N109" s="202"/>
      <c r="O109" s="207"/>
      <c r="P109" s="202"/>
      <c r="Q109" s="202"/>
      <c r="R109" s="208"/>
      <c r="S109" s="202"/>
      <c r="T109" s="202"/>
      <c r="U109" s="202"/>
      <c r="V109" s="202"/>
      <c r="W109" s="202"/>
      <c r="X109" s="206"/>
      <c r="Y109" s="209"/>
      <c r="Z109" s="159"/>
    </row>
    <row r="110" spans="1:26" x14ac:dyDescent="0.25">
      <c r="A110" s="115" t="s">
        <v>18</v>
      </c>
      <c r="B110" s="186" t="str">
        <f>VLOOKUP(A110,[1]!TOX, 2, FALSE)</f>
        <v>121-82-4</v>
      </c>
      <c r="C110" s="186" t="s">
        <v>170</v>
      </c>
      <c r="D110" s="187">
        <v>60</v>
      </c>
      <c r="E110" s="186"/>
      <c r="F110" s="218">
        <v>7.4999999999999997E-2</v>
      </c>
      <c r="G110" s="186" t="s">
        <v>177</v>
      </c>
      <c r="H110" s="189">
        <v>1.2E-5</v>
      </c>
      <c r="I110" s="186"/>
      <c r="J110" s="186"/>
      <c r="K110" s="187">
        <v>63</v>
      </c>
      <c r="L110" s="186"/>
      <c r="M110" s="190">
        <v>222.26</v>
      </c>
      <c r="N110" s="186"/>
      <c r="O110" s="191"/>
      <c r="P110" s="186"/>
      <c r="Q110" s="186"/>
      <c r="R110" s="192"/>
      <c r="S110" s="186"/>
      <c r="T110" s="186">
        <v>13</v>
      </c>
      <c r="U110" s="186">
        <v>2</v>
      </c>
      <c r="V110" s="186">
        <v>1</v>
      </c>
      <c r="W110" s="186">
        <v>1</v>
      </c>
      <c r="X110" s="190"/>
      <c r="Y110" s="193">
        <f>(6207*H110)+(0.166*K110)</f>
        <v>10.532484</v>
      </c>
      <c r="Z110" s="159"/>
    </row>
    <row r="111" spans="1:26" x14ac:dyDescent="0.25">
      <c r="A111" s="115" t="s">
        <v>17</v>
      </c>
      <c r="B111" s="210" t="str">
        <f>VLOOKUP(A111,[1]!TOX, 2, FALSE)</f>
        <v>7782-49-2</v>
      </c>
      <c r="C111" s="210"/>
      <c r="D111" s="211"/>
      <c r="E111" s="210"/>
      <c r="F111" s="212"/>
      <c r="G111" s="210"/>
      <c r="H111" s="213"/>
      <c r="I111" s="210"/>
      <c r="J111" s="210"/>
      <c r="K111" s="211"/>
      <c r="L111" s="210"/>
      <c r="M111" s="214"/>
      <c r="N111" s="210"/>
      <c r="O111" s="215"/>
      <c r="P111" s="210"/>
      <c r="Q111" s="210"/>
      <c r="R111" s="216"/>
      <c r="S111" s="210"/>
      <c r="T111" s="210"/>
      <c r="U111" s="210"/>
      <c r="V111" s="210"/>
      <c r="W111" s="210"/>
      <c r="X111" s="214"/>
      <c r="Y111" s="217"/>
      <c r="Z111" s="159"/>
    </row>
    <row r="112" spans="1:26" x14ac:dyDescent="0.25">
      <c r="A112" s="115" t="s">
        <v>16</v>
      </c>
      <c r="B112" s="210" t="str">
        <f>VLOOKUP(A112,[1]!TOX, 2, FALSE)</f>
        <v>7440-22-4</v>
      </c>
      <c r="C112" s="210"/>
      <c r="D112" s="211"/>
      <c r="E112" s="210"/>
      <c r="F112" s="212"/>
      <c r="G112" s="210"/>
      <c r="H112" s="213"/>
      <c r="I112" s="210"/>
      <c r="J112" s="210"/>
      <c r="K112" s="211"/>
      <c r="L112" s="210"/>
      <c r="M112" s="214"/>
      <c r="N112" s="210"/>
      <c r="O112" s="215"/>
      <c r="P112" s="210"/>
      <c r="Q112" s="210"/>
      <c r="R112" s="216"/>
      <c r="S112" s="210"/>
      <c r="T112" s="210"/>
      <c r="U112" s="210"/>
      <c r="V112" s="210"/>
      <c r="W112" s="210"/>
      <c r="X112" s="214"/>
      <c r="Y112" s="217"/>
      <c r="Z112" s="159"/>
    </row>
    <row r="113" spans="1:26" x14ac:dyDescent="0.25">
      <c r="A113" s="115" t="s">
        <v>15</v>
      </c>
      <c r="B113" s="186" t="str">
        <f>VLOOKUP(A113,[1]!TOX, 2, FALSE)</f>
        <v>100-42-5</v>
      </c>
      <c r="C113" s="186" t="s">
        <v>170</v>
      </c>
      <c r="D113" s="187">
        <v>310</v>
      </c>
      <c r="E113" s="186" t="s">
        <v>171</v>
      </c>
      <c r="F113" s="188">
        <v>7.0999999999999994E-2</v>
      </c>
      <c r="G113" s="186" t="s">
        <v>171</v>
      </c>
      <c r="H113" s="189">
        <v>2.7499999999999998E-3</v>
      </c>
      <c r="I113" s="186" t="s">
        <v>171</v>
      </c>
      <c r="J113" s="186"/>
      <c r="K113" s="187">
        <v>776</v>
      </c>
      <c r="L113" s="186" t="s">
        <v>171</v>
      </c>
      <c r="M113" s="190">
        <v>104</v>
      </c>
      <c r="N113" s="186"/>
      <c r="O113" s="191">
        <v>0.91</v>
      </c>
      <c r="P113" s="186"/>
      <c r="Q113" s="186">
        <v>50</v>
      </c>
      <c r="R113" s="192"/>
      <c r="S113" s="186"/>
      <c r="T113" s="186">
        <v>321</v>
      </c>
      <c r="U113" s="186">
        <v>29</v>
      </c>
      <c r="V113" s="186">
        <v>19</v>
      </c>
      <c r="W113" s="186">
        <v>9</v>
      </c>
      <c r="X113" s="190">
        <v>17</v>
      </c>
      <c r="Y113" s="193">
        <f>(6207*H113)+(0.166*K113)</f>
        <v>145.88525000000001</v>
      </c>
      <c r="Z113" s="159"/>
    </row>
    <row r="114" spans="1:26" x14ac:dyDescent="0.25">
      <c r="A114" s="115" t="s">
        <v>14</v>
      </c>
      <c r="B114" s="194" t="str">
        <f>VLOOKUP(A114,[1]!TOX, 2, FALSE)</f>
        <v>1746-01-6</v>
      </c>
      <c r="C114" s="194" t="s">
        <v>174</v>
      </c>
      <c r="D114" s="195"/>
      <c r="E114" s="194"/>
      <c r="F114" s="196"/>
      <c r="G114" s="194"/>
      <c r="H114" s="197"/>
      <c r="I114" s="194"/>
      <c r="J114" s="194"/>
      <c r="K114" s="195"/>
      <c r="L114" s="194"/>
      <c r="M114" s="198"/>
      <c r="N114" s="194"/>
      <c r="O114" s="199"/>
      <c r="P114" s="194"/>
      <c r="Q114" s="194"/>
      <c r="R114" s="200"/>
      <c r="S114" s="194"/>
      <c r="T114" s="194"/>
      <c r="U114" s="194"/>
      <c r="V114" s="194"/>
      <c r="W114" s="194"/>
      <c r="X114" s="198"/>
      <c r="Y114" s="201"/>
      <c r="Z114" s="159"/>
    </row>
    <row r="115" spans="1:26" x14ac:dyDescent="0.25">
      <c r="A115" s="115" t="s">
        <v>13</v>
      </c>
      <c r="B115" s="186" t="str">
        <f>VLOOKUP(A115,[1]!TOX, 2, FALSE)</f>
        <v>630-20-6</v>
      </c>
      <c r="C115" s="186" t="s">
        <v>170</v>
      </c>
      <c r="D115" s="187">
        <v>1100</v>
      </c>
      <c r="E115" s="186" t="s">
        <v>172</v>
      </c>
      <c r="F115" s="218">
        <v>7.0999999999999994E-2</v>
      </c>
      <c r="G115" s="186" t="s">
        <v>177</v>
      </c>
      <c r="H115" s="189">
        <v>2.4199999999999998E-3</v>
      </c>
      <c r="I115" s="186" t="s">
        <v>172</v>
      </c>
      <c r="J115" s="186">
        <v>2</v>
      </c>
      <c r="K115" s="219">
        <v>137.19999999999999</v>
      </c>
      <c r="L115" s="186" t="s">
        <v>177</v>
      </c>
      <c r="M115" s="190">
        <v>168</v>
      </c>
      <c r="N115" s="186"/>
      <c r="O115" s="191">
        <v>1.5</v>
      </c>
      <c r="P115" s="186"/>
      <c r="Q115" s="186">
        <v>50</v>
      </c>
      <c r="R115" s="192"/>
      <c r="S115" s="186"/>
      <c r="T115" s="186">
        <v>47</v>
      </c>
      <c r="U115" s="186">
        <v>5</v>
      </c>
      <c r="V115" s="186">
        <v>4</v>
      </c>
      <c r="W115" s="186">
        <v>2</v>
      </c>
      <c r="X115" s="190">
        <v>77</v>
      </c>
      <c r="Y115" s="193">
        <f>(6207*H115)+(0.166*K115)</f>
        <v>37.796139999999994</v>
      </c>
      <c r="Z115" s="159"/>
    </row>
    <row r="116" spans="1:26" x14ac:dyDescent="0.25">
      <c r="A116" s="115" t="s">
        <v>12</v>
      </c>
      <c r="B116" s="186" t="str">
        <f>VLOOKUP(A116,[1]!TOX, 2, FALSE)</f>
        <v>79-34-5</v>
      </c>
      <c r="C116" s="186" t="s">
        <v>170</v>
      </c>
      <c r="D116" s="187">
        <v>2970</v>
      </c>
      <c r="E116" s="186" t="s">
        <v>171</v>
      </c>
      <c r="F116" s="188">
        <v>7.0999999999999994E-2</v>
      </c>
      <c r="G116" s="186" t="s">
        <v>171</v>
      </c>
      <c r="H116" s="189">
        <v>3.4499999999999998E-4</v>
      </c>
      <c r="I116" s="186" t="s">
        <v>171</v>
      </c>
      <c r="J116" s="186"/>
      <c r="K116" s="187">
        <v>93.3</v>
      </c>
      <c r="L116" s="186" t="s">
        <v>171</v>
      </c>
      <c r="M116" s="190">
        <v>168</v>
      </c>
      <c r="N116" s="186"/>
      <c r="O116" s="191">
        <v>1.6</v>
      </c>
      <c r="P116" s="186"/>
      <c r="Q116" s="186">
        <v>20</v>
      </c>
      <c r="R116" s="192"/>
      <c r="S116" s="186"/>
      <c r="T116" s="186">
        <v>17</v>
      </c>
      <c r="U116" s="186">
        <v>2</v>
      </c>
      <c r="V116" s="186">
        <v>2</v>
      </c>
      <c r="W116" s="186">
        <v>1</v>
      </c>
      <c r="X116" s="190">
        <v>11</v>
      </c>
      <c r="Y116" s="193">
        <f>(6207*H116)+(0.166*K116)</f>
        <v>17.629214999999999</v>
      </c>
      <c r="Z116" s="159"/>
    </row>
    <row r="117" spans="1:26" x14ac:dyDescent="0.25">
      <c r="A117" s="115" t="s">
        <v>11</v>
      </c>
      <c r="B117" s="186" t="str">
        <f>VLOOKUP(A117,[1]!TOX, 2, FALSE)</f>
        <v>127-18-4</v>
      </c>
      <c r="C117" s="186" t="s">
        <v>170</v>
      </c>
      <c r="D117" s="187">
        <v>200</v>
      </c>
      <c r="E117" s="186" t="s">
        <v>171</v>
      </c>
      <c r="F117" s="188">
        <v>7.1999999999999995E-2</v>
      </c>
      <c r="G117" s="186" t="s">
        <v>171</v>
      </c>
      <c r="H117" s="189">
        <v>1.84E-2</v>
      </c>
      <c r="I117" s="186" t="s">
        <v>171</v>
      </c>
      <c r="J117" s="186"/>
      <c r="K117" s="187">
        <v>155</v>
      </c>
      <c r="L117" s="186" t="s">
        <v>171</v>
      </c>
      <c r="M117" s="190">
        <v>166</v>
      </c>
      <c r="N117" s="186"/>
      <c r="O117" s="191">
        <v>1.62</v>
      </c>
      <c r="P117" s="186"/>
      <c r="Q117" s="186">
        <v>5</v>
      </c>
      <c r="R117" s="192"/>
      <c r="S117" s="186"/>
      <c r="T117" s="186">
        <v>4484</v>
      </c>
      <c r="U117" s="186">
        <v>247</v>
      </c>
      <c r="V117" s="186">
        <v>99</v>
      </c>
      <c r="W117" s="186">
        <v>42</v>
      </c>
      <c r="X117" s="190">
        <v>90</v>
      </c>
      <c r="Y117" s="193">
        <f>(6207*H117)+(0.166*K117)</f>
        <v>139.93879999999999</v>
      </c>
      <c r="Z117" s="159"/>
    </row>
    <row r="118" spans="1:26" x14ac:dyDescent="0.25">
      <c r="A118" s="115" t="s">
        <v>10</v>
      </c>
      <c r="B118" s="210" t="str">
        <f>VLOOKUP(A118,[1]!TOX, 2, FALSE)</f>
        <v>7440-28-0</v>
      </c>
      <c r="C118" s="210"/>
      <c r="D118" s="211"/>
      <c r="E118" s="210"/>
      <c r="F118" s="212"/>
      <c r="G118" s="210"/>
      <c r="H118" s="213"/>
      <c r="I118" s="210"/>
      <c r="J118" s="210"/>
      <c r="K118" s="211"/>
      <c r="L118" s="210"/>
      <c r="M118" s="214"/>
      <c r="N118" s="210"/>
      <c r="O118" s="215"/>
      <c r="P118" s="210"/>
      <c r="Q118" s="210"/>
      <c r="R118" s="216"/>
      <c r="S118" s="210"/>
      <c r="T118" s="210"/>
      <c r="U118" s="210"/>
      <c r="V118" s="210"/>
      <c r="W118" s="210"/>
      <c r="X118" s="214"/>
      <c r="Y118" s="217"/>
      <c r="Z118" s="159"/>
    </row>
    <row r="119" spans="1:26" x14ac:dyDescent="0.25">
      <c r="A119" s="115" t="s">
        <v>9</v>
      </c>
      <c r="B119" s="186" t="str">
        <f>VLOOKUP(A119,[1]!TOX, 2, FALSE)</f>
        <v>108-88-3</v>
      </c>
      <c r="C119" s="186" t="s">
        <v>170</v>
      </c>
      <c r="D119" s="187">
        <v>526</v>
      </c>
      <c r="E119" s="186" t="s">
        <v>171</v>
      </c>
      <c r="F119" s="188">
        <v>8.6999999999999994E-2</v>
      </c>
      <c r="G119" s="186" t="s">
        <v>171</v>
      </c>
      <c r="H119" s="189">
        <v>6.6400000000000001E-3</v>
      </c>
      <c r="I119" s="186" t="s">
        <v>171</v>
      </c>
      <c r="J119" s="186"/>
      <c r="K119" s="187">
        <v>182</v>
      </c>
      <c r="L119" s="186" t="s">
        <v>171</v>
      </c>
      <c r="M119" s="190">
        <v>92</v>
      </c>
      <c r="N119" s="186"/>
      <c r="O119" s="191">
        <v>0.87</v>
      </c>
      <c r="P119" s="186"/>
      <c r="Q119" s="186">
        <v>50</v>
      </c>
      <c r="R119" s="192"/>
      <c r="S119" s="186"/>
      <c r="T119" s="186">
        <v>337</v>
      </c>
      <c r="U119" s="186">
        <v>32</v>
      </c>
      <c r="V119" s="186">
        <v>18</v>
      </c>
      <c r="W119" s="186">
        <v>10</v>
      </c>
      <c r="X119" s="190">
        <v>86</v>
      </c>
      <c r="Y119" s="193">
        <f>(6207*H119)+(0.166*K119)</f>
        <v>71.426479999999998</v>
      </c>
      <c r="Z119" s="159"/>
    </row>
    <row r="120" spans="1:26" x14ac:dyDescent="0.25">
      <c r="A120" s="115" t="s">
        <v>8</v>
      </c>
      <c r="B120" s="186" t="str">
        <f>VLOOKUP(A120,[1]!TOX, 2, FALSE)</f>
        <v>120-82-1</v>
      </c>
      <c r="C120" s="186" t="s">
        <v>170</v>
      </c>
      <c r="D120" s="187">
        <v>300</v>
      </c>
      <c r="E120" s="186" t="s">
        <v>171</v>
      </c>
      <c r="F120" s="188">
        <v>0.03</v>
      </c>
      <c r="G120" s="186" t="s">
        <v>171</v>
      </c>
      <c r="H120" s="189">
        <v>1.42E-3</v>
      </c>
      <c r="I120" s="186" t="s">
        <v>171</v>
      </c>
      <c r="J120" s="186"/>
      <c r="K120" s="187">
        <v>1780</v>
      </c>
      <c r="L120" s="186" t="s">
        <v>171</v>
      </c>
      <c r="M120" s="190">
        <v>181</v>
      </c>
      <c r="N120" s="186"/>
      <c r="O120" s="191">
        <v>1.5</v>
      </c>
      <c r="P120" s="186"/>
      <c r="Q120" s="186">
        <v>0.5</v>
      </c>
      <c r="R120" s="192"/>
      <c r="S120" s="186"/>
      <c r="T120" s="186">
        <v>306</v>
      </c>
      <c r="U120" s="186">
        <v>32</v>
      </c>
      <c r="V120" s="186">
        <v>19</v>
      </c>
      <c r="W120" s="186">
        <v>9</v>
      </c>
      <c r="X120" s="190">
        <v>1542</v>
      </c>
      <c r="Y120" s="193">
        <f t="shared" ref="Y120:Y125" si="2">(6207*H120)+(0.166*K120)</f>
        <v>304.29394000000002</v>
      </c>
      <c r="Z120" s="159"/>
    </row>
    <row r="121" spans="1:26" x14ac:dyDescent="0.25">
      <c r="A121" s="115" t="s">
        <v>7</v>
      </c>
      <c r="B121" s="186" t="str">
        <f>VLOOKUP(A121,[1]!TOX, 2, FALSE)</f>
        <v>71-55-6</v>
      </c>
      <c r="C121" s="186" t="s">
        <v>170</v>
      </c>
      <c r="D121" s="187">
        <v>1334</v>
      </c>
      <c r="E121" s="186" t="s">
        <v>171</v>
      </c>
      <c r="F121" s="188">
        <v>7.8E-2</v>
      </c>
      <c r="G121" s="186" t="s">
        <v>171</v>
      </c>
      <c r="H121" s="189">
        <v>1.72E-2</v>
      </c>
      <c r="I121" s="186" t="s">
        <v>171</v>
      </c>
      <c r="J121" s="186"/>
      <c r="K121" s="187">
        <v>110</v>
      </c>
      <c r="L121" s="186" t="s">
        <v>171</v>
      </c>
      <c r="M121" s="190">
        <v>133</v>
      </c>
      <c r="N121" s="186"/>
      <c r="O121" s="191">
        <v>1.34</v>
      </c>
      <c r="P121" s="186"/>
      <c r="Q121" s="186">
        <v>50</v>
      </c>
      <c r="R121" s="192"/>
      <c r="S121" s="186"/>
      <c r="T121" s="186">
        <v>2291</v>
      </c>
      <c r="U121" s="186">
        <v>169</v>
      </c>
      <c r="V121" s="186">
        <v>89</v>
      </c>
      <c r="W121" s="186">
        <v>33</v>
      </c>
      <c r="X121" s="190">
        <v>169</v>
      </c>
      <c r="Y121" s="193">
        <f t="shared" si="2"/>
        <v>125.02040000000001</v>
      </c>
      <c r="Z121" s="159"/>
    </row>
    <row r="122" spans="1:26" x14ac:dyDescent="0.25">
      <c r="A122" s="115" t="s">
        <v>6</v>
      </c>
      <c r="B122" s="186" t="str">
        <f>VLOOKUP(A122,[1]!TOX, 2, FALSE)</f>
        <v xml:space="preserve">79-00-5 </v>
      </c>
      <c r="C122" s="186" t="s">
        <v>170</v>
      </c>
      <c r="D122" s="187">
        <v>4420</v>
      </c>
      <c r="E122" s="186" t="s">
        <v>171</v>
      </c>
      <c r="F122" s="188">
        <v>7.8E-2</v>
      </c>
      <c r="G122" s="186" t="s">
        <v>171</v>
      </c>
      <c r="H122" s="189">
        <v>9.1299999999999997E-4</v>
      </c>
      <c r="I122" s="186" t="s">
        <v>171</v>
      </c>
      <c r="J122" s="186"/>
      <c r="K122" s="187">
        <v>50.1</v>
      </c>
      <c r="L122" s="186" t="s">
        <v>171</v>
      </c>
      <c r="M122" s="190">
        <v>133.4</v>
      </c>
      <c r="N122" s="186"/>
      <c r="O122" s="191">
        <v>1.4</v>
      </c>
      <c r="P122" s="186"/>
      <c r="Q122" s="186">
        <v>50</v>
      </c>
      <c r="R122" s="192"/>
      <c r="S122" s="186"/>
      <c r="T122" s="186">
        <v>15</v>
      </c>
      <c r="U122" s="186">
        <v>2</v>
      </c>
      <c r="V122" s="186">
        <v>2</v>
      </c>
      <c r="W122" s="186">
        <v>1</v>
      </c>
      <c r="X122" s="190">
        <v>57</v>
      </c>
      <c r="Y122" s="193">
        <f t="shared" si="2"/>
        <v>13.983591000000001</v>
      </c>
      <c r="Z122" s="159"/>
    </row>
    <row r="123" spans="1:26" x14ac:dyDescent="0.25">
      <c r="A123" s="115" t="s">
        <v>5</v>
      </c>
      <c r="B123" s="186" t="str">
        <f>VLOOKUP(A123,[1]!TOX, 2, FALSE)</f>
        <v>79-01-6</v>
      </c>
      <c r="C123" s="186" t="s">
        <v>170</v>
      </c>
      <c r="D123" s="187">
        <v>1100</v>
      </c>
      <c r="E123" s="186" t="s">
        <v>171</v>
      </c>
      <c r="F123" s="188">
        <v>7.9000000000000001E-2</v>
      </c>
      <c r="G123" s="186" t="s">
        <v>171</v>
      </c>
      <c r="H123" s="189">
        <v>1.03E-2</v>
      </c>
      <c r="I123" s="186" t="s">
        <v>171</v>
      </c>
      <c r="J123" s="186"/>
      <c r="K123" s="187">
        <v>166</v>
      </c>
      <c r="L123" s="186" t="s">
        <v>171</v>
      </c>
      <c r="M123" s="190">
        <v>131</v>
      </c>
      <c r="N123" s="186"/>
      <c r="O123" s="191">
        <v>1.46</v>
      </c>
      <c r="P123" s="186"/>
      <c r="Q123" s="186">
        <v>20</v>
      </c>
      <c r="R123" s="192"/>
      <c r="S123" s="186"/>
      <c r="T123" s="186">
        <v>717</v>
      </c>
      <c r="U123" s="186">
        <v>56</v>
      </c>
      <c r="V123" s="186">
        <v>32</v>
      </c>
      <c r="W123" s="186">
        <v>18</v>
      </c>
      <c r="X123" s="190">
        <v>77</v>
      </c>
      <c r="Y123" s="193">
        <f t="shared" si="2"/>
        <v>91.488100000000003</v>
      </c>
      <c r="Z123" s="159"/>
    </row>
    <row r="124" spans="1:26" x14ac:dyDescent="0.25">
      <c r="A124" s="115" t="s">
        <v>4</v>
      </c>
      <c r="B124" s="186" t="str">
        <f>VLOOKUP(A124,[1]!TOX, 2, FALSE)</f>
        <v>95-95-4</v>
      </c>
      <c r="C124" s="186" t="s">
        <v>170</v>
      </c>
      <c r="D124" s="187">
        <v>1200</v>
      </c>
      <c r="E124" s="186" t="s">
        <v>171</v>
      </c>
      <c r="F124" s="188">
        <v>2.9100000000000001E-2</v>
      </c>
      <c r="G124" s="186" t="s">
        <v>171</v>
      </c>
      <c r="H124" s="189">
        <v>4.33E-6</v>
      </c>
      <c r="I124" s="186" t="s">
        <v>171</v>
      </c>
      <c r="J124" s="186"/>
      <c r="K124" s="219">
        <v>1597.3</v>
      </c>
      <c r="L124" s="186" t="s">
        <v>177</v>
      </c>
      <c r="M124" s="190">
        <v>197.4</v>
      </c>
      <c r="N124" s="186"/>
      <c r="O124" s="191">
        <v>1.5</v>
      </c>
      <c r="P124" s="186"/>
      <c r="Q124" s="186">
        <v>0.2</v>
      </c>
      <c r="R124" s="192"/>
      <c r="S124" s="186"/>
      <c r="T124" s="186">
        <v>179</v>
      </c>
      <c r="U124" s="186">
        <v>20</v>
      </c>
      <c r="V124" s="186">
        <v>15</v>
      </c>
      <c r="W124" s="186">
        <v>7</v>
      </c>
      <c r="X124" s="190">
        <v>16</v>
      </c>
      <c r="Y124" s="193">
        <f t="shared" si="2"/>
        <v>265.17867630999996</v>
      </c>
      <c r="Z124" s="159"/>
    </row>
    <row r="125" spans="1:26" x14ac:dyDescent="0.25">
      <c r="A125" s="115" t="s">
        <v>3</v>
      </c>
      <c r="B125" s="186" t="str">
        <f>VLOOKUP(A125,[1]!TOX, 2, FALSE)</f>
        <v>88-06-2</v>
      </c>
      <c r="C125" s="186" t="s">
        <v>170</v>
      </c>
      <c r="D125" s="187">
        <v>800</v>
      </c>
      <c r="E125" s="186" t="s">
        <v>171</v>
      </c>
      <c r="F125" s="188">
        <v>3.1800000000000002E-2</v>
      </c>
      <c r="G125" s="186" t="s">
        <v>171</v>
      </c>
      <c r="H125" s="189">
        <v>7.79E-6</v>
      </c>
      <c r="I125" s="186" t="s">
        <v>171</v>
      </c>
      <c r="J125" s="186"/>
      <c r="K125" s="219">
        <v>381.2</v>
      </c>
      <c r="L125" s="186" t="s">
        <v>177</v>
      </c>
      <c r="M125" s="190">
        <v>197.4</v>
      </c>
      <c r="N125" s="186"/>
      <c r="O125" s="191">
        <v>1.5</v>
      </c>
      <c r="P125" s="186"/>
      <c r="Q125" s="186">
        <v>40</v>
      </c>
      <c r="R125" s="192"/>
      <c r="S125" s="186"/>
      <c r="T125" s="186">
        <v>42</v>
      </c>
      <c r="U125" s="186">
        <v>4</v>
      </c>
      <c r="V125" s="186">
        <v>3</v>
      </c>
      <c r="W125" s="186">
        <v>2</v>
      </c>
      <c r="X125" s="190">
        <v>332</v>
      </c>
      <c r="Y125" s="193">
        <f t="shared" si="2"/>
        <v>63.327552530000006</v>
      </c>
      <c r="Z125" s="159"/>
    </row>
    <row r="126" spans="1:26" x14ac:dyDescent="0.25">
      <c r="A126" s="115" t="s">
        <v>2</v>
      </c>
      <c r="B126" s="210" t="str">
        <f>VLOOKUP(A126,[1]!TOX, 2, FALSE)</f>
        <v>7440-62-2</v>
      </c>
      <c r="C126" s="210"/>
      <c r="D126" s="211"/>
      <c r="E126" s="210"/>
      <c r="F126" s="212"/>
      <c r="G126" s="210"/>
      <c r="H126" s="213"/>
      <c r="I126" s="210"/>
      <c r="J126" s="210"/>
      <c r="K126" s="211"/>
      <c r="L126" s="210"/>
      <c r="M126" s="214"/>
      <c r="N126" s="210"/>
      <c r="O126" s="215"/>
      <c r="P126" s="210"/>
      <c r="Q126" s="210"/>
      <c r="R126" s="216"/>
      <c r="S126" s="210"/>
      <c r="T126" s="210"/>
      <c r="U126" s="210"/>
      <c r="V126" s="210"/>
      <c r="W126" s="210"/>
      <c r="X126" s="214"/>
      <c r="Y126" s="217"/>
      <c r="Z126" s="159"/>
    </row>
    <row r="127" spans="1:26" x14ac:dyDescent="0.25">
      <c r="A127" s="115" t="s">
        <v>1</v>
      </c>
      <c r="B127" s="186" t="str">
        <f>VLOOKUP(A127,[1]!TOX, 2, FALSE)</f>
        <v>75-01-4</v>
      </c>
      <c r="C127" s="186" t="s">
        <v>170</v>
      </c>
      <c r="D127" s="187">
        <v>2760</v>
      </c>
      <c r="E127" s="186" t="s">
        <v>171</v>
      </c>
      <c r="F127" s="188">
        <v>0.106</v>
      </c>
      <c r="G127" s="186" t="s">
        <v>171</v>
      </c>
      <c r="H127" s="189">
        <v>2.7E-2</v>
      </c>
      <c r="I127" s="186" t="s">
        <v>171</v>
      </c>
      <c r="J127" s="186"/>
      <c r="K127" s="187">
        <v>18.600000000000001</v>
      </c>
      <c r="L127" s="186" t="s">
        <v>171</v>
      </c>
      <c r="M127" s="190">
        <v>62.5</v>
      </c>
      <c r="N127" s="186"/>
      <c r="O127" s="191">
        <v>0.91</v>
      </c>
      <c r="P127" s="186"/>
      <c r="Q127" s="186">
        <v>40</v>
      </c>
      <c r="R127" s="192"/>
      <c r="S127" s="186"/>
      <c r="T127" s="186">
        <v>19399</v>
      </c>
      <c r="U127" s="186">
        <v>440</v>
      </c>
      <c r="V127" s="186">
        <v>185</v>
      </c>
      <c r="W127" s="186">
        <v>76</v>
      </c>
      <c r="X127" s="190">
        <v>189</v>
      </c>
      <c r="Y127" s="193">
        <f>(6207*H127)+(0.166*K127)</f>
        <v>170.67660000000001</v>
      </c>
      <c r="Z127" s="159"/>
    </row>
    <row r="128" spans="1:26" x14ac:dyDescent="0.25">
      <c r="A128" s="133" t="s">
        <v>217</v>
      </c>
      <c r="B128" s="186" t="str">
        <f>VLOOKUP(A128,[1]!TOX, 2, FALSE)</f>
        <v>1330-20-7</v>
      </c>
      <c r="C128" s="186" t="s">
        <v>170</v>
      </c>
      <c r="D128" s="187">
        <v>178</v>
      </c>
      <c r="E128" s="186" t="s">
        <v>171</v>
      </c>
      <c r="F128" s="188">
        <v>8.6999999999999994E-2</v>
      </c>
      <c r="G128" s="186" t="s">
        <v>171</v>
      </c>
      <c r="H128" s="189">
        <v>5.1900000000000002E-3</v>
      </c>
      <c r="I128" s="186" t="s">
        <v>171</v>
      </c>
      <c r="J128" s="186"/>
      <c r="K128" s="187">
        <v>363</v>
      </c>
      <c r="L128" s="186" t="s">
        <v>171</v>
      </c>
      <c r="M128" s="190">
        <v>106</v>
      </c>
      <c r="N128" s="186"/>
      <c r="O128" s="191">
        <v>0.88</v>
      </c>
      <c r="P128" s="186"/>
      <c r="Q128" s="186">
        <v>50</v>
      </c>
      <c r="R128" s="192"/>
      <c r="S128" s="186"/>
      <c r="T128" s="186">
        <v>532</v>
      </c>
      <c r="U128" s="186">
        <v>36</v>
      </c>
      <c r="V128" s="186">
        <v>22</v>
      </c>
      <c r="W128" s="186">
        <v>13</v>
      </c>
      <c r="X128" s="190">
        <v>83</v>
      </c>
      <c r="Y128" s="193">
        <f>(6207*H128)+(0.166*K128)</f>
        <v>92.472329999999999</v>
      </c>
      <c r="Z128" s="159"/>
    </row>
    <row r="129" spans="1:26" ht="13" thickBot="1" x14ac:dyDescent="0.3">
      <c r="A129" s="134" t="s">
        <v>0</v>
      </c>
      <c r="B129" s="223" t="str">
        <f>VLOOKUP(A129,[1]!TOX, 2, FALSE)</f>
        <v>7440-66-6</v>
      </c>
      <c r="C129" s="223"/>
      <c r="D129" s="224"/>
      <c r="E129" s="223"/>
      <c r="F129" s="225"/>
      <c r="G129" s="223"/>
      <c r="H129" s="226"/>
      <c r="I129" s="223"/>
      <c r="J129" s="223"/>
      <c r="K129" s="224"/>
      <c r="L129" s="223"/>
      <c r="M129" s="227"/>
      <c r="N129" s="223"/>
      <c r="O129" s="228"/>
      <c r="P129" s="223"/>
      <c r="Q129" s="223"/>
      <c r="R129" s="229"/>
      <c r="S129" s="223"/>
      <c r="T129" s="223"/>
      <c r="U129" s="223"/>
      <c r="V129" s="223"/>
      <c r="W129" s="223"/>
      <c r="X129" s="227"/>
      <c r="Y129" s="230"/>
      <c r="Z129" s="159"/>
    </row>
    <row r="130" spans="1:26" ht="13" thickTop="1" x14ac:dyDescent="0.25">
      <c r="A130" s="231"/>
      <c r="B130" s="232"/>
      <c r="C130" s="232"/>
      <c r="D130" s="233"/>
      <c r="E130" s="232"/>
      <c r="F130" s="234"/>
      <c r="G130" s="232"/>
      <c r="H130" s="235"/>
      <c r="I130" s="232"/>
      <c r="J130" s="232"/>
      <c r="K130" s="233"/>
      <c r="L130" s="232"/>
      <c r="M130" s="236"/>
      <c r="N130" s="232"/>
      <c r="O130" s="237"/>
      <c r="P130" s="232"/>
      <c r="Q130" s="232"/>
      <c r="R130" s="238"/>
      <c r="S130" s="232"/>
      <c r="T130" s="232"/>
      <c r="U130" s="232"/>
      <c r="V130" s="232"/>
      <c r="W130" s="232"/>
      <c r="X130" s="236"/>
      <c r="Y130" s="232"/>
      <c r="Z130" s="159"/>
    </row>
    <row r="131" spans="1:26" x14ac:dyDescent="0.25">
      <c r="A131" s="239"/>
      <c r="F131" s="241"/>
      <c r="H131" s="241"/>
      <c r="X131" s="243"/>
    </row>
    <row r="132" spans="1:26" ht="25" x14ac:dyDescent="0.25">
      <c r="A132" s="239" t="s">
        <v>183</v>
      </c>
      <c r="F132" s="241"/>
      <c r="H132" s="241"/>
      <c r="X132" s="243"/>
    </row>
    <row r="133" spans="1:26" ht="25" x14ac:dyDescent="0.25">
      <c r="A133" s="244" t="s">
        <v>184</v>
      </c>
      <c r="X133" s="243"/>
    </row>
    <row r="134" spans="1:26" ht="75" x14ac:dyDescent="0.25">
      <c r="A134" s="244" t="s">
        <v>185</v>
      </c>
      <c r="X134" s="243"/>
    </row>
    <row r="135" spans="1:26" ht="62.5" x14ac:dyDescent="0.25">
      <c r="A135" s="244" t="s">
        <v>186</v>
      </c>
      <c r="X135" s="243"/>
    </row>
    <row r="136" spans="1:26" ht="50" x14ac:dyDescent="0.25">
      <c r="A136" s="244" t="s">
        <v>187</v>
      </c>
      <c r="X136" s="243"/>
    </row>
    <row r="137" spans="1:26" x14ac:dyDescent="0.25">
      <c r="A137" s="245" t="s">
        <v>188</v>
      </c>
      <c r="X137" s="243"/>
    </row>
    <row r="138" spans="1:26" ht="25" x14ac:dyDescent="0.25">
      <c r="A138" s="244" t="s">
        <v>189</v>
      </c>
      <c r="X138" s="243"/>
    </row>
    <row r="139" spans="1:26" x14ac:dyDescent="0.25">
      <c r="A139" s="244" t="s">
        <v>190</v>
      </c>
      <c r="X139" s="243"/>
    </row>
    <row r="140" spans="1:26" ht="37.5" x14ac:dyDescent="0.25">
      <c r="A140" s="244" t="s">
        <v>191</v>
      </c>
      <c r="X140" s="243"/>
    </row>
    <row r="141" spans="1:26" ht="25" x14ac:dyDescent="0.25">
      <c r="A141" s="244" t="s">
        <v>192</v>
      </c>
      <c r="X141" s="243"/>
    </row>
    <row r="142" spans="1:26" ht="50" x14ac:dyDescent="0.25">
      <c r="A142" s="244" t="s">
        <v>193</v>
      </c>
      <c r="X142" s="243"/>
    </row>
    <row r="143" spans="1:26" ht="37.5" x14ac:dyDescent="0.25">
      <c r="A143" s="244" t="s">
        <v>194</v>
      </c>
      <c r="X143" s="243"/>
    </row>
    <row r="144" spans="1:26" ht="50" x14ac:dyDescent="0.25">
      <c r="A144" s="244" t="s">
        <v>195</v>
      </c>
      <c r="X144" s="243"/>
    </row>
  </sheetData>
  <sheetProtection sheet="1" objects="1" scenarios="1"/>
  <phoneticPr fontId="0" type="noConversion"/>
  <printOptions horizontalCentered="1"/>
  <pageMargins left="0.5" right="0.5" top="1" bottom="1" header="0.5" footer="0.5"/>
  <pageSetup paperSize="5" scale="80" pageOrder="overThenDown" orientation="landscape" horizontalDpi="1200" verticalDpi="1200" r:id="rId1"/>
  <headerFooter>
    <oddHeader>&amp;C&amp;"Arial,Bold"MCP Numerical Standards Derivation</oddHeader>
    <oddFooter>&amp;L&amp;8MassDEP&amp;C&amp;8 2024&amp;R&amp;8Workbook: &amp;F
Sheet:  &amp;A
page:  &amp;P of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Introduction</vt:lpstr>
      <vt:lpstr>Leaching</vt:lpstr>
      <vt:lpstr>DAFs</vt:lpstr>
      <vt:lpstr>DAF</vt:lpstr>
      <vt:lpstr>LeachSS</vt:lpstr>
      <vt:lpstr>DAFs!Print_Area</vt:lpstr>
      <vt:lpstr>Introduction!Print_Area</vt:lpstr>
      <vt:lpstr>Leaching!Print_Area</vt:lpstr>
      <vt:lpstr>DAFs!Print_Titles</vt:lpstr>
      <vt:lpstr>Leaching!Print_Titles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2022-12-08T14:02:22Z</dcterms:created>
  <dcterms:modified xsi:type="dcterms:W3CDTF">2024-04-30T13:04:14Z</dcterms:modified>
</cp:coreProperties>
</file>