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65" windowHeight="8775" activeTab="0"/>
  </bookViews>
  <sheets>
    <sheet name="Sheet4" sheetId="1" r:id="rId1"/>
  </sheets>
  <definedNames>
    <definedName name="_xlnm.Print_Area" localSheetId="0">'Sheet4'!$A$1:$L$287</definedName>
    <definedName name="_xlnm.Print_Titles" localSheetId="0">'Sheet4'!$1:$1</definedName>
  </definedNames>
  <calcPr fullCalcOnLoad="1"/>
</workbook>
</file>

<file path=xl/sharedStrings.xml><?xml version="1.0" encoding="utf-8"?>
<sst xmlns="http://schemas.openxmlformats.org/spreadsheetml/2006/main" count="1152" uniqueCount="639">
  <si>
    <t>1CS</t>
  </si>
  <si>
    <t>1CN</t>
  </si>
  <si>
    <t>1RN</t>
  </si>
  <si>
    <t>1RS</t>
  </si>
  <si>
    <t>2511-0100 - Department of Agricultural Resources Administration (1CS)</t>
  </si>
  <si>
    <t>2511-0105 - Emergency Food Assistance Program (1CS)</t>
  </si>
  <si>
    <t>1110-1000 - Division of Administrative Law Appeals(1CS)</t>
  </si>
  <si>
    <t>0950-0050 - GLBT Commission(1CS)</t>
  </si>
  <si>
    <t>0950-0080 - Commission on the Status of Asian Americans(1CS)</t>
  </si>
  <si>
    <t>1100-1100 - Office of the Secretary of Administration and Finance(1CS)</t>
  </si>
  <si>
    <t>1100-1201 - Commonwealth Performance Accountability and Transparency (1CS)</t>
  </si>
  <si>
    <t>1100-1700 - Administration and Finance IT Costs(1CS)</t>
  </si>
  <si>
    <t>1100-6000 - Mass Development Small Business Loan Reserve (1CS)</t>
  </si>
  <si>
    <t>1106-0064 - Caseload and Economic Forecasting Office(1CS)</t>
  </si>
  <si>
    <t>1599-0026 - Municipal Regionalization and Efficiencies Incentive Reserve (1CS)</t>
  </si>
  <si>
    <t>1599-0027 - County Pension Reserve(1CS)</t>
  </si>
  <si>
    <t>1599-0054 - Hinton Lab Response Reserve(1CS)</t>
  </si>
  <si>
    <t>1599-0117 - Boston Marathon Reserve(1CS)</t>
  </si>
  <si>
    <t>1599-1301 - Program Evaluation Reserve(1CN)</t>
  </si>
  <si>
    <t>1599-1705 - June 1 2011 Storm Reserve(1CS)</t>
  </si>
  <si>
    <t>1599-1977 - Commonwealth Infrastructure Investment Assistance Reserve(1CS)</t>
  </si>
  <si>
    <t>1599-2004 - Health Care Cost Containment Reserve (1CN)</t>
  </si>
  <si>
    <t>1599-2012 - Health Care Cost Containment Reserve (1CN)</t>
  </si>
  <si>
    <t>1599-2014 - Victim Reserve(1CN)</t>
  </si>
  <si>
    <t>1599-3234 - South Essex Sewerage District Debt Service Assessment (1CS)</t>
  </si>
  <si>
    <t>1599-3553 - Executive Branch Performance Management(1CS)</t>
  </si>
  <si>
    <t>1599-3764 - Municipal Works Reserve(1CS)</t>
  </si>
  <si>
    <t>1599-3765 - Municipal Extreme Weather Reeserve(1CS)</t>
  </si>
  <si>
    <t>1599-4417 - E.J. Collins Jr. Center for Public Management (1CN)</t>
  </si>
  <si>
    <t>1599-6124 - Life Sciences Investment Fund(1CS)</t>
  </si>
  <si>
    <t>1599-6732 - Municipal OPEB Audit Reserve(1CS)</t>
  </si>
  <si>
    <t>1599-7104 - Dartmouth/Bristol Community College Reserve (1CS)</t>
  </si>
  <si>
    <t>1599-7770 - Bar Dues (1CN)</t>
  </si>
  <si>
    <t>1310-1000 - Appellate Tax Board(1CS)</t>
  </si>
  <si>
    <t>7000-9101 - Board of Library Commissioners (1CS)</t>
  </si>
  <si>
    <t>7000-9401 - Regional Libraries Local Aid (1CS)</t>
  </si>
  <si>
    <t>7000-9402 - Talking Book Program Worcester(1CS)</t>
  </si>
  <si>
    <t>7000-9406 - Talking Book Program Watertown(1CS)</t>
  </si>
  <si>
    <t>7000-9501 - Public Libraries Local Aid (1CS)</t>
  </si>
  <si>
    <t>7000-9506 - Library Technology and Automated Resource - Sharing Networks (1CS)</t>
  </si>
  <si>
    <t>7000-9508 - Center for the Book (1CS)</t>
  </si>
  <si>
    <t>1102-3309 - Bureau of the State House(1CS)</t>
  </si>
  <si>
    <t>8800-0001 - Massachusetts Emergency Management Agency (1CS)</t>
  </si>
  <si>
    <t>8800-0100 - Nuclear Safety Preparedness Program (1CS)</t>
  </si>
  <si>
    <t>4180-0100 - Soldiers' Home in Massachusetts Administration and Operations (1CS)</t>
  </si>
  <si>
    <t>8000-0110 - Criminal Justice Information Services(1CS)</t>
  </si>
  <si>
    <t>8200-0200 - Municipal Police Training Committee (1CS)</t>
  </si>
  <si>
    <t>8000-0105 - Office of the Chief Medical Examiner (1CS)</t>
  </si>
  <si>
    <t>8000-0106 - State Police Crime Laboratory(1CS)</t>
  </si>
  <si>
    <t>1108-1011 - Civil Service Commission (1CS)</t>
  </si>
  <si>
    <t>1595-1067 - Delivery System Transformation Initiatives Trust Fund(1CN)</t>
  </si>
  <si>
    <t>1595-1069 - Health Information Technology Trust Fund(1CN)</t>
  </si>
  <si>
    <t>1102-3199 - Office of Facilities Management(1CS)</t>
  </si>
  <si>
    <t>1102-3205 - State Office Building Rents Retained Revenue (1RN)</t>
  </si>
  <si>
    <t>2800-0101 - Watershed Management Program (1CS)</t>
  </si>
  <si>
    <t>2800-0501 - DCR Seasonals (1CS)</t>
  </si>
  <si>
    <t>2800-0700 - Office of Dam Safety (1CS)</t>
  </si>
  <si>
    <t>2810-0100 - State Parks and Recreation (1CS)</t>
  </si>
  <si>
    <t>5011-0100 - Department of Mental Health Administration and Operations (1CS)</t>
  </si>
  <si>
    <t>5042-5000 - Child and Adolescent Mental Health Services (1CS)</t>
  </si>
  <si>
    <t>5046-0000 - Mental Health Services Including Adult Homeless and Emergency (1CS)</t>
  </si>
  <si>
    <t>5047-0001 - Emergency Services and Mental Health Care (1CS)</t>
  </si>
  <si>
    <t>5055-0000 - Forensic Services Program for Mentally Ill Persons (1CS)</t>
  </si>
  <si>
    <t>5095-0015 - Inpatient Facilities and Community Based Mental Health(1CS)</t>
  </si>
  <si>
    <t>5911-1003 - DDS Service Coordination and Administration(1CS)</t>
  </si>
  <si>
    <t>5920-2025 - Community Day and Work Programs(1CS)</t>
  </si>
  <si>
    <t>5920-3000 - Respite Family Supports for the Developmentally Disabled (1CS)</t>
  </si>
  <si>
    <t>7006-0010 - Division of Banks (1CS)</t>
  </si>
  <si>
    <t>7006-0011 - Loan Originator Administration and Consumer Counseling Program (1RN)</t>
  </si>
  <si>
    <t>8900-0001 - Department of Correction Facility Operations(1CS)</t>
  </si>
  <si>
    <t>8900-1100 - Re-Entry Programs (1CS)</t>
  </si>
  <si>
    <t>7010-0005 - Department of Elementary and Secondary Education (1CS)</t>
  </si>
  <si>
    <t>7010-0012 - Programs to Eliminate Racial Imbalance - METCO (1CS)</t>
  </si>
  <si>
    <t>7010-0020 - Bay State Reading Institute(1CN)</t>
  </si>
  <si>
    <t>7010-0033 - Literacy Programs(1CS)</t>
  </si>
  <si>
    <t>7010-0050 - Program Evaluation(1CS)</t>
  </si>
  <si>
    <t>7010-0060 - Substance Abuse Counselors (1CS)</t>
  </si>
  <si>
    <t>7027-0019 - School to Career Connecting Activities(1CS)</t>
  </si>
  <si>
    <t>7030-1002 - Kindergarten Expansion Grants (1CS)</t>
  </si>
  <si>
    <t>7030-1005 - Early Intervention Tutorial Literacy(1CS)</t>
  </si>
  <si>
    <t>7035-0002 - Adult Basic Education (1CS)</t>
  </si>
  <si>
    <t>7035-0006 - Transportation of Pupils - Regional School Districts (1CS)</t>
  </si>
  <si>
    <t>7035-0007 - Non-Resident Pupil Transport (1CS)</t>
  </si>
  <si>
    <t>7035-0035 - Advanced Placement Math and Science Programs(1CS)</t>
  </si>
  <si>
    <t>7061-0011 - Foundation Reserve One Time Assistance(1CS)</t>
  </si>
  <si>
    <t>7061-0012 - Circuit Breaker Reimburse for Special Ed Resident(1CS)</t>
  </si>
  <si>
    <t>7061-0033 - Public School Military Mitigation (1CS)</t>
  </si>
  <si>
    <t>7061-0928 - Financial Literacy Program(1CN)</t>
  </si>
  <si>
    <t>7061-9010 - Charter School Reimbursement (1CS)</t>
  </si>
  <si>
    <t>7061-9011 - Innovation Schools(1CS)</t>
  </si>
  <si>
    <t>7061-9200 - Education Technology Program(1CS)</t>
  </si>
  <si>
    <t>7061-9404 - MCAS Low-Scoring Student Support (1CS)</t>
  </si>
  <si>
    <t>7061-9406 - Statewide College and Career Readiness Program (1CS)</t>
  </si>
  <si>
    <t>7061-9408 - Targeted Intervention in Underperforming Schools (1CS)</t>
  </si>
  <si>
    <t>7061-9412 - Extended Learning Time Grants(1CS)</t>
  </si>
  <si>
    <t>7061-9611 - After-School and Out-of-School Grants (1CS)</t>
  </si>
  <si>
    <t>7061-9612 - Safe and Supportive Schools(1CS)</t>
  </si>
  <si>
    <t>7061-9614 - Alternative Education Grants (1CS)</t>
  </si>
  <si>
    <t>7061-9626 - Youth-Build Grants (1CS)</t>
  </si>
  <si>
    <t>7061-9634 - Mentoring Matching Grants (1CS)</t>
  </si>
  <si>
    <t>7061-9804 - Teacher Content Training (1CS)</t>
  </si>
  <si>
    <t>7061-9810 - Regionalization Bonus (1CS)</t>
  </si>
  <si>
    <t>7006-0020 - Division of Insurance (1CS)</t>
  </si>
  <si>
    <t>1201-0100 - Department of Revenue (1CS)</t>
  </si>
  <si>
    <t>1201-0160 - Child Support Enforcement Division (1CS)</t>
  </si>
  <si>
    <t>1201-0911 - Expert Witnesses and Their Expenses(1CS)</t>
  </si>
  <si>
    <t>1231-1000 - For the Rate Relief Component of the (1CS)</t>
  </si>
  <si>
    <t>1232-0200 - Underground Storage Tank Administrative Review Board (1CS)</t>
  </si>
  <si>
    <t>4510-0020 - Food Protection Program Retained Revenue(1RN)</t>
  </si>
  <si>
    <t>4510-0040 - Pharmaceutical and Medical Device Marketing Regulation RR(1RN)</t>
  </si>
  <si>
    <t>4510-0100 - Public Health Critical Operations and Essential Services (1CS)</t>
  </si>
  <si>
    <t>4510-0110 - Community Health Center Services (1CS)</t>
  </si>
  <si>
    <t>4510-0112 - Postpartum Depression Pilot Program(1CS)</t>
  </si>
  <si>
    <t>4510-0615 - Nuclear Power Reactor Monitoring Fee Retained Revenue (1RN)</t>
  </si>
  <si>
    <t>4510-0710 - Division of Health Care Quality and Improvement (1CS)</t>
  </si>
  <si>
    <t>4510-0712 - Division of Health Care Quality Health Facility Licensing Fee (1RN)</t>
  </si>
  <si>
    <t>4510-0715 - Primary Care Center and Loan Forgiveness Program (1CS)</t>
  </si>
  <si>
    <t>4510-0716 - Academic Detailing Program (1CS)</t>
  </si>
  <si>
    <t>4510-0721 - Board of Registration in Nursing (1CS)</t>
  </si>
  <si>
    <t>4510-0723 - Board of Registration in Medicine and Acupuncture (1CS)</t>
  </si>
  <si>
    <t>4510-0725 - Health Boards of Registration (1CS)</t>
  </si>
  <si>
    <t>4510-3010 - Down Syndrome Clinic (1CS)</t>
  </si>
  <si>
    <t>4513-1000 - Family Health Services (1CS)</t>
  </si>
  <si>
    <t>4513-1026 - Suicide Prevention and Intervention Program (1CS)</t>
  </si>
  <si>
    <t>4513-1111 - Health Promotion and Disease Prevention (1CS)</t>
  </si>
  <si>
    <t>4513-1130 - Domestic Violence and Sexual Assault Prevention and Treatment (1CS)</t>
  </si>
  <si>
    <t>4513-1131 - Healthy Relationships Grant Program (1CS)</t>
  </si>
  <si>
    <t>4516-1000 - State Laboratory and Communicable Disease Control Services (1CS)</t>
  </si>
  <si>
    <t>4516-1010 - Matching funds for a Federal Emergency Preparedness Grant (1CS)</t>
  </si>
  <si>
    <t>4530-9000 - Teenage Pregnancy Prevention Services (1CS)</t>
  </si>
  <si>
    <t>4570-1502 - Infection Prevention Program (1CS)</t>
  </si>
  <si>
    <t>4590-0081 - Public Health Evaluation Grants(1CS)</t>
  </si>
  <si>
    <t>4590-0250 - School-Based Health Programs (1CS)</t>
  </si>
  <si>
    <t>4590-0915 - Public Health Hospitals (1CS)</t>
  </si>
  <si>
    <t>4590-0925 - Prostate Cancer Research(1CS)</t>
  </si>
  <si>
    <t>8311-1000 - Department of Public Safety and Inspections (1CS)</t>
  </si>
  <si>
    <t>4200-0100 - Non-Residential Services for Committed Population (1CS)</t>
  </si>
  <si>
    <t>4200-0300 - Residential Services for Committed Population (1CS)</t>
  </si>
  <si>
    <t>7009-1700 - Education Information Technology Costs(1CS)</t>
  </si>
  <si>
    <t>7009-6379 - Executive Office of Education (1CS)</t>
  </si>
  <si>
    <t>7009-6390 - School Safety and Security Task Force(1CS)</t>
  </si>
  <si>
    <t>7009-6400 - Programs for English Language Learners in Gateway Cities(1CS)</t>
  </si>
  <si>
    <t>7009-6402 - Gateway Cities Career Academies(1CS)</t>
  </si>
  <si>
    <t>7009-6406 - Early College Initiative(1CS)</t>
  </si>
  <si>
    <t>7009-6407 - STEM Teacher Corps(1CS)</t>
  </si>
  <si>
    <t>7009-7000 - Data Sharing(1CS)</t>
  </si>
  <si>
    <t>7009-9600 - Inclusive Concurrent Enrollment(1CS)</t>
  </si>
  <si>
    <t>3000-1000 - Department of Early Education and Care Administration (1CS)</t>
  </si>
  <si>
    <t>3000-1050 - EEC Assessment (1CS)</t>
  </si>
  <si>
    <t>3000-2000 - Access Management (1CS)</t>
  </si>
  <si>
    <t>3000-2050 - Children's Trust Fund Operations (1CS)</t>
  </si>
  <si>
    <t>3000-4040 - Birth through Pre School(1CS)</t>
  </si>
  <si>
    <t>3000-4050 - Temporary Assistance for Needy Family Related Child Care (1CS)</t>
  </si>
  <si>
    <t>3000-5000 - Grants to Head Start Programs (1CS)</t>
  </si>
  <si>
    <t>3000-5025 - K1 Classroom Grant Program(1CS)</t>
  </si>
  <si>
    <t>3000-5075 - Universal Pre-Kindergarten (1CS)</t>
  </si>
  <si>
    <t>3000-7000 - Children's Trust Fund (1CS)</t>
  </si>
  <si>
    <t>3000-7050 - Services for Infants and Parents (1CS)</t>
  </si>
  <si>
    <t>7002-0010 - Executive Office of Housing and Economic Development (1CS)</t>
  </si>
  <si>
    <t>7002-0017 - Housing and Economic Development IT Costs (1CS)</t>
  </si>
  <si>
    <t>7002-0020 - Workforce Development Grant(1CS)</t>
  </si>
  <si>
    <t>7002-0021 - Local Capital Projects Program(1CS)</t>
  </si>
  <si>
    <t>7002-0032 - Massachusetts Technology Collaborative(1CS)</t>
  </si>
  <si>
    <t>7002-0035 - Military Base Promotion(1CS)</t>
  </si>
  <si>
    <t>7002-1501 - MassVentures Operations (1CS)</t>
  </si>
  <si>
    <t>7002-1502 - Transformative Development Fund(1CS)</t>
  </si>
  <si>
    <t>7002-1504 - Brownfields Redevelopment Access to Capital  BRAC  Fund (1CS)</t>
  </si>
  <si>
    <t>7002-1505 - Advanced Manufacturing  Technology and Hospitality Training(1CS)</t>
  </si>
  <si>
    <t>7002-1506 -  Working Cities Tech Assistance Grants(1CS)</t>
  </si>
  <si>
    <t>7002-1507 - Parking Management Plan Grants (1CS)</t>
  </si>
  <si>
    <t>7002-1508 - Mass Tech Collaborative Tech and Innovation Entrepre(1CS)</t>
  </si>
  <si>
    <t>7002-1509 - Entrepreneur-in-Residence Pilot Program (1CS)</t>
  </si>
  <si>
    <t>7002-1511 - Mass Tech Collaborative - Regional e-health Technology Clust (1CS)</t>
  </si>
  <si>
    <t>7002-1512 - Big Data Innovation and Workforce Fund (1CS)</t>
  </si>
  <si>
    <t>4000-0005 - Safe and Successful Youth Initiative(1CS)</t>
  </si>
  <si>
    <t>4000-0050 - Personal Care Attendant Council (1CS)</t>
  </si>
  <si>
    <t>4000-0051 - Family Resource Centers(1CS)</t>
  </si>
  <si>
    <t>4000-0300 - EOHHS and MassHealth Administration(1CS)</t>
  </si>
  <si>
    <t>4000-0301 - MassHealth Auditing and Utilization Reviews (1CS)</t>
  </si>
  <si>
    <t>4000-0328 - State Plan Amendment Support (1CS)</t>
  </si>
  <si>
    <t>4000-0700 - MassHealth Fee-for-Service Payments (1CS)</t>
  </si>
  <si>
    <t>4000-1602 - MassHealth Operations(1CS)</t>
  </si>
  <si>
    <t>4000-1604 - Health Care System Reform(1CS)</t>
  </si>
  <si>
    <t>4000-1700 - Health and Human Services IT Costs (1CS)</t>
  </si>
  <si>
    <t>4000-0640 - MassHealth Nursing Home Supplemental Rates (1CS)</t>
  </si>
  <si>
    <t>9110-0104 - HCBS Policy Lab (1CS)</t>
  </si>
  <si>
    <t>9110-1604 - Supportive Senior Housing Program (1CS)</t>
  </si>
  <si>
    <t>9110-1630 - Elder Home Care Purchased Services(1CS)</t>
  </si>
  <si>
    <t>9110-1636 - Elder Protective Services (1CS)</t>
  </si>
  <si>
    <t>9110-1660 - Elder Congregate Housing Program (1CS)</t>
  </si>
  <si>
    <t>9110-1900 - Elder Nutrition Program (1CS)</t>
  </si>
  <si>
    <t>9110-9002 - Grants to Councils on Aging (1CS)</t>
  </si>
  <si>
    <t>2000-0100 - Executive Office of Energy and Environmental Affairs Admin(1CS)</t>
  </si>
  <si>
    <t>2000-0101 - Climate Change Adaptation and Preparedness(1CS)</t>
  </si>
  <si>
    <t>2000-1207 - State Climatologist (1CS)</t>
  </si>
  <si>
    <t>2000-1700 - Energy and Environment IT Costs (1CS)</t>
  </si>
  <si>
    <t>2000-1709 - Aquaculture (1CS)</t>
  </si>
  <si>
    <t>7002-0012 - Summer Jobs Program for At Risk Youth(1CS)</t>
  </si>
  <si>
    <t>7002-1075 - For the Workforce Competitiveness Trust Fund(1CS)</t>
  </si>
  <si>
    <t>7003-0100 - Executive Office of Labor and Workforce Development (1CS)</t>
  </si>
  <si>
    <t>7003-0170 - Labor and Workforce Development IT Costs (1CS)</t>
  </si>
  <si>
    <t>7003-0200 - Department of Labor Standards(1CS)</t>
  </si>
  <si>
    <t>7003-0500 - Department of Industrial Accidents(1CS)</t>
  </si>
  <si>
    <t>7003-0606 - Massachusetts Manufacturing Extension Partnership(1CS)</t>
  </si>
  <si>
    <t>7003-0607 - Employment Program for Young Adults with Disabilities (1CS)</t>
  </si>
  <si>
    <t>7003-0803 - One Stop Career Centers(1CS)</t>
  </si>
  <si>
    <t>7003-0808 - Mass Workforce Professionals Association (1CS)</t>
  </si>
  <si>
    <t>7003-0900 - Department of Labor Relations(1CS)</t>
  </si>
  <si>
    <t>7003-1206 - Massachusetts Service Alliance (1CS)</t>
  </si>
  <si>
    <t>8000-0070 - Commission on Criminal Justice(1CS)</t>
  </si>
  <si>
    <t>8000-0600 - Executive Office of Public Safety(1CS)</t>
  </si>
  <si>
    <t>8000-0650 - Illegal Tobacco Task Force (1CS)</t>
  </si>
  <si>
    <t>8000-1000 - Evidence-Based Programming Grants (1CS)</t>
  </si>
  <si>
    <t>8000-1700 - Public Safety Information Technology Costs(1CS)</t>
  </si>
  <si>
    <t>8100-0111 - Gang Prevention Grant Program (1CS)</t>
  </si>
  <si>
    <t>2200-0100 - Department of Environmental Protection Administration (1CS)</t>
  </si>
  <si>
    <t>2200-0135 - Clean Water Planning &amp; Technical Assistance(1CS)</t>
  </si>
  <si>
    <t>2200-0136 - Water Technology Innovation(1CS)</t>
  </si>
  <si>
    <t>2300-0100 - Department of Fish and Game Administration (1CS)</t>
  </si>
  <si>
    <t>2300-0101 - Riverways Protection Restoration and Public Access Promotion (1CS)</t>
  </si>
  <si>
    <t>2310-0300 - Natural Heritage and Endangered Species Program(1CS)</t>
  </si>
  <si>
    <t>2320-0100 - Fishing and Boating Access (1CS)</t>
  </si>
  <si>
    <t>2330-0100 - Division of Marine Fisheries Administration (1CS)</t>
  </si>
  <si>
    <t>2330-0120 - Marine Recreational Fisheries Development and Enhancement (1CS)</t>
  </si>
  <si>
    <t>1108-5400 - Retired Municipal Teachers Group Insurance Premiums (1CS)</t>
  </si>
  <si>
    <t>1750-0100 - Human Resources Division (1CS)</t>
  </si>
  <si>
    <t>1750-0119 - Former County Employees Workers' Compensation (1CS)</t>
  </si>
  <si>
    <t>1750-0500 - Section 107 Online Business Portal (1CS)</t>
  </si>
  <si>
    <t>1790-0100 - IT Division (1CS)</t>
  </si>
  <si>
    <t>1790-0350 - Springfield Data Center(1CS)</t>
  </si>
  <si>
    <t>1120-4005 - George Fingold Library (1CS)</t>
  </si>
  <si>
    <t>4110-0001 - Administration and Program Operations (1CS)</t>
  </si>
  <si>
    <t>4110-2000 - Turning 22 Program and Services(1CS)</t>
  </si>
  <si>
    <t>4110-3010 - Vocational Rehabilitation for the Blind (1CS)</t>
  </si>
  <si>
    <t>4125-0100 - Massachusetts Commission for the Deaf and Hard of Hearing (1CS)</t>
  </si>
  <si>
    <t>8700-1160 - Welcome Home Bonus Life Insurance Premium Reimbursement (1CS)</t>
  </si>
  <si>
    <t>7008-0900 - Massachusetts Office of Travel and Tourism (1CS)</t>
  </si>
  <si>
    <t>7008-0905 - Commercial Fishing Business Assistance (1CS)</t>
  </si>
  <si>
    <t>7008-1000 - Local Tourist Councils Financial Assistance (1CS)</t>
  </si>
  <si>
    <t>7008-1015 - Mass Office of Travel and Tourism - International Marketing (1CS)</t>
  </si>
  <si>
    <t>7008-1300 - Massachusetts International Trade Council (1CS)</t>
  </si>
  <si>
    <t>4120-0200 - Independent Living Centers(1CS)</t>
  </si>
  <si>
    <t>4120-1000 - Massachusetts Rehabilitation Commission(1CS)</t>
  </si>
  <si>
    <t>4120-2000 - Vocational Rehabilitation for the Disabled (1CS)</t>
  </si>
  <si>
    <t>4120-4000 - Independent Living Assistance for the Multi Disabled(1CS)</t>
  </si>
  <si>
    <t>4120-4005 - Living Independently for Equality(1CS)</t>
  </si>
  <si>
    <t>4120-4010 - Turning 22 Program and Services(1CS)</t>
  </si>
  <si>
    <t>4120-6000 - Head Injury Treatment Services (1CS)</t>
  </si>
  <si>
    <t>7004-0099 - Dept of Housing and Community Development Admin(1CS)</t>
  </si>
  <si>
    <t>7004-9024 - Massachusetts Rental Voucher Program (1CS)</t>
  </si>
  <si>
    <t>7004-9033 - Rental Subsidy Program for DMH Clients(1CS)</t>
  </si>
  <si>
    <t>1107-2400 - Massachusetts Office on Disability (1CS)</t>
  </si>
  <si>
    <t>4003-0122 - Low-Income Citizenship Program (1CS)</t>
  </si>
  <si>
    <t>1775-0106 - Enhanced Vendor Auditing (1CS)</t>
  </si>
  <si>
    <t>1775-0115 - Statewide Contract Fee (1RS)</t>
  </si>
  <si>
    <t>1775-0200 - Supplier Diversity Office (1CS)</t>
  </si>
  <si>
    <t>1775-0600 - Surplus Sales Retained Revenue (1RN)</t>
  </si>
  <si>
    <t>1775-0700 - Reprographic Services Retained Revenue (1RN)</t>
  </si>
  <si>
    <t>8950-0001 - Parole Board(1CS)</t>
  </si>
  <si>
    <t>8950-0002 - Victim and Witness Assistance Program(1CS)</t>
  </si>
  <si>
    <t>8100-0515 - New State Police Class (1CS)</t>
  </si>
  <si>
    <t>8100-1001 - Department of State Police (1CS)</t>
  </si>
  <si>
    <t>8100-1005 - UMASS Drug Lab(1CS)</t>
  </si>
  <si>
    <t>7066-0000 - Department of Higher Education (1CS)</t>
  </si>
  <si>
    <t>7066-0009 - New England Board of Higher Education (1CS)</t>
  </si>
  <si>
    <t>7066-0024 - Schools of Excellence (1CS)</t>
  </si>
  <si>
    <t>7066-0036 - STEM Starter Academy(1CS)</t>
  </si>
  <si>
    <t>7066-0070 - Civic Engagement Program (1CS)</t>
  </si>
  <si>
    <t>7066-1221 - Community College Workforce Grant Advisory Committee(1CS)</t>
  </si>
  <si>
    <t>7070-0066 - High Demand Scholarship Program(1CN)</t>
  </si>
  <si>
    <t>7077-0023 - Tufts School of Veterinary Medicine Program (1CS)</t>
  </si>
  <si>
    <t>7006-0000 - Office of Consumer Affairs and Business Regulation (1CS)</t>
  </si>
  <si>
    <t>7007-0300 - Massachusetts Office of Business Development (1CS)</t>
  </si>
  <si>
    <t>7007-0500 - For Massachusetts Biotechnology Research(1CS)</t>
  </si>
  <si>
    <t>7007-0800 - Small Business Development Center at UMass(1CS)</t>
  </si>
  <si>
    <t>7007-0952 - Commonwealth Zoological Corporation(1CS)</t>
  </si>
  <si>
    <t>7007-1202 - Mass Tech Collaborative - Computer Science Education Promoti (1CS)</t>
  </si>
  <si>
    <t>7007-1641 - Small Business Association Layoff Aversion Grant Program(1CS)</t>
  </si>
  <si>
    <t>1410-0010 - Veterans' Services Administration and Operations (1CS)</t>
  </si>
  <si>
    <t>1410-0024 - Veteran Service Officer Training and Certification (1CS)</t>
  </si>
  <si>
    <t>1410-0031 - Massachusetts Iraq and Afghanistan Fallen Heroes (1CS)</t>
  </si>
  <si>
    <t>1410-0400 - Veterans' Benefits (1CS)</t>
  </si>
  <si>
    <t>1410-1616 - War Memorials(1CS)</t>
  </si>
  <si>
    <t>4400-1100 - Caseworkers Reserve(1CS)</t>
  </si>
  <si>
    <t>4400-1979 - Pathways to Self Sufficiency (1CS)</t>
  </si>
  <si>
    <t>4401-1000 - Employment Services Program(1CS)</t>
  </si>
  <si>
    <t>4403-2000 - Transitional Aid to Families with Dependent Children Grant Pmt (1CS)</t>
  </si>
  <si>
    <t>4403-2119 - Teen Structured Settings Program (1CS)</t>
  </si>
  <si>
    <t>4405-2000 - State Supplement to Supplemental Security Income (1CS)</t>
  </si>
  <si>
    <t>4408-1000 - Emergency Aid to the Elderly Disabled and Children (1CS)</t>
  </si>
  <si>
    <t>FY14 Expenditures</t>
  </si>
  <si>
    <t>PACs</t>
  </si>
  <si>
    <t>FY15 GAA</t>
  </si>
  <si>
    <t>Supplemental Appropriations</t>
  </si>
  <si>
    <t>November -9C Reduction</t>
  </si>
  <si>
    <t>Total Available Funding after November 9C Reduction</t>
  </si>
  <si>
    <t xml:space="preserve">February - 9C Reduction </t>
  </si>
  <si>
    <t>Total Available Funding after February 9C Reduction</t>
  </si>
  <si>
    <t>AGR</t>
  </si>
  <si>
    <t>ALA</t>
  </si>
  <si>
    <t>ANF</t>
  </si>
  <si>
    <t>ATB</t>
  </si>
  <si>
    <t>BLC</t>
  </si>
  <si>
    <t>BSB</t>
  </si>
  <si>
    <t>CDA</t>
  </si>
  <si>
    <t>CHE</t>
  </si>
  <si>
    <t>CHS</t>
  </si>
  <si>
    <t>CJT</t>
  </si>
  <si>
    <t>CME</t>
  </si>
  <si>
    <t>CSC</t>
  </si>
  <si>
    <t>CTR</t>
  </si>
  <si>
    <t>DCP</t>
  </si>
  <si>
    <t>DCR</t>
  </si>
  <si>
    <t>DMH</t>
  </si>
  <si>
    <t>DMR</t>
  </si>
  <si>
    <t>DOB</t>
  </si>
  <si>
    <t>DOC</t>
  </si>
  <si>
    <t>DOE</t>
  </si>
  <si>
    <t>DOI</t>
  </si>
  <si>
    <t>DOR</t>
  </si>
  <si>
    <t>DPH</t>
  </si>
  <si>
    <t>DPS</t>
  </si>
  <si>
    <t>DYS</t>
  </si>
  <si>
    <t>EDU</t>
  </si>
  <si>
    <t>EEC</t>
  </si>
  <si>
    <t>EED</t>
  </si>
  <si>
    <t>EHS</t>
  </si>
  <si>
    <t>ELD</t>
  </si>
  <si>
    <t>ENV</t>
  </si>
  <si>
    <t>EOL</t>
  </si>
  <si>
    <t>EPS</t>
  </si>
  <si>
    <t>EQE</t>
  </si>
  <si>
    <t>FWE</t>
  </si>
  <si>
    <t>GIC</t>
  </si>
  <si>
    <t>HRD</t>
  </si>
  <si>
    <t>ITD</t>
  </si>
  <si>
    <t>LIB</t>
  </si>
  <si>
    <t>MCB</t>
  </si>
  <si>
    <t>MCD</t>
  </si>
  <si>
    <t>MIL</t>
  </si>
  <si>
    <t>MMP</t>
  </si>
  <si>
    <t>MRC</t>
  </si>
  <si>
    <t>OCD</t>
  </si>
  <si>
    <t>OHA</t>
  </si>
  <si>
    <t>ORI</t>
  </si>
  <si>
    <t>OSD</t>
  </si>
  <si>
    <t>PAR</t>
  </si>
  <si>
    <t>POL</t>
  </si>
  <si>
    <t>RGT</t>
  </si>
  <si>
    <t>SCA</t>
  </si>
  <si>
    <t>SEA</t>
  </si>
  <si>
    <t>VET</t>
  </si>
  <si>
    <t>WEL</t>
  </si>
  <si>
    <t xml:space="preserve">2511-0100 </t>
  </si>
  <si>
    <t xml:space="preserve">2511-0105 </t>
  </si>
  <si>
    <t xml:space="preserve">1110-1000 </t>
  </si>
  <si>
    <t xml:space="preserve">0950-0050 </t>
  </si>
  <si>
    <t xml:space="preserve">0950-0080 </t>
  </si>
  <si>
    <t xml:space="preserve">1100-1100 </t>
  </si>
  <si>
    <t xml:space="preserve">1100-1201 </t>
  </si>
  <si>
    <t xml:space="preserve">1100-1700 </t>
  </si>
  <si>
    <t xml:space="preserve">1100-6000 </t>
  </si>
  <si>
    <t xml:space="preserve">1106-0064 </t>
  </si>
  <si>
    <t xml:space="preserve">1599-0026 </t>
  </si>
  <si>
    <t xml:space="preserve">1599-0027 </t>
  </si>
  <si>
    <t xml:space="preserve">1599-0054 </t>
  </si>
  <si>
    <t xml:space="preserve">1599-0117 </t>
  </si>
  <si>
    <t xml:space="preserve">1599-1301 </t>
  </si>
  <si>
    <t xml:space="preserve">1599-1705 </t>
  </si>
  <si>
    <t xml:space="preserve">1599-1977 </t>
  </si>
  <si>
    <t xml:space="preserve">1599-2004 </t>
  </si>
  <si>
    <t xml:space="preserve">1599-2012 </t>
  </si>
  <si>
    <t xml:space="preserve">1599-2014 </t>
  </si>
  <si>
    <t xml:space="preserve">1599-3234 </t>
  </si>
  <si>
    <t xml:space="preserve">1599-3553 </t>
  </si>
  <si>
    <t xml:space="preserve">1599-3764 </t>
  </si>
  <si>
    <t xml:space="preserve">1599-3765 </t>
  </si>
  <si>
    <t xml:space="preserve">1599-4417 </t>
  </si>
  <si>
    <t xml:space="preserve">1599-6124 </t>
  </si>
  <si>
    <t xml:space="preserve">1599-6732 </t>
  </si>
  <si>
    <t xml:space="preserve">1599-7104 </t>
  </si>
  <si>
    <t xml:space="preserve">1599-7770 </t>
  </si>
  <si>
    <t xml:space="preserve">1310-1000 </t>
  </si>
  <si>
    <t xml:space="preserve">7000-9101 </t>
  </si>
  <si>
    <t xml:space="preserve">7000-9401 </t>
  </si>
  <si>
    <t xml:space="preserve">7000-9402 </t>
  </si>
  <si>
    <t xml:space="preserve">7000-9406 </t>
  </si>
  <si>
    <t xml:space="preserve">7000-9501 </t>
  </si>
  <si>
    <t xml:space="preserve">7000-9506 </t>
  </si>
  <si>
    <t xml:space="preserve">7000-9508 </t>
  </si>
  <si>
    <t xml:space="preserve">1102-3309 </t>
  </si>
  <si>
    <t xml:space="preserve">8800-0001 </t>
  </si>
  <si>
    <t xml:space="preserve">8800-0100 </t>
  </si>
  <si>
    <t xml:space="preserve">4180-0100 </t>
  </si>
  <si>
    <t xml:space="preserve">8000-0110 </t>
  </si>
  <si>
    <t xml:space="preserve">8200-0200 </t>
  </si>
  <si>
    <t xml:space="preserve">8000-0105 </t>
  </si>
  <si>
    <t xml:space="preserve">8000-0106 </t>
  </si>
  <si>
    <t xml:space="preserve">1108-1011 </t>
  </si>
  <si>
    <t xml:space="preserve">1595-1067 </t>
  </si>
  <si>
    <t xml:space="preserve">1595-1069 </t>
  </si>
  <si>
    <t xml:space="preserve">1102-3199 </t>
  </si>
  <si>
    <t xml:space="preserve">1102-3205 </t>
  </si>
  <si>
    <t xml:space="preserve">2800-0101 </t>
  </si>
  <si>
    <t xml:space="preserve">2800-0501 </t>
  </si>
  <si>
    <t xml:space="preserve">2800-0700 </t>
  </si>
  <si>
    <t xml:space="preserve">2810-0100 </t>
  </si>
  <si>
    <t xml:space="preserve">5011-0100 </t>
  </si>
  <si>
    <t xml:space="preserve">5042-5000 </t>
  </si>
  <si>
    <t xml:space="preserve">5046-0000 </t>
  </si>
  <si>
    <t xml:space="preserve">5047-0001 </t>
  </si>
  <si>
    <t xml:space="preserve">5055-0000 </t>
  </si>
  <si>
    <t xml:space="preserve">5095-0015 </t>
  </si>
  <si>
    <t xml:space="preserve">5911-1003 </t>
  </si>
  <si>
    <t xml:space="preserve">5920-2025 </t>
  </si>
  <si>
    <t xml:space="preserve">5920-3000 </t>
  </si>
  <si>
    <t xml:space="preserve">7006-0010 </t>
  </si>
  <si>
    <t xml:space="preserve">7006-0011 </t>
  </si>
  <si>
    <t xml:space="preserve">8900-0001 </t>
  </si>
  <si>
    <t xml:space="preserve">8900-1100 </t>
  </si>
  <si>
    <t xml:space="preserve">7010-0005 </t>
  </si>
  <si>
    <t xml:space="preserve">7010-0012 </t>
  </si>
  <si>
    <t xml:space="preserve">7010-0020 </t>
  </si>
  <si>
    <t xml:space="preserve">7010-0033 </t>
  </si>
  <si>
    <t xml:space="preserve">7010-0050 </t>
  </si>
  <si>
    <t xml:space="preserve">7010-0060 </t>
  </si>
  <si>
    <t xml:space="preserve">7027-0019 </t>
  </si>
  <si>
    <t xml:space="preserve">7030-1002 </t>
  </si>
  <si>
    <t xml:space="preserve">7030-1005 </t>
  </si>
  <si>
    <t xml:space="preserve">7035-0002 </t>
  </si>
  <si>
    <t xml:space="preserve">7035-0006 </t>
  </si>
  <si>
    <t xml:space="preserve">7035-0007 </t>
  </si>
  <si>
    <t xml:space="preserve">7035-0035 </t>
  </si>
  <si>
    <t xml:space="preserve">7061-0011 </t>
  </si>
  <si>
    <t xml:space="preserve">7061-0012 </t>
  </si>
  <si>
    <t xml:space="preserve">7061-0033 </t>
  </si>
  <si>
    <t xml:space="preserve">7061-0928 </t>
  </si>
  <si>
    <t xml:space="preserve">7061-9010 </t>
  </si>
  <si>
    <t xml:space="preserve">7061-9011 </t>
  </si>
  <si>
    <t xml:space="preserve">7061-9200 </t>
  </si>
  <si>
    <t xml:space="preserve">7061-9404 </t>
  </si>
  <si>
    <t xml:space="preserve">7061-9406 </t>
  </si>
  <si>
    <t xml:space="preserve">7061-9408 </t>
  </si>
  <si>
    <t xml:space="preserve">7061-9412 </t>
  </si>
  <si>
    <t xml:space="preserve">7061-9611 </t>
  </si>
  <si>
    <t xml:space="preserve">7061-9612 </t>
  </si>
  <si>
    <t xml:space="preserve">7061-9614 </t>
  </si>
  <si>
    <t xml:space="preserve">7061-9626 </t>
  </si>
  <si>
    <t xml:space="preserve">7061-9634 </t>
  </si>
  <si>
    <t xml:space="preserve">7061-9804 </t>
  </si>
  <si>
    <t xml:space="preserve">7061-9810 </t>
  </si>
  <si>
    <t xml:space="preserve">7006-0020 </t>
  </si>
  <si>
    <t xml:space="preserve">1201-0100 </t>
  </si>
  <si>
    <t xml:space="preserve">1201-0160 </t>
  </si>
  <si>
    <t xml:space="preserve">1201-0911 </t>
  </si>
  <si>
    <t xml:space="preserve">1231-1000 </t>
  </si>
  <si>
    <t xml:space="preserve">1232-0200 </t>
  </si>
  <si>
    <t xml:space="preserve">4510-0020 </t>
  </si>
  <si>
    <t xml:space="preserve">4510-0040 </t>
  </si>
  <si>
    <t xml:space="preserve">4510-0100 </t>
  </si>
  <si>
    <t xml:space="preserve">4510-0110 </t>
  </si>
  <si>
    <t xml:space="preserve">4510-0112 </t>
  </si>
  <si>
    <t xml:space="preserve">4510-0615 </t>
  </si>
  <si>
    <t xml:space="preserve">4510-0710 </t>
  </si>
  <si>
    <t xml:space="preserve">4510-0712 </t>
  </si>
  <si>
    <t xml:space="preserve">4510-0715 </t>
  </si>
  <si>
    <t xml:space="preserve">4510-0716 </t>
  </si>
  <si>
    <t xml:space="preserve">4510-0721 </t>
  </si>
  <si>
    <t xml:space="preserve">4510-0723 </t>
  </si>
  <si>
    <t xml:space="preserve">4510-0725 </t>
  </si>
  <si>
    <t xml:space="preserve">4510-3010 </t>
  </si>
  <si>
    <t xml:space="preserve">4513-1000 </t>
  </si>
  <si>
    <t xml:space="preserve">4513-1026 </t>
  </si>
  <si>
    <t xml:space="preserve">4513-1111 </t>
  </si>
  <si>
    <t xml:space="preserve">4513-1130 </t>
  </si>
  <si>
    <t xml:space="preserve">4513-1131 </t>
  </si>
  <si>
    <t xml:space="preserve">4516-1000 </t>
  </si>
  <si>
    <t xml:space="preserve">4516-1010 </t>
  </si>
  <si>
    <t xml:space="preserve">4530-9000 </t>
  </si>
  <si>
    <t xml:space="preserve">4570-1502 </t>
  </si>
  <si>
    <t xml:space="preserve">4590-0081 </t>
  </si>
  <si>
    <t xml:space="preserve">4590-0250 </t>
  </si>
  <si>
    <t xml:space="preserve">4590-0915 </t>
  </si>
  <si>
    <t xml:space="preserve">4590-0925 </t>
  </si>
  <si>
    <t xml:space="preserve">8311-1000 </t>
  </si>
  <si>
    <t xml:space="preserve">4200-0100 </t>
  </si>
  <si>
    <t xml:space="preserve">4200-0300 </t>
  </si>
  <si>
    <t xml:space="preserve">7009-1700 </t>
  </si>
  <si>
    <t xml:space="preserve">7009-6379 </t>
  </si>
  <si>
    <t xml:space="preserve">7009-6390 </t>
  </si>
  <si>
    <t xml:space="preserve">7009-6400 </t>
  </si>
  <si>
    <t xml:space="preserve">7009-6402 </t>
  </si>
  <si>
    <t xml:space="preserve">7009-6406 </t>
  </si>
  <si>
    <t xml:space="preserve">7009-6407 </t>
  </si>
  <si>
    <t xml:space="preserve">7009-7000 </t>
  </si>
  <si>
    <t xml:space="preserve">7009-9600 </t>
  </si>
  <si>
    <t xml:space="preserve">3000-1000 </t>
  </si>
  <si>
    <t xml:space="preserve">3000-1050 </t>
  </si>
  <si>
    <t xml:space="preserve">3000-2000 </t>
  </si>
  <si>
    <t xml:space="preserve">3000-2050 </t>
  </si>
  <si>
    <t xml:space="preserve">3000-4040 </t>
  </si>
  <si>
    <t xml:space="preserve">3000-4050 </t>
  </si>
  <si>
    <t xml:space="preserve">3000-5000 </t>
  </si>
  <si>
    <t xml:space="preserve">3000-5025 </t>
  </si>
  <si>
    <t xml:space="preserve">3000-5075 </t>
  </si>
  <si>
    <t xml:space="preserve">3000-7000 </t>
  </si>
  <si>
    <t xml:space="preserve">3000-7050 </t>
  </si>
  <si>
    <t xml:space="preserve">7002-0010 </t>
  </si>
  <si>
    <t xml:space="preserve">7002-0017 </t>
  </si>
  <si>
    <t xml:space="preserve">7002-0020 </t>
  </si>
  <si>
    <t xml:space="preserve">7002-0021 </t>
  </si>
  <si>
    <t xml:space="preserve">7002-0032 </t>
  </si>
  <si>
    <t xml:space="preserve">7002-0035 </t>
  </si>
  <si>
    <t xml:space="preserve">7002-1501 </t>
  </si>
  <si>
    <t xml:space="preserve">7002-1502 </t>
  </si>
  <si>
    <t xml:space="preserve">7002-1504 </t>
  </si>
  <si>
    <t xml:space="preserve">7002-1505 </t>
  </si>
  <si>
    <t xml:space="preserve">7002-1506 </t>
  </si>
  <si>
    <t xml:space="preserve">7002-1507 </t>
  </si>
  <si>
    <t xml:space="preserve">7002-1508 </t>
  </si>
  <si>
    <t xml:space="preserve">7002-1509 </t>
  </si>
  <si>
    <t xml:space="preserve">7002-1511 </t>
  </si>
  <si>
    <t xml:space="preserve">7002-1512 </t>
  </si>
  <si>
    <t xml:space="preserve">4000-0005 </t>
  </si>
  <si>
    <t xml:space="preserve">4000-0050 </t>
  </si>
  <si>
    <t xml:space="preserve">4000-0051 </t>
  </si>
  <si>
    <t xml:space="preserve">4000-0300 </t>
  </si>
  <si>
    <t xml:space="preserve">4000-0301 </t>
  </si>
  <si>
    <t xml:space="preserve">4000-0328 </t>
  </si>
  <si>
    <t xml:space="preserve">4000-0700 </t>
  </si>
  <si>
    <t xml:space="preserve">4000-1602 </t>
  </si>
  <si>
    <t xml:space="preserve">4000-1604 </t>
  </si>
  <si>
    <t xml:space="preserve">4000-1700 </t>
  </si>
  <si>
    <t xml:space="preserve">4000-0640 </t>
  </si>
  <si>
    <t xml:space="preserve">9110-0104 </t>
  </si>
  <si>
    <t xml:space="preserve">9110-1604 </t>
  </si>
  <si>
    <t xml:space="preserve">9110-1630 </t>
  </si>
  <si>
    <t xml:space="preserve">9110-1636 </t>
  </si>
  <si>
    <t xml:space="preserve">9110-1660 </t>
  </si>
  <si>
    <t xml:space="preserve">9110-1900 </t>
  </si>
  <si>
    <t xml:space="preserve">9110-9002 </t>
  </si>
  <si>
    <t xml:space="preserve">2000-0100 </t>
  </si>
  <si>
    <t xml:space="preserve">2000-0101 </t>
  </si>
  <si>
    <t xml:space="preserve">2000-1207 </t>
  </si>
  <si>
    <t xml:space="preserve">2000-1700 </t>
  </si>
  <si>
    <t xml:space="preserve">2000-1709 </t>
  </si>
  <si>
    <t xml:space="preserve">7002-0012 </t>
  </si>
  <si>
    <t xml:space="preserve">7002-1075 </t>
  </si>
  <si>
    <t xml:space="preserve">7003-0100 </t>
  </si>
  <si>
    <t xml:space="preserve">7003-0170 </t>
  </si>
  <si>
    <t xml:space="preserve">7003-0200 </t>
  </si>
  <si>
    <t xml:space="preserve">7003-0500 </t>
  </si>
  <si>
    <t xml:space="preserve">7003-0606 </t>
  </si>
  <si>
    <t xml:space="preserve">7003-0607 </t>
  </si>
  <si>
    <t xml:space="preserve">7003-0803 </t>
  </si>
  <si>
    <t xml:space="preserve">7003-0808 </t>
  </si>
  <si>
    <t xml:space="preserve">7003-0900 </t>
  </si>
  <si>
    <t xml:space="preserve">7003-1206 </t>
  </si>
  <si>
    <t xml:space="preserve">8000-0070 </t>
  </si>
  <si>
    <t xml:space="preserve">8000-0600 </t>
  </si>
  <si>
    <t xml:space="preserve">8000-0650 </t>
  </si>
  <si>
    <t xml:space="preserve">8000-1000 </t>
  </si>
  <si>
    <t xml:space="preserve">8000-1700 </t>
  </si>
  <si>
    <t xml:space="preserve">8100-0111 </t>
  </si>
  <si>
    <t xml:space="preserve">2200-0100 </t>
  </si>
  <si>
    <t xml:space="preserve">2200-0135 </t>
  </si>
  <si>
    <t xml:space="preserve">2200-0136 </t>
  </si>
  <si>
    <t xml:space="preserve">2300-0100 </t>
  </si>
  <si>
    <t xml:space="preserve">2300-0101 </t>
  </si>
  <si>
    <t xml:space="preserve">2310-0300 </t>
  </si>
  <si>
    <t xml:space="preserve">2320-0100 </t>
  </si>
  <si>
    <t xml:space="preserve">2330-0100 </t>
  </si>
  <si>
    <t xml:space="preserve">2330-0120 </t>
  </si>
  <si>
    <t xml:space="preserve">1108-5400 </t>
  </si>
  <si>
    <t xml:space="preserve">1750-0100 </t>
  </si>
  <si>
    <t xml:space="preserve">1750-0119 </t>
  </si>
  <si>
    <t xml:space="preserve">1750-0500 </t>
  </si>
  <si>
    <t xml:space="preserve">1790-0100 </t>
  </si>
  <si>
    <t xml:space="preserve">1790-0350 </t>
  </si>
  <si>
    <t xml:space="preserve">1120-4005 </t>
  </si>
  <si>
    <t xml:space="preserve">4110-0001 </t>
  </si>
  <si>
    <t xml:space="preserve">4110-2000 </t>
  </si>
  <si>
    <t xml:space="preserve">4110-3010 </t>
  </si>
  <si>
    <t xml:space="preserve">4125-0100 </t>
  </si>
  <si>
    <t xml:space="preserve">8700-1160 </t>
  </si>
  <si>
    <t xml:space="preserve">7008-0900 </t>
  </si>
  <si>
    <t xml:space="preserve">7008-0905 </t>
  </si>
  <si>
    <t xml:space="preserve">7008-1000 </t>
  </si>
  <si>
    <t xml:space="preserve">7008-1015 </t>
  </si>
  <si>
    <t xml:space="preserve">7008-1300 </t>
  </si>
  <si>
    <t xml:space="preserve">4120-0200 </t>
  </si>
  <si>
    <t xml:space="preserve">4120-1000 </t>
  </si>
  <si>
    <t xml:space="preserve">4120-2000 </t>
  </si>
  <si>
    <t xml:space="preserve">4120-4000 </t>
  </si>
  <si>
    <t xml:space="preserve">4120-4005 </t>
  </si>
  <si>
    <t xml:space="preserve">4120-4010 </t>
  </si>
  <si>
    <t xml:space="preserve">4120-6000 </t>
  </si>
  <si>
    <t xml:space="preserve">7004-0099 </t>
  </si>
  <si>
    <t xml:space="preserve">7004-9024 </t>
  </si>
  <si>
    <t xml:space="preserve">7004-9033 </t>
  </si>
  <si>
    <t xml:space="preserve">1107-2400 </t>
  </si>
  <si>
    <t xml:space="preserve">4003-0122 </t>
  </si>
  <si>
    <t xml:space="preserve">1775-0106 </t>
  </si>
  <si>
    <t xml:space="preserve">1775-0115 </t>
  </si>
  <si>
    <t xml:space="preserve">1775-0200 </t>
  </si>
  <si>
    <t xml:space="preserve">1775-0600 </t>
  </si>
  <si>
    <t xml:space="preserve">1775-0700 </t>
  </si>
  <si>
    <t xml:space="preserve">8950-0001 </t>
  </si>
  <si>
    <t xml:space="preserve">8950-0002 </t>
  </si>
  <si>
    <t xml:space="preserve">8100-0515 </t>
  </si>
  <si>
    <t xml:space="preserve">8100-1001 </t>
  </si>
  <si>
    <t xml:space="preserve">8100-1005 </t>
  </si>
  <si>
    <t xml:space="preserve">7066-0000 </t>
  </si>
  <si>
    <t xml:space="preserve">7066-0009 </t>
  </si>
  <si>
    <t xml:space="preserve">7066-0024 </t>
  </si>
  <si>
    <t xml:space="preserve">7066-0036 </t>
  </si>
  <si>
    <t xml:space="preserve">7066-0070 </t>
  </si>
  <si>
    <t xml:space="preserve">7066-1221 </t>
  </si>
  <si>
    <t xml:space="preserve">7070-0066 </t>
  </si>
  <si>
    <t xml:space="preserve">7077-0023 </t>
  </si>
  <si>
    <t xml:space="preserve">7006-0000 </t>
  </si>
  <si>
    <t xml:space="preserve">7007-0300 </t>
  </si>
  <si>
    <t xml:space="preserve">7007-0500 </t>
  </si>
  <si>
    <t xml:space="preserve">7007-0800 </t>
  </si>
  <si>
    <t xml:space="preserve">7007-0952 </t>
  </si>
  <si>
    <t xml:space="preserve">7007-1202 </t>
  </si>
  <si>
    <t xml:space="preserve">7007-1641 </t>
  </si>
  <si>
    <t xml:space="preserve">1410-0010 </t>
  </si>
  <si>
    <t xml:space="preserve">1410-0024 </t>
  </si>
  <si>
    <t xml:space="preserve">1410-0031 </t>
  </si>
  <si>
    <t xml:space="preserve">1410-0400 </t>
  </si>
  <si>
    <t xml:space="preserve">1410-1616 </t>
  </si>
  <si>
    <t xml:space="preserve">4400-1100 </t>
  </si>
  <si>
    <t xml:space="preserve">4400-1979 </t>
  </si>
  <si>
    <t xml:space="preserve">4401-1000 </t>
  </si>
  <si>
    <t xml:space="preserve">4403-2000 </t>
  </si>
  <si>
    <t xml:space="preserve">4403-2119 </t>
  </si>
  <si>
    <t xml:space="preserve">4405-2000 </t>
  </si>
  <si>
    <t xml:space="preserve">4408-1000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</si>
</sst>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##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  <numFmt numFmtId="170" formatCode="0.0"/>
  </numFmts>
  <fonts count="44"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horizontal="left" vertical="top"/>
    </xf>
    <xf numFmtId="0" fontId="42" fillId="33" borderId="10" xfId="42" applyNumberFormat="1" applyFont="1" applyFill="1" applyBorder="1" applyAlignment="1" quotePrefix="1">
      <alignment horizontal="center" vertical="center" wrapText="1"/>
    </xf>
    <xf numFmtId="167" fontId="42" fillId="33" borderId="10" xfId="44" applyNumberFormat="1" applyFont="1" applyFill="1" applyBorder="1" applyAlignment="1" quotePrefix="1">
      <alignment horizontal="center" vertical="center" wrapText="1"/>
    </xf>
    <xf numFmtId="167" fontId="42" fillId="33" borderId="10" xfId="4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/>
      <protection locked="0"/>
    </xf>
    <xf numFmtId="166" fontId="22" fillId="0" borderId="10" xfId="42" applyNumberFormat="1" applyFont="1" applyFill="1" applyBorder="1" applyAlignment="1" applyProtection="1">
      <alignment/>
      <protection locked="0"/>
    </xf>
    <xf numFmtId="166" fontId="22" fillId="0" borderId="10" xfId="42" applyNumberFormat="1" applyFont="1" applyBorder="1" applyAlignment="1">
      <alignment/>
    </xf>
    <xf numFmtId="166" fontId="2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7" fontId="42" fillId="33" borderId="11" xfId="44" applyNumberFormat="1" applyFont="1" applyFill="1" applyBorder="1" applyAlignment="1">
      <alignment horizontal="center" vertical="center" wrapText="1"/>
    </xf>
    <xf numFmtId="166" fontId="22" fillId="0" borderId="11" xfId="42" applyNumberFormat="1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/>
    </xf>
    <xf numFmtId="166" fontId="22" fillId="0" borderId="10" xfId="42" applyNumberFormat="1" applyFont="1" applyFill="1" applyBorder="1" applyAlignment="1">
      <alignment/>
    </xf>
    <xf numFmtId="166" fontId="22" fillId="0" borderId="11" xfId="42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tabSelected="1" zoomScale="80" zoomScaleNormal="80" zoomScalePageLayoutView="0" workbookViewId="0" topLeftCell="A1">
      <pane ySplit="1" topLeftCell="A251" activePane="bottomLeft" state="frozen"/>
      <selection pane="topLeft" activeCell="A1" sqref="A1"/>
      <selection pane="bottomLeft" activeCell="D138" sqref="D138"/>
    </sheetView>
  </sheetViews>
  <sheetFormatPr defaultColWidth="9.00390625" defaultRowHeight="14.25"/>
  <cols>
    <col min="1" max="1" width="5.375" style="2" bestFit="1" customWidth="1"/>
    <col min="2" max="2" width="4.00390625" style="2" bestFit="1" customWidth="1"/>
    <col min="3" max="3" width="9.125" style="0" customWidth="1"/>
    <col min="4" max="4" width="67.625" style="1" bestFit="1" customWidth="1"/>
    <col min="5" max="5" width="14.125" style="0" bestFit="1" customWidth="1"/>
    <col min="6" max="6" width="11.875" style="0" bestFit="1" customWidth="1"/>
    <col min="7" max="7" width="13.125" style="0" bestFit="1" customWidth="1"/>
    <col min="8" max="9" width="11.875" style="0" bestFit="1" customWidth="1"/>
    <col min="10" max="10" width="13.125" style="0" bestFit="1" customWidth="1"/>
    <col min="11" max="11" width="11.875" style="13" bestFit="1" customWidth="1"/>
    <col min="12" max="12" width="13.00390625" style="13" customWidth="1"/>
  </cols>
  <sheetData>
    <row r="1" spans="1:12" s="6" customFormat="1" ht="64.5" customHeight="1">
      <c r="A1" s="3"/>
      <c r="B1" s="3"/>
      <c r="C1" s="3"/>
      <c r="D1" s="3"/>
      <c r="E1" s="4" t="s">
        <v>290</v>
      </c>
      <c r="F1" s="4" t="s">
        <v>291</v>
      </c>
      <c r="G1" s="4" t="s">
        <v>292</v>
      </c>
      <c r="H1" s="4" t="s">
        <v>293</v>
      </c>
      <c r="I1" s="4" t="s">
        <v>294</v>
      </c>
      <c r="J1" s="14" t="s">
        <v>295</v>
      </c>
      <c r="K1" s="4" t="s">
        <v>296</v>
      </c>
      <c r="L1" s="5" t="s">
        <v>297</v>
      </c>
    </row>
    <row r="2" spans="1:12" ht="15">
      <c r="A2" s="7" t="s">
        <v>298</v>
      </c>
      <c r="B2" s="7" t="s">
        <v>0</v>
      </c>
      <c r="C2" s="8" t="s">
        <v>353</v>
      </c>
      <c r="D2" s="9" t="s">
        <v>4</v>
      </c>
      <c r="E2" s="10">
        <v>5302787.569999999</v>
      </c>
      <c r="F2" s="11">
        <v>0</v>
      </c>
      <c r="G2" s="11">
        <v>5686193</v>
      </c>
      <c r="H2" s="11">
        <v>0</v>
      </c>
      <c r="I2" s="11">
        <v>-171936</v>
      </c>
      <c r="J2" s="15">
        <f>SUM(F2:I2)</f>
        <v>5514257</v>
      </c>
      <c r="K2" s="11">
        <v>0</v>
      </c>
      <c r="L2" s="12">
        <f>SUM(J2:K2)</f>
        <v>5514257</v>
      </c>
    </row>
    <row r="3" spans="1:12" ht="15">
      <c r="A3" s="7" t="s">
        <v>298</v>
      </c>
      <c r="B3" s="7" t="s">
        <v>0</v>
      </c>
      <c r="C3" s="8" t="s">
        <v>354</v>
      </c>
      <c r="D3" s="9" t="s">
        <v>5</v>
      </c>
      <c r="E3" s="10">
        <v>14000000</v>
      </c>
      <c r="F3" s="11">
        <v>0</v>
      </c>
      <c r="G3" s="11">
        <v>15050000</v>
      </c>
      <c r="H3" s="11">
        <v>0</v>
      </c>
      <c r="I3" s="11">
        <v>-15000</v>
      </c>
      <c r="J3" s="15">
        <f aca="true" t="shared" si="0" ref="J3:J62">SUM(F3:I3)</f>
        <v>15035000</v>
      </c>
      <c r="K3" s="11">
        <v>0</v>
      </c>
      <c r="L3" s="12">
        <f aca="true" t="shared" si="1" ref="L3:L62">SUM(J3:K3)</f>
        <v>15035000</v>
      </c>
    </row>
    <row r="4" spans="1:12" ht="15">
      <c r="A4" s="7" t="s">
        <v>299</v>
      </c>
      <c r="B4" s="7" t="s">
        <v>0</v>
      </c>
      <c r="C4" s="8" t="s">
        <v>355</v>
      </c>
      <c r="D4" s="9" t="s">
        <v>6</v>
      </c>
      <c r="E4" s="10">
        <v>1081664.22</v>
      </c>
      <c r="F4" s="11">
        <v>0</v>
      </c>
      <c r="G4" s="11">
        <v>1238949</v>
      </c>
      <c r="H4" s="11">
        <v>0</v>
      </c>
      <c r="I4" s="11">
        <v>-18584</v>
      </c>
      <c r="J4" s="15">
        <f t="shared" si="0"/>
        <v>1220365</v>
      </c>
      <c r="K4" s="11">
        <v>0</v>
      </c>
      <c r="L4" s="12">
        <f t="shared" si="1"/>
        <v>1220365</v>
      </c>
    </row>
    <row r="5" spans="1:12" ht="15">
      <c r="A5" s="7" t="s">
        <v>300</v>
      </c>
      <c r="B5" s="7" t="s">
        <v>0</v>
      </c>
      <c r="C5" s="8" t="s">
        <v>356</v>
      </c>
      <c r="D5" s="9" t="s">
        <v>7</v>
      </c>
      <c r="E5" s="10">
        <v>200000</v>
      </c>
      <c r="F5" s="11">
        <v>0</v>
      </c>
      <c r="G5" s="11">
        <v>300000</v>
      </c>
      <c r="H5" s="11">
        <v>0</v>
      </c>
      <c r="I5" s="11">
        <v>-4500</v>
      </c>
      <c r="J5" s="15">
        <f t="shared" si="0"/>
        <v>295500</v>
      </c>
      <c r="K5" s="11">
        <v>0</v>
      </c>
      <c r="L5" s="12">
        <f t="shared" si="1"/>
        <v>295500</v>
      </c>
    </row>
    <row r="6" spans="1:12" ht="15">
      <c r="A6" s="7" t="s">
        <v>300</v>
      </c>
      <c r="B6" s="7" t="s">
        <v>0</v>
      </c>
      <c r="C6" s="8" t="s">
        <v>357</v>
      </c>
      <c r="D6" s="9" t="s">
        <v>8</v>
      </c>
      <c r="E6" s="10">
        <v>15271.5</v>
      </c>
      <c r="F6" s="11">
        <v>0</v>
      </c>
      <c r="G6" s="11">
        <v>50000</v>
      </c>
      <c r="H6" s="11">
        <v>0</v>
      </c>
      <c r="I6" s="11">
        <v>-750</v>
      </c>
      <c r="J6" s="15">
        <f t="shared" si="0"/>
        <v>49250</v>
      </c>
      <c r="K6" s="11">
        <v>0</v>
      </c>
      <c r="L6" s="12">
        <f t="shared" si="1"/>
        <v>49250</v>
      </c>
    </row>
    <row r="7" spans="1:12" ht="15">
      <c r="A7" s="7" t="s">
        <v>300</v>
      </c>
      <c r="B7" s="7" t="s">
        <v>0</v>
      </c>
      <c r="C7" s="8" t="s">
        <v>358</v>
      </c>
      <c r="D7" s="9" t="s">
        <v>9</v>
      </c>
      <c r="E7" s="10">
        <v>2755542.19</v>
      </c>
      <c r="F7" s="11">
        <v>0</v>
      </c>
      <c r="G7" s="11">
        <v>3221202</v>
      </c>
      <c r="H7" s="11">
        <v>0</v>
      </c>
      <c r="I7" s="11"/>
      <c r="J7" s="15">
        <f t="shared" si="0"/>
        <v>3221202</v>
      </c>
      <c r="K7" s="11">
        <v>-60000</v>
      </c>
      <c r="L7" s="12">
        <f t="shared" si="1"/>
        <v>3161202</v>
      </c>
    </row>
    <row r="8" spans="1:12" ht="15">
      <c r="A8" s="7" t="s">
        <v>300</v>
      </c>
      <c r="B8" s="7" t="s">
        <v>0</v>
      </c>
      <c r="C8" s="8" t="s">
        <v>359</v>
      </c>
      <c r="D8" s="9" t="s">
        <v>10</v>
      </c>
      <c r="E8" s="10">
        <v>398307.47</v>
      </c>
      <c r="F8" s="11">
        <v>0</v>
      </c>
      <c r="G8" s="11">
        <v>494256</v>
      </c>
      <c r="H8" s="11">
        <v>0</v>
      </c>
      <c r="I8" s="11">
        <v>-55732</v>
      </c>
      <c r="J8" s="15">
        <f t="shared" si="0"/>
        <v>438524</v>
      </c>
      <c r="K8" s="11">
        <v>-25000</v>
      </c>
      <c r="L8" s="12">
        <f t="shared" si="1"/>
        <v>413524</v>
      </c>
    </row>
    <row r="9" spans="1:12" s="22" customFormat="1" ht="15">
      <c r="A9" s="17" t="s">
        <v>300</v>
      </c>
      <c r="B9" s="17" t="s">
        <v>0</v>
      </c>
      <c r="C9" s="18" t="s">
        <v>360</v>
      </c>
      <c r="D9" s="9" t="s">
        <v>11</v>
      </c>
      <c r="E9" s="10">
        <v>31378933.1</v>
      </c>
      <c r="F9" s="19">
        <v>0</v>
      </c>
      <c r="G9" s="19">
        <v>34891260</v>
      </c>
      <c r="H9" s="19">
        <v>0</v>
      </c>
      <c r="I9" s="19">
        <v>-204878</v>
      </c>
      <c r="J9" s="20">
        <f t="shared" si="0"/>
        <v>34686382</v>
      </c>
      <c r="K9" s="19">
        <f>-2427109-314882</f>
        <v>-2741991</v>
      </c>
      <c r="L9" s="21">
        <f t="shared" si="1"/>
        <v>31944391</v>
      </c>
    </row>
    <row r="10" spans="1:12" ht="15">
      <c r="A10" s="7" t="s">
        <v>300</v>
      </c>
      <c r="B10" s="7" t="s">
        <v>0</v>
      </c>
      <c r="C10" s="8" t="s">
        <v>361</v>
      </c>
      <c r="D10" s="9" t="s">
        <v>12</v>
      </c>
      <c r="E10" s="10">
        <v>0</v>
      </c>
      <c r="F10" s="11">
        <v>0</v>
      </c>
      <c r="G10" s="11">
        <v>0</v>
      </c>
      <c r="H10" s="11">
        <v>2500000</v>
      </c>
      <c r="I10" s="11">
        <v>-1250000</v>
      </c>
      <c r="J10" s="15">
        <f t="shared" si="0"/>
        <v>1250000</v>
      </c>
      <c r="K10" s="11">
        <v>-1250000</v>
      </c>
      <c r="L10" s="12">
        <f t="shared" si="1"/>
        <v>0</v>
      </c>
    </row>
    <row r="11" spans="1:12" ht="15">
      <c r="A11" s="7" t="s">
        <v>300</v>
      </c>
      <c r="B11" s="7" t="s">
        <v>0</v>
      </c>
      <c r="C11" s="8" t="s">
        <v>362</v>
      </c>
      <c r="D11" s="9" t="s">
        <v>13</v>
      </c>
      <c r="E11" s="10">
        <v>302762.86</v>
      </c>
      <c r="F11" s="11">
        <v>0</v>
      </c>
      <c r="G11" s="11">
        <v>252820</v>
      </c>
      <c r="H11" s="11">
        <v>0</v>
      </c>
      <c r="I11" s="11">
        <v>-100000</v>
      </c>
      <c r="J11" s="15">
        <f t="shared" si="0"/>
        <v>152820</v>
      </c>
      <c r="K11" s="11">
        <v>-22500</v>
      </c>
      <c r="L11" s="12">
        <f t="shared" si="1"/>
        <v>130320</v>
      </c>
    </row>
    <row r="12" spans="1:12" ht="15">
      <c r="A12" s="7" t="s">
        <v>300</v>
      </c>
      <c r="B12" s="7" t="s">
        <v>0</v>
      </c>
      <c r="C12" s="8" t="s">
        <v>363</v>
      </c>
      <c r="D12" s="9" t="s">
        <v>14</v>
      </c>
      <c r="E12" s="10">
        <v>11974882.2</v>
      </c>
      <c r="F12" s="11">
        <v>1757095</v>
      </c>
      <c r="G12" s="11">
        <v>13240000</v>
      </c>
      <c r="H12" s="11">
        <v>1200000</v>
      </c>
      <c r="I12" s="11">
        <v>-7132000</v>
      </c>
      <c r="J12" s="15">
        <f t="shared" si="0"/>
        <v>9065095</v>
      </c>
      <c r="K12" s="11">
        <v>0</v>
      </c>
      <c r="L12" s="12">
        <f t="shared" si="1"/>
        <v>9065095</v>
      </c>
    </row>
    <row r="13" spans="1:12" ht="15">
      <c r="A13" s="7" t="s">
        <v>300</v>
      </c>
      <c r="B13" s="7" t="s">
        <v>0</v>
      </c>
      <c r="C13" s="8" t="s">
        <v>364</v>
      </c>
      <c r="D13" s="9" t="s">
        <v>15</v>
      </c>
      <c r="E13" s="10">
        <v>0</v>
      </c>
      <c r="F13" s="11">
        <v>2000000</v>
      </c>
      <c r="G13" s="11">
        <v>0</v>
      </c>
      <c r="H13" s="11">
        <v>0</v>
      </c>
      <c r="I13" s="11">
        <v>-2000000</v>
      </c>
      <c r="J13" s="15">
        <f t="shared" si="0"/>
        <v>0</v>
      </c>
      <c r="K13" s="11">
        <v>0</v>
      </c>
      <c r="L13" s="12">
        <f t="shared" si="1"/>
        <v>0</v>
      </c>
    </row>
    <row r="14" spans="1:12" ht="15">
      <c r="A14" s="7" t="s">
        <v>300</v>
      </c>
      <c r="B14" s="7" t="s">
        <v>0</v>
      </c>
      <c r="C14" s="8" t="s">
        <v>365</v>
      </c>
      <c r="D14" s="9" t="s">
        <v>16</v>
      </c>
      <c r="E14" s="10">
        <v>6872626.48</v>
      </c>
      <c r="F14" s="11">
        <v>15090872.61</v>
      </c>
      <c r="G14" s="11">
        <v>0</v>
      </c>
      <c r="H14" s="11">
        <v>0</v>
      </c>
      <c r="I14" s="11">
        <v>-9300000</v>
      </c>
      <c r="J14" s="15">
        <f t="shared" si="0"/>
        <v>5790872.609999999</v>
      </c>
      <c r="K14" s="11">
        <v>-800000</v>
      </c>
      <c r="L14" s="12">
        <f t="shared" si="1"/>
        <v>4990872.609999999</v>
      </c>
    </row>
    <row r="15" spans="1:12" ht="15">
      <c r="A15" s="7" t="s">
        <v>300</v>
      </c>
      <c r="B15" s="7" t="s">
        <v>0</v>
      </c>
      <c r="C15" s="8" t="s">
        <v>366</v>
      </c>
      <c r="D15" s="9" t="s">
        <v>17</v>
      </c>
      <c r="E15" s="10">
        <v>553415.85</v>
      </c>
      <c r="F15" s="11">
        <v>1842338.15</v>
      </c>
      <c r="G15" s="11">
        <v>0</v>
      </c>
      <c r="H15" s="11">
        <v>0</v>
      </c>
      <c r="I15" s="11">
        <v>-1300000</v>
      </c>
      <c r="J15" s="15">
        <f t="shared" si="0"/>
        <v>542338.1499999999</v>
      </c>
      <c r="K15" s="11">
        <v>-542337</v>
      </c>
      <c r="L15" s="12"/>
    </row>
    <row r="16" spans="1:12" ht="15">
      <c r="A16" s="7" t="s">
        <v>300</v>
      </c>
      <c r="B16" s="7" t="s">
        <v>1</v>
      </c>
      <c r="C16" s="8" t="s">
        <v>367</v>
      </c>
      <c r="D16" s="9" t="s">
        <v>18</v>
      </c>
      <c r="E16" s="10">
        <v>198500</v>
      </c>
      <c r="F16" s="11">
        <v>301500</v>
      </c>
      <c r="G16" s="11">
        <v>500000</v>
      </c>
      <c r="H16" s="11">
        <v>0</v>
      </c>
      <c r="I16" s="11">
        <v>-350000</v>
      </c>
      <c r="J16" s="15">
        <f t="shared" si="0"/>
        <v>451500</v>
      </c>
      <c r="K16" s="11">
        <v>0</v>
      </c>
      <c r="L16" s="12">
        <f t="shared" si="1"/>
        <v>451500</v>
      </c>
    </row>
    <row r="17" spans="1:12" ht="15">
      <c r="A17" s="7" t="s">
        <v>300</v>
      </c>
      <c r="B17" s="7" t="s">
        <v>0</v>
      </c>
      <c r="C17" s="8" t="s">
        <v>368</v>
      </c>
      <c r="D17" s="9" t="s">
        <v>19</v>
      </c>
      <c r="E17" s="10">
        <v>0</v>
      </c>
      <c r="F17" s="11">
        <v>399033.89</v>
      </c>
      <c r="G17" s="11">
        <v>0</v>
      </c>
      <c r="H17" s="11">
        <v>0</v>
      </c>
      <c r="I17" s="11">
        <v>-299034</v>
      </c>
      <c r="J17" s="15">
        <f t="shared" si="0"/>
        <v>99999.89000000001</v>
      </c>
      <c r="K17" s="11">
        <v>-100000</v>
      </c>
      <c r="L17" s="12"/>
    </row>
    <row r="18" spans="1:12" ht="15">
      <c r="A18" s="7" t="s">
        <v>300</v>
      </c>
      <c r="B18" s="7" t="s">
        <v>0</v>
      </c>
      <c r="C18" s="8" t="s">
        <v>369</v>
      </c>
      <c r="D18" s="9" t="s">
        <v>20</v>
      </c>
      <c r="E18" s="10">
        <v>1994422.24</v>
      </c>
      <c r="F18" s="11">
        <v>0</v>
      </c>
      <c r="G18" s="11">
        <v>5472375</v>
      </c>
      <c r="H18" s="11">
        <v>0</v>
      </c>
      <c r="I18" s="11">
        <v>-250000</v>
      </c>
      <c r="J18" s="15">
        <f t="shared" si="0"/>
        <v>5222375</v>
      </c>
      <c r="K18" s="11">
        <v>0</v>
      </c>
      <c r="L18" s="12">
        <f t="shared" si="1"/>
        <v>5222375</v>
      </c>
    </row>
    <row r="19" spans="1:12" ht="15">
      <c r="A19" s="7" t="s">
        <v>300</v>
      </c>
      <c r="B19" s="7" t="s">
        <v>1</v>
      </c>
      <c r="C19" s="8" t="s">
        <v>370</v>
      </c>
      <c r="D19" s="9" t="s">
        <v>21</v>
      </c>
      <c r="E19" s="10">
        <v>176788.75999999998</v>
      </c>
      <c r="F19" s="11">
        <v>468517.31</v>
      </c>
      <c r="G19" s="11">
        <v>0</v>
      </c>
      <c r="H19" s="11">
        <v>0</v>
      </c>
      <c r="I19" s="11">
        <v>-400000</v>
      </c>
      <c r="J19" s="15">
        <f t="shared" si="0"/>
        <v>68517.31</v>
      </c>
      <c r="K19" s="11">
        <v>0</v>
      </c>
      <c r="L19" s="12">
        <f t="shared" si="1"/>
        <v>68517.31</v>
      </c>
    </row>
    <row r="20" spans="1:12" ht="15">
      <c r="A20" s="7" t="s">
        <v>300</v>
      </c>
      <c r="B20" s="7" t="s">
        <v>1</v>
      </c>
      <c r="C20" s="8" t="s">
        <v>371</v>
      </c>
      <c r="D20" s="9" t="s">
        <v>22</v>
      </c>
      <c r="E20" s="10">
        <v>0</v>
      </c>
      <c r="F20" s="11">
        <v>0</v>
      </c>
      <c r="G20" s="11">
        <v>2000000</v>
      </c>
      <c r="H20" s="11">
        <v>0</v>
      </c>
      <c r="I20" s="11">
        <v>-500000</v>
      </c>
      <c r="J20" s="15">
        <f t="shared" si="0"/>
        <v>1500000</v>
      </c>
      <c r="K20" s="11">
        <v>-1500000</v>
      </c>
      <c r="L20" s="12">
        <f t="shared" si="1"/>
        <v>0</v>
      </c>
    </row>
    <row r="21" spans="1:12" ht="15">
      <c r="A21" s="7" t="s">
        <v>300</v>
      </c>
      <c r="B21" s="7" t="s">
        <v>1</v>
      </c>
      <c r="C21" s="8" t="s">
        <v>372</v>
      </c>
      <c r="D21" s="9" t="s">
        <v>23</v>
      </c>
      <c r="E21" s="10">
        <v>0</v>
      </c>
      <c r="F21" s="11">
        <v>0</v>
      </c>
      <c r="G21" s="11">
        <v>500000</v>
      </c>
      <c r="H21" s="11">
        <v>0</v>
      </c>
      <c r="I21" s="11">
        <v>-500000</v>
      </c>
      <c r="J21" s="15">
        <f t="shared" si="0"/>
        <v>0</v>
      </c>
      <c r="K21" s="11">
        <v>0</v>
      </c>
      <c r="L21" s="12">
        <f t="shared" si="1"/>
        <v>0</v>
      </c>
    </row>
    <row r="22" spans="1:12" ht="15">
      <c r="A22" s="7" t="s">
        <v>300</v>
      </c>
      <c r="B22" s="7" t="s">
        <v>0</v>
      </c>
      <c r="C22" s="8" t="s">
        <v>373</v>
      </c>
      <c r="D22" s="9" t="s">
        <v>24</v>
      </c>
      <c r="E22" s="10">
        <v>86937</v>
      </c>
      <c r="F22" s="11">
        <v>0</v>
      </c>
      <c r="G22" s="11">
        <v>87486</v>
      </c>
      <c r="H22" s="11">
        <v>0</v>
      </c>
      <c r="I22" s="11">
        <v>-38662</v>
      </c>
      <c r="J22" s="15">
        <f t="shared" si="0"/>
        <v>48824</v>
      </c>
      <c r="K22" s="11">
        <v>-16526</v>
      </c>
      <c r="L22" s="12">
        <f t="shared" si="1"/>
        <v>32298</v>
      </c>
    </row>
    <row r="23" spans="1:12" ht="15">
      <c r="A23" s="7" t="s">
        <v>300</v>
      </c>
      <c r="B23" s="7" t="s">
        <v>0</v>
      </c>
      <c r="C23" s="8" t="s">
        <v>374</v>
      </c>
      <c r="D23" s="9" t="s">
        <v>25</v>
      </c>
      <c r="E23" s="10">
        <v>147650.71999999997</v>
      </c>
      <c r="F23" s="11">
        <v>0</v>
      </c>
      <c r="G23" s="11">
        <v>400000</v>
      </c>
      <c r="H23" s="11">
        <v>0</v>
      </c>
      <c r="I23" s="11">
        <v>-90000</v>
      </c>
      <c r="J23" s="15">
        <f t="shared" si="0"/>
        <v>310000</v>
      </c>
      <c r="K23" s="11">
        <v>-200000</v>
      </c>
      <c r="L23" s="12">
        <f t="shared" si="1"/>
        <v>110000</v>
      </c>
    </row>
    <row r="24" spans="1:12" ht="15">
      <c r="A24" s="7" t="s">
        <v>300</v>
      </c>
      <c r="B24" s="7" t="s">
        <v>0</v>
      </c>
      <c r="C24" s="8" t="s">
        <v>375</v>
      </c>
      <c r="D24" s="9" t="s">
        <v>26</v>
      </c>
      <c r="E24" s="10">
        <v>0</v>
      </c>
      <c r="F24" s="11">
        <v>2000000</v>
      </c>
      <c r="G24" s="11">
        <v>0</v>
      </c>
      <c r="H24" s="11">
        <v>0</v>
      </c>
      <c r="I24" s="11">
        <v>-30000</v>
      </c>
      <c r="J24" s="15">
        <f t="shared" si="0"/>
        <v>1970000</v>
      </c>
      <c r="K24" s="11">
        <v>-353000</v>
      </c>
      <c r="L24" s="12">
        <f t="shared" si="1"/>
        <v>1617000</v>
      </c>
    </row>
    <row r="25" spans="1:12" ht="15">
      <c r="A25" s="7" t="s">
        <v>300</v>
      </c>
      <c r="B25" s="7" t="s">
        <v>0</v>
      </c>
      <c r="C25" s="8" t="s">
        <v>376</v>
      </c>
      <c r="D25" s="9" t="s">
        <v>27</v>
      </c>
      <c r="E25" s="10">
        <v>0</v>
      </c>
      <c r="F25" s="11">
        <v>5000000</v>
      </c>
      <c r="G25" s="11">
        <v>0</v>
      </c>
      <c r="H25" s="11">
        <v>0</v>
      </c>
      <c r="I25" s="11">
        <v>-5000000</v>
      </c>
      <c r="J25" s="15">
        <f t="shared" si="0"/>
        <v>0</v>
      </c>
      <c r="K25" s="11">
        <v>0</v>
      </c>
      <c r="L25" s="12">
        <f t="shared" si="1"/>
        <v>0</v>
      </c>
    </row>
    <row r="26" spans="1:12" ht="15">
      <c r="A26" s="7" t="s">
        <v>300</v>
      </c>
      <c r="B26" s="7" t="s">
        <v>1</v>
      </c>
      <c r="C26" s="8" t="s">
        <v>377</v>
      </c>
      <c r="D26" s="9" t="s">
        <v>28</v>
      </c>
      <c r="E26" s="10">
        <v>300000</v>
      </c>
      <c r="F26" s="11">
        <v>0</v>
      </c>
      <c r="G26" s="11">
        <v>300000</v>
      </c>
      <c r="H26" s="11">
        <v>0</v>
      </c>
      <c r="I26" s="11">
        <v>-50000</v>
      </c>
      <c r="J26" s="15">
        <f t="shared" si="0"/>
        <v>250000</v>
      </c>
      <c r="K26" s="11">
        <v>0</v>
      </c>
      <c r="L26" s="12">
        <f t="shared" si="1"/>
        <v>250000</v>
      </c>
    </row>
    <row r="27" spans="1:12" ht="15">
      <c r="A27" s="7" t="s">
        <v>300</v>
      </c>
      <c r="B27" s="7" t="s">
        <v>0</v>
      </c>
      <c r="C27" s="8" t="s">
        <v>378</v>
      </c>
      <c r="D27" s="9" t="s">
        <v>29</v>
      </c>
      <c r="E27" s="10">
        <v>0</v>
      </c>
      <c r="F27" s="11">
        <v>0</v>
      </c>
      <c r="G27" s="11">
        <v>0</v>
      </c>
      <c r="H27" s="11">
        <v>7000000</v>
      </c>
      <c r="I27" s="11">
        <v>-3500000</v>
      </c>
      <c r="J27" s="15">
        <f t="shared" si="0"/>
        <v>3500000</v>
      </c>
      <c r="K27" s="11">
        <v>-3500000</v>
      </c>
      <c r="L27" s="12">
        <f t="shared" si="1"/>
        <v>0</v>
      </c>
    </row>
    <row r="28" spans="1:12" ht="15">
      <c r="A28" s="7" t="s">
        <v>300</v>
      </c>
      <c r="B28" s="7" t="s">
        <v>0</v>
      </c>
      <c r="C28" s="8" t="s">
        <v>379</v>
      </c>
      <c r="D28" s="9" t="s">
        <v>30</v>
      </c>
      <c r="E28" s="10">
        <v>0</v>
      </c>
      <c r="F28" s="11">
        <v>25000</v>
      </c>
      <c r="G28" s="11">
        <v>0</v>
      </c>
      <c r="H28" s="11">
        <v>0</v>
      </c>
      <c r="I28" s="11"/>
      <c r="J28" s="15">
        <f t="shared" si="0"/>
        <v>25000</v>
      </c>
      <c r="K28" s="11">
        <v>-25000</v>
      </c>
      <c r="L28" s="12">
        <f t="shared" si="1"/>
        <v>0</v>
      </c>
    </row>
    <row r="29" spans="1:12" ht="15">
      <c r="A29" s="7" t="s">
        <v>300</v>
      </c>
      <c r="B29" s="7" t="s">
        <v>0</v>
      </c>
      <c r="C29" s="8" t="s">
        <v>380</v>
      </c>
      <c r="D29" s="9" t="s">
        <v>31</v>
      </c>
      <c r="E29" s="10">
        <v>2700000</v>
      </c>
      <c r="F29" s="11">
        <v>4000000</v>
      </c>
      <c r="G29" s="11">
        <v>6490961</v>
      </c>
      <c r="H29" s="11">
        <v>0</v>
      </c>
      <c r="I29" s="11">
        <v>-157364</v>
      </c>
      <c r="J29" s="15">
        <f t="shared" si="0"/>
        <v>10333597</v>
      </c>
      <c r="K29" s="11">
        <v>0</v>
      </c>
      <c r="L29" s="12">
        <f t="shared" si="1"/>
        <v>10333597</v>
      </c>
    </row>
    <row r="30" spans="1:12" ht="15">
      <c r="A30" s="7" t="s">
        <v>300</v>
      </c>
      <c r="B30" s="7" t="s">
        <v>1</v>
      </c>
      <c r="C30" s="8" t="s">
        <v>381</v>
      </c>
      <c r="D30" s="9" t="s">
        <v>32</v>
      </c>
      <c r="E30" s="10">
        <v>0</v>
      </c>
      <c r="F30" s="11">
        <v>0</v>
      </c>
      <c r="G30" s="11">
        <v>350000</v>
      </c>
      <c r="H30" s="11">
        <v>0</v>
      </c>
      <c r="I30" s="11">
        <v>-350000</v>
      </c>
      <c r="J30" s="15">
        <f t="shared" si="0"/>
        <v>0</v>
      </c>
      <c r="K30" s="11">
        <v>0</v>
      </c>
      <c r="L30" s="12">
        <f t="shared" si="1"/>
        <v>0</v>
      </c>
    </row>
    <row r="31" spans="1:12" ht="15">
      <c r="A31" s="7" t="s">
        <v>301</v>
      </c>
      <c r="B31" s="7" t="s">
        <v>0</v>
      </c>
      <c r="C31" s="8" t="s">
        <v>382</v>
      </c>
      <c r="D31" s="9" t="s">
        <v>33</v>
      </c>
      <c r="E31" s="10">
        <v>1794491.6900000002</v>
      </c>
      <c r="F31" s="11">
        <v>0</v>
      </c>
      <c r="G31" s="11">
        <v>1886342</v>
      </c>
      <c r="H31" s="11">
        <v>0</v>
      </c>
      <c r="I31" s="11">
        <v>-28295</v>
      </c>
      <c r="J31" s="15">
        <f t="shared" si="0"/>
        <v>1858047</v>
      </c>
      <c r="K31" s="11">
        <f>-30000-29940</f>
        <v>-59940</v>
      </c>
      <c r="L31" s="12">
        <f t="shared" si="1"/>
        <v>1798107</v>
      </c>
    </row>
    <row r="32" spans="1:12" s="22" customFormat="1" ht="15">
      <c r="A32" s="17" t="s">
        <v>302</v>
      </c>
      <c r="B32" s="17" t="s">
        <v>0</v>
      </c>
      <c r="C32" s="18" t="s">
        <v>383</v>
      </c>
      <c r="D32" s="9" t="s">
        <v>34</v>
      </c>
      <c r="E32" s="10">
        <v>954447.96</v>
      </c>
      <c r="F32" s="19">
        <v>0</v>
      </c>
      <c r="G32" s="19">
        <v>1120047</v>
      </c>
      <c r="H32" s="19">
        <v>0</v>
      </c>
      <c r="I32" s="19">
        <v>-16800</v>
      </c>
      <c r="J32" s="20">
        <f t="shared" si="0"/>
        <v>1103247</v>
      </c>
      <c r="K32" s="19">
        <v>-25816</v>
      </c>
      <c r="L32" s="21">
        <f t="shared" si="1"/>
        <v>1077431</v>
      </c>
    </row>
    <row r="33" spans="1:12" s="22" customFormat="1" ht="15">
      <c r="A33" s="17" t="s">
        <v>302</v>
      </c>
      <c r="B33" s="17" t="s">
        <v>0</v>
      </c>
      <c r="C33" s="18" t="s">
        <v>384</v>
      </c>
      <c r="D33" s="9" t="s">
        <v>35</v>
      </c>
      <c r="E33" s="10">
        <v>9579475</v>
      </c>
      <c r="F33" s="19">
        <v>0</v>
      </c>
      <c r="G33" s="19">
        <v>9883482</v>
      </c>
      <c r="H33" s="19">
        <v>0</v>
      </c>
      <c r="I33" s="19">
        <v>-148252</v>
      </c>
      <c r="J33" s="20">
        <f t="shared" si="0"/>
        <v>9735230</v>
      </c>
      <c r="K33" s="19">
        <v>-42499</v>
      </c>
      <c r="L33" s="21">
        <f t="shared" si="1"/>
        <v>9692731</v>
      </c>
    </row>
    <row r="34" spans="1:12" s="22" customFormat="1" ht="15">
      <c r="A34" s="17" t="s">
        <v>302</v>
      </c>
      <c r="B34" s="17" t="s">
        <v>0</v>
      </c>
      <c r="C34" s="18" t="s">
        <v>385</v>
      </c>
      <c r="D34" s="9" t="s">
        <v>36</v>
      </c>
      <c r="E34" s="10">
        <v>441394</v>
      </c>
      <c r="F34" s="19">
        <v>0</v>
      </c>
      <c r="G34" s="19">
        <v>446828</v>
      </c>
      <c r="H34" s="19">
        <v>0</v>
      </c>
      <c r="I34" s="19">
        <v>-6702</v>
      </c>
      <c r="J34" s="20">
        <f t="shared" si="0"/>
        <v>440126</v>
      </c>
      <c r="K34" s="19">
        <v>-1921</v>
      </c>
      <c r="L34" s="21">
        <f t="shared" si="1"/>
        <v>438205</v>
      </c>
    </row>
    <row r="35" spans="1:12" s="22" customFormat="1" ht="15">
      <c r="A35" s="17" t="s">
        <v>302</v>
      </c>
      <c r="B35" s="17" t="s">
        <v>0</v>
      </c>
      <c r="C35" s="18" t="s">
        <v>386</v>
      </c>
      <c r="D35" s="9" t="s">
        <v>37</v>
      </c>
      <c r="E35" s="10">
        <v>2455408</v>
      </c>
      <c r="F35" s="19">
        <v>0</v>
      </c>
      <c r="G35" s="19">
        <v>2516693</v>
      </c>
      <c r="H35" s="19">
        <v>0</v>
      </c>
      <c r="I35" s="19">
        <v>-37750</v>
      </c>
      <c r="J35" s="20">
        <f t="shared" si="0"/>
        <v>2478943</v>
      </c>
      <c r="K35" s="19">
        <v>-10822</v>
      </c>
      <c r="L35" s="21">
        <f t="shared" si="1"/>
        <v>2468121</v>
      </c>
    </row>
    <row r="36" spans="1:12" s="22" customFormat="1" ht="15">
      <c r="A36" s="17" t="s">
        <v>302</v>
      </c>
      <c r="B36" s="17" t="s">
        <v>0</v>
      </c>
      <c r="C36" s="18" t="s">
        <v>387</v>
      </c>
      <c r="D36" s="9" t="s">
        <v>38</v>
      </c>
      <c r="E36" s="10">
        <v>6823657</v>
      </c>
      <c r="F36" s="19">
        <v>0</v>
      </c>
      <c r="G36" s="19">
        <v>9000000</v>
      </c>
      <c r="H36" s="19">
        <v>0</v>
      </c>
      <c r="I36" s="19">
        <v>-135000</v>
      </c>
      <c r="J36" s="20">
        <f t="shared" si="0"/>
        <v>8865000</v>
      </c>
      <c r="K36" s="19">
        <v>-17700</v>
      </c>
      <c r="L36" s="21">
        <f t="shared" si="1"/>
        <v>8847300</v>
      </c>
    </row>
    <row r="37" spans="1:12" s="22" customFormat="1" ht="15">
      <c r="A37" s="17" t="s">
        <v>302</v>
      </c>
      <c r="B37" s="17" t="s">
        <v>0</v>
      </c>
      <c r="C37" s="18" t="s">
        <v>388</v>
      </c>
      <c r="D37" s="9" t="s">
        <v>39</v>
      </c>
      <c r="E37" s="10">
        <v>1929238</v>
      </c>
      <c r="F37" s="19">
        <v>0</v>
      </c>
      <c r="G37" s="19">
        <v>2729238</v>
      </c>
      <c r="H37" s="19">
        <v>0</v>
      </c>
      <c r="I37" s="19">
        <v>-40938</v>
      </c>
      <c r="J37" s="20">
        <f t="shared" si="0"/>
        <v>2688300</v>
      </c>
      <c r="K37" s="19">
        <v>-11736</v>
      </c>
      <c r="L37" s="21">
        <f t="shared" si="1"/>
        <v>2676564</v>
      </c>
    </row>
    <row r="38" spans="1:12" s="22" customFormat="1" ht="15">
      <c r="A38" s="17" t="s">
        <v>302</v>
      </c>
      <c r="B38" s="17" t="s">
        <v>0</v>
      </c>
      <c r="C38" s="18" t="s">
        <v>389</v>
      </c>
      <c r="D38" s="9" t="s">
        <v>40</v>
      </c>
      <c r="E38" s="10">
        <v>0</v>
      </c>
      <c r="F38" s="19">
        <v>0</v>
      </c>
      <c r="G38" s="19">
        <v>125000</v>
      </c>
      <c r="H38" s="19">
        <v>0</v>
      </c>
      <c r="I38" s="19">
        <v>-1875</v>
      </c>
      <c r="J38" s="20">
        <f t="shared" si="0"/>
        <v>123125</v>
      </c>
      <c r="K38" s="19">
        <v>-538</v>
      </c>
      <c r="L38" s="21">
        <f t="shared" si="1"/>
        <v>122587</v>
      </c>
    </row>
    <row r="39" spans="1:12" ht="15">
      <c r="A39" s="7" t="s">
        <v>303</v>
      </c>
      <c r="B39" s="7" t="s">
        <v>0</v>
      </c>
      <c r="C39" s="8" t="s">
        <v>390</v>
      </c>
      <c r="D39" s="9" t="s">
        <v>41</v>
      </c>
      <c r="E39" s="10">
        <v>2154850.6700000004</v>
      </c>
      <c r="F39" s="11">
        <v>0</v>
      </c>
      <c r="G39" s="11">
        <v>2375361</v>
      </c>
      <c r="H39" s="11">
        <v>0</v>
      </c>
      <c r="I39" s="11"/>
      <c r="J39" s="15">
        <f t="shared" si="0"/>
        <v>2375361</v>
      </c>
      <c r="K39" s="11">
        <v>-187462</v>
      </c>
      <c r="L39" s="12">
        <f t="shared" si="1"/>
        <v>2187899</v>
      </c>
    </row>
    <row r="40" spans="1:12" ht="15">
      <c r="A40" s="7" t="s">
        <v>304</v>
      </c>
      <c r="B40" s="7" t="s">
        <v>0</v>
      </c>
      <c r="C40" s="8" t="s">
        <v>391</v>
      </c>
      <c r="D40" s="9" t="s">
        <v>42</v>
      </c>
      <c r="E40" s="10">
        <v>1786667.52</v>
      </c>
      <c r="F40" s="11">
        <v>0</v>
      </c>
      <c r="G40" s="11">
        <v>1750031</v>
      </c>
      <c r="H40" s="11">
        <v>0</v>
      </c>
      <c r="I40" s="11">
        <v>-124750</v>
      </c>
      <c r="J40" s="15">
        <f t="shared" si="0"/>
        <v>1625281</v>
      </c>
      <c r="K40" s="11">
        <v>0</v>
      </c>
      <c r="L40" s="12">
        <f t="shared" si="1"/>
        <v>1625281</v>
      </c>
    </row>
    <row r="41" spans="1:12" ht="15">
      <c r="A41" s="7" t="s">
        <v>304</v>
      </c>
      <c r="B41" s="7" t="s">
        <v>0</v>
      </c>
      <c r="C41" s="8" t="s">
        <v>392</v>
      </c>
      <c r="D41" s="9" t="s">
        <v>43</v>
      </c>
      <c r="E41" s="10">
        <v>426243.56</v>
      </c>
      <c r="F41" s="11">
        <v>0</v>
      </c>
      <c r="G41" s="11">
        <v>453986</v>
      </c>
      <c r="H41" s="11">
        <v>0</v>
      </c>
      <c r="I41" s="11">
        <v>-6810</v>
      </c>
      <c r="J41" s="15">
        <f t="shared" si="0"/>
        <v>447176</v>
      </c>
      <c r="K41" s="11">
        <v>0</v>
      </c>
      <c r="L41" s="12">
        <f t="shared" si="1"/>
        <v>447176</v>
      </c>
    </row>
    <row r="42" spans="1:12" ht="15">
      <c r="A42" s="7" t="s">
        <v>305</v>
      </c>
      <c r="B42" s="7" t="s">
        <v>0</v>
      </c>
      <c r="C42" s="8" t="s">
        <v>393</v>
      </c>
      <c r="D42" s="9" t="s">
        <v>44</v>
      </c>
      <c r="E42" s="10">
        <v>26781028.409999996</v>
      </c>
      <c r="F42" s="11">
        <v>0</v>
      </c>
      <c r="G42" s="11">
        <v>27732672</v>
      </c>
      <c r="H42" s="11">
        <v>0</v>
      </c>
      <c r="I42" s="11"/>
      <c r="J42" s="15">
        <f t="shared" si="0"/>
        <v>27732672</v>
      </c>
      <c r="K42" s="11">
        <v>-447869</v>
      </c>
      <c r="L42" s="12">
        <f t="shared" si="1"/>
        <v>27284803</v>
      </c>
    </row>
    <row r="43" spans="1:12" ht="15">
      <c r="A43" s="7" t="s">
        <v>306</v>
      </c>
      <c r="B43" s="7" t="s">
        <v>0</v>
      </c>
      <c r="C43" s="8" t="s">
        <v>394</v>
      </c>
      <c r="D43" s="9" t="s">
        <v>45</v>
      </c>
      <c r="E43" s="10">
        <v>2181717.6200000006</v>
      </c>
      <c r="F43" s="11">
        <v>0</v>
      </c>
      <c r="G43" s="11">
        <v>1700000</v>
      </c>
      <c r="H43" s="11">
        <v>0</v>
      </c>
      <c r="I43" s="11">
        <v>-25500</v>
      </c>
      <c r="J43" s="15">
        <f t="shared" si="0"/>
        <v>1674500</v>
      </c>
      <c r="K43" s="11">
        <v>-100000</v>
      </c>
      <c r="L43" s="12">
        <f t="shared" si="1"/>
        <v>1574500</v>
      </c>
    </row>
    <row r="44" spans="1:12" ht="15">
      <c r="A44" s="7" t="s">
        <v>307</v>
      </c>
      <c r="B44" s="7" t="s">
        <v>0</v>
      </c>
      <c r="C44" s="8" t="s">
        <v>395</v>
      </c>
      <c r="D44" s="9" t="s">
        <v>46</v>
      </c>
      <c r="E44" s="10">
        <v>2947214.62</v>
      </c>
      <c r="F44" s="11">
        <v>0</v>
      </c>
      <c r="G44" s="11">
        <v>5025000</v>
      </c>
      <c r="H44" s="11">
        <v>0</v>
      </c>
      <c r="I44" s="11">
        <v>-75375</v>
      </c>
      <c r="J44" s="15">
        <f t="shared" si="0"/>
        <v>4949625</v>
      </c>
      <c r="K44" s="11">
        <v>-12000</v>
      </c>
      <c r="L44" s="12">
        <f t="shared" si="1"/>
        <v>4937625</v>
      </c>
    </row>
    <row r="45" spans="1:12" ht="15">
      <c r="A45" s="7" t="s">
        <v>308</v>
      </c>
      <c r="B45" s="7" t="s">
        <v>0</v>
      </c>
      <c r="C45" s="8" t="s">
        <v>396</v>
      </c>
      <c r="D45" s="9" t="s">
        <v>47</v>
      </c>
      <c r="E45" s="10">
        <v>7365738.86</v>
      </c>
      <c r="F45" s="11">
        <v>0</v>
      </c>
      <c r="G45" s="11">
        <v>9075305</v>
      </c>
      <c r="H45" s="11">
        <v>0</v>
      </c>
      <c r="I45" s="11">
        <v>-136130</v>
      </c>
      <c r="J45" s="15">
        <f t="shared" si="0"/>
        <v>8939175</v>
      </c>
      <c r="K45" s="11">
        <v>0</v>
      </c>
      <c r="L45" s="12">
        <f t="shared" si="1"/>
        <v>8939175</v>
      </c>
    </row>
    <row r="46" spans="1:12" ht="15">
      <c r="A46" s="7" t="s">
        <v>308</v>
      </c>
      <c r="B46" s="7" t="s">
        <v>0</v>
      </c>
      <c r="C46" s="8" t="s">
        <v>397</v>
      </c>
      <c r="D46" s="9" t="s">
        <v>48</v>
      </c>
      <c r="E46" s="10">
        <v>18814776.560000002</v>
      </c>
      <c r="F46" s="11">
        <v>600000</v>
      </c>
      <c r="G46" s="11">
        <v>19159439</v>
      </c>
      <c r="H46" s="11">
        <v>0</v>
      </c>
      <c r="I46" s="11">
        <v>-296392</v>
      </c>
      <c r="J46" s="15">
        <f t="shared" si="0"/>
        <v>19463047</v>
      </c>
      <c r="K46" s="11">
        <v>0</v>
      </c>
      <c r="L46" s="12">
        <f t="shared" si="1"/>
        <v>19463047</v>
      </c>
    </row>
    <row r="47" spans="1:12" ht="15">
      <c r="A47" s="7" t="s">
        <v>309</v>
      </c>
      <c r="B47" s="7" t="s">
        <v>0</v>
      </c>
      <c r="C47" s="8" t="s">
        <v>398</v>
      </c>
      <c r="D47" s="9" t="s">
        <v>49</v>
      </c>
      <c r="E47" s="10">
        <v>432443.68999999994</v>
      </c>
      <c r="F47" s="11">
        <v>0</v>
      </c>
      <c r="G47" s="11">
        <v>451189</v>
      </c>
      <c r="H47" s="11">
        <v>0</v>
      </c>
      <c r="I47" s="11">
        <v>-6768</v>
      </c>
      <c r="J47" s="15">
        <f t="shared" si="0"/>
        <v>444421</v>
      </c>
      <c r="K47" s="11">
        <v>0</v>
      </c>
      <c r="L47" s="12">
        <f t="shared" si="1"/>
        <v>444421</v>
      </c>
    </row>
    <row r="48" spans="1:12" ht="15">
      <c r="A48" s="7" t="s">
        <v>310</v>
      </c>
      <c r="B48" s="7" t="s">
        <v>1</v>
      </c>
      <c r="C48" s="8" t="s">
        <v>399</v>
      </c>
      <c r="D48" s="9" t="s">
        <v>50</v>
      </c>
      <c r="E48" s="10">
        <v>70731717</v>
      </c>
      <c r="F48" s="11">
        <v>0</v>
      </c>
      <c r="G48" s="11">
        <v>210261307</v>
      </c>
      <c r="H48" s="11">
        <v>22717752</v>
      </c>
      <c r="I48" s="11">
        <v>-14017420</v>
      </c>
      <c r="J48" s="15">
        <f t="shared" si="0"/>
        <v>218961639</v>
      </c>
      <c r="K48" s="11">
        <v>0</v>
      </c>
      <c r="L48" s="12">
        <f t="shared" si="1"/>
        <v>218961639</v>
      </c>
    </row>
    <row r="49" spans="1:12" ht="15">
      <c r="A49" s="7" t="s">
        <v>310</v>
      </c>
      <c r="B49" s="7" t="s">
        <v>1</v>
      </c>
      <c r="C49" s="8" t="s">
        <v>400</v>
      </c>
      <c r="D49" s="9" t="s">
        <v>51</v>
      </c>
      <c r="E49" s="10">
        <v>1125000</v>
      </c>
      <c r="F49" s="11">
        <v>0</v>
      </c>
      <c r="G49" s="11">
        <v>8153272</v>
      </c>
      <c r="H49" s="11">
        <v>0</v>
      </c>
      <c r="I49" s="11">
        <v>-30575</v>
      </c>
      <c r="J49" s="15">
        <f t="shared" si="0"/>
        <v>8122697</v>
      </c>
      <c r="K49" s="11"/>
      <c r="L49" s="12">
        <f t="shared" si="1"/>
        <v>8122697</v>
      </c>
    </row>
    <row r="50" spans="1:12" ht="15">
      <c r="A50" s="7" t="s">
        <v>311</v>
      </c>
      <c r="B50" s="7" t="s">
        <v>0</v>
      </c>
      <c r="C50" s="8" t="s">
        <v>401</v>
      </c>
      <c r="D50" s="9" t="s">
        <v>52</v>
      </c>
      <c r="E50" s="10">
        <v>9446539.709999999</v>
      </c>
      <c r="F50" s="11">
        <v>0</v>
      </c>
      <c r="G50" s="11">
        <v>13689943</v>
      </c>
      <c r="H50" s="11">
        <v>0</v>
      </c>
      <c r="I50" s="11">
        <v>-1989000</v>
      </c>
      <c r="J50" s="15">
        <f t="shared" si="0"/>
        <v>11700943</v>
      </c>
      <c r="K50" s="11">
        <v>-582977</v>
      </c>
      <c r="L50" s="12">
        <f t="shared" si="1"/>
        <v>11117966</v>
      </c>
    </row>
    <row r="51" spans="1:12" ht="15">
      <c r="A51" s="7" t="s">
        <v>311</v>
      </c>
      <c r="B51" s="7" t="s">
        <v>2</v>
      </c>
      <c r="C51" s="8" t="s">
        <v>402</v>
      </c>
      <c r="D51" s="9" t="s">
        <v>53</v>
      </c>
      <c r="E51" s="10">
        <v>14893614.43</v>
      </c>
      <c r="F51" s="11">
        <v>0</v>
      </c>
      <c r="G51" s="11">
        <v>16500000</v>
      </c>
      <c r="H51" s="11">
        <v>0</v>
      </c>
      <c r="I51" s="11"/>
      <c r="J51" s="15">
        <f t="shared" si="0"/>
        <v>16500000</v>
      </c>
      <c r="K51" s="11">
        <v>-507986</v>
      </c>
      <c r="L51" s="12">
        <f t="shared" si="1"/>
        <v>15992014</v>
      </c>
    </row>
    <row r="52" spans="1:12" ht="15">
      <c r="A52" s="7" t="s">
        <v>312</v>
      </c>
      <c r="B52" s="7" t="s">
        <v>0</v>
      </c>
      <c r="C52" s="8" t="s">
        <v>403</v>
      </c>
      <c r="D52" s="9" t="s">
        <v>54</v>
      </c>
      <c r="E52" s="10">
        <v>1002875.1499999999</v>
      </c>
      <c r="F52" s="11">
        <v>0</v>
      </c>
      <c r="G52" s="11">
        <v>1310149</v>
      </c>
      <c r="H52" s="11">
        <v>0</v>
      </c>
      <c r="I52" s="11">
        <v>-240000</v>
      </c>
      <c r="J52" s="15">
        <f t="shared" si="0"/>
        <v>1070149</v>
      </c>
      <c r="K52" s="11">
        <v>0</v>
      </c>
      <c r="L52" s="12">
        <f t="shared" si="1"/>
        <v>1070149</v>
      </c>
    </row>
    <row r="53" spans="1:12" ht="15">
      <c r="A53" s="7" t="s">
        <v>312</v>
      </c>
      <c r="B53" s="7" t="s">
        <v>0</v>
      </c>
      <c r="C53" s="8" t="s">
        <v>404</v>
      </c>
      <c r="D53" s="9" t="s">
        <v>55</v>
      </c>
      <c r="E53" s="10">
        <v>12613575.780000001</v>
      </c>
      <c r="F53" s="11">
        <v>0</v>
      </c>
      <c r="G53" s="11">
        <v>15280812</v>
      </c>
      <c r="H53" s="11">
        <v>0</v>
      </c>
      <c r="I53" s="11">
        <v>-400000</v>
      </c>
      <c r="J53" s="15">
        <f t="shared" si="0"/>
        <v>14880812</v>
      </c>
      <c r="K53" s="11">
        <v>0</v>
      </c>
      <c r="L53" s="12">
        <f t="shared" si="1"/>
        <v>14880812</v>
      </c>
    </row>
    <row r="54" spans="1:12" ht="15">
      <c r="A54" s="7" t="s">
        <v>312</v>
      </c>
      <c r="B54" s="7" t="s">
        <v>0</v>
      </c>
      <c r="C54" s="8" t="s">
        <v>405</v>
      </c>
      <c r="D54" s="9" t="s">
        <v>56</v>
      </c>
      <c r="E54" s="10">
        <v>320311.12</v>
      </c>
      <c r="F54" s="11">
        <v>0</v>
      </c>
      <c r="G54" s="11">
        <v>984428</v>
      </c>
      <c r="H54" s="11">
        <v>0</v>
      </c>
      <c r="I54" s="11">
        <v>-549000</v>
      </c>
      <c r="J54" s="15">
        <f t="shared" si="0"/>
        <v>435428</v>
      </c>
      <c r="K54" s="11">
        <v>0</v>
      </c>
      <c r="L54" s="12">
        <f t="shared" si="1"/>
        <v>435428</v>
      </c>
    </row>
    <row r="55" spans="1:12" ht="15">
      <c r="A55" s="7" t="s">
        <v>312</v>
      </c>
      <c r="B55" s="7" t="s">
        <v>0</v>
      </c>
      <c r="C55" s="8" t="s">
        <v>406</v>
      </c>
      <c r="D55" s="9" t="s">
        <v>57</v>
      </c>
      <c r="E55" s="10">
        <v>42650967.75999998</v>
      </c>
      <c r="F55" s="11">
        <v>0</v>
      </c>
      <c r="G55" s="11">
        <v>44344381</v>
      </c>
      <c r="H55" s="11">
        <v>0</v>
      </c>
      <c r="I55" s="11">
        <v>-3139962</v>
      </c>
      <c r="J55" s="15">
        <f t="shared" si="0"/>
        <v>41204419</v>
      </c>
      <c r="K55" s="11">
        <v>-839684</v>
      </c>
      <c r="L55" s="12">
        <f t="shared" si="1"/>
        <v>40364735</v>
      </c>
    </row>
    <row r="56" spans="1:12" ht="15">
      <c r="A56" s="7" t="s">
        <v>313</v>
      </c>
      <c r="B56" s="7" t="s">
        <v>0</v>
      </c>
      <c r="C56" s="8" t="s">
        <v>407</v>
      </c>
      <c r="D56" s="9" t="s">
        <v>58</v>
      </c>
      <c r="E56" s="10">
        <v>27010482.230000004</v>
      </c>
      <c r="F56" s="11">
        <v>0</v>
      </c>
      <c r="G56" s="11">
        <v>28098283</v>
      </c>
      <c r="H56" s="11">
        <v>0</v>
      </c>
      <c r="I56" s="11"/>
      <c r="J56" s="15">
        <f t="shared" si="0"/>
        <v>28098283</v>
      </c>
      <c r="K56" s="11">
        <v>-50000</v>
      </c>
      <c r="L56" s="12">
        <f t="shared" si="1"/>
        <v>28048283</v>
      </c>
    </row>
    <row r="57" spans="1:12" ht="15">
      <c r="A57" s="7" t="s">
        <v>313</v>
      </c>
      <c r="B57" s="7" t="s">
        <v>0</v>
      </c>
      <c r="C57" s="8" t="s">
        <v>408</v>
      </c>
      <c r="D57" s="9" t="s">
        <v>59</v>
      </c>
      <c r="E57" s="10">
        <v>71303805.44</v>
      </c>
      <c r="F57" s="11">
        <v>0</v>
      </c>
      <c r="G57" s="11">
        <v>87567266</v>
      </c>
      <c r="H57" s="11">
        <v>0</v>
      </c>
      <c r="I57" s="11">
        <v>-5028000</v>
      </c>
      <c r="J57" s="15">
        <f t="shared" si="0"/>
        <v>82539266</v>
      </c>
      <c r="K57" s="11">
        <v>-2118593</v>
      </c>
      <c r="L57" s="12">
        <f t="shared" si="1"/>
        <v>80420673</v>
      </c>
    </row>
    <row r="58" spans="1:12" ht="15">
      <c r="A58" s="7" t="s">
        <v>313</v>
      </c>
      <c r="B58" s="7" t="s">
        <v>0</v>
      </c>
      <c r="C58" s="8" t="s">
        <v>409</v>
      </c>
      <c r="D58" s="9" t="s">
        <v>60</v>
      </c>
      <c r="E58" s="10">
        <v>351279068.1</v>
      </c>
      <c r="F58" s="11">
        <v>0</v>
      </c>
      <c r="G58" s="11">
        <v>360697453</v>
      </c>
      <c r="H58" s="11">
        <v>0</v>
      </c>
      <c r="I58" s="11">
        <v>-2113000</v>
      </c>
      <c r="J58" s="15">
        <f t="shared" si="0"/>
        <v>358584453</v>
      </c>
      <c r="K58" s="11">
        <v>-6628084</v>
      </c>
      <c r="L58" s="12">
        <f t="shared" si="1"/>
        <v>351956369</v>
      </c>
    </row>
    <row r="59" spans="1:12" ht="15">
      <c r="A59" s="7" t="s">
        <v>313</v>
      </c>
      <c r="B59" s="7" t="s">
        <v>0</v>
      </c>
      <c r="C59" s="8" t="s">
        <v>410</v>
      </c>
      <c r="D59" s="9" t="s">
        <v>61</v>
      </c>
      <c r="E59" s="10">
        <v>34884422.32</v>
      </c>
      <c r="F59" s="11">
        <v>0</v>
      </c>
      <c r="G59" s="11">
        <v>36416490</v>
      </c>
      <c r="H59" s="11">
        <v>0</v>
      </c>
      <c r="I59" s="11">
        <v>-3613785</v>
      </c>
      <c r="J59" s="15">
        <f t="shared" si="0"/>
        <v>32802705</v>
      </c>
      <c r="K59" s="11">
        <v>-1400000</v>
      </c>
      <c r="L59" s="12">
        <f t="shared" si="1"/>
        <v>31402705</v>
      </c>
    </row>
    <row r="60" spans="1:12" ht="15">
      <c r="A60" s="7" t="s">
        <v>313</v>
      </c>
      <c r="B60" s="7" t="s">
        <v>0</v>
      </c>
      <c r="C60" s="8" t="s">
        <v>411</v>
      </c>
      <c r="D60" s="9" t="s">
        <v>62</v>
      </c>
      <c r="E60" s="10">
        <v>8225052.49</v>
      </c>
      <c r="F60" s="11">
        <v>0</v>
      </c>
      <c r="G60" s="11">
        <v>8978876</v>
      </c>
      <c r="H60" s="11">
        <v>0</v>
      </c>
      <c r="I60" s="11">
        <v>-100000</v>
      </c>
      <c r="J60" s="15">
        <f t="shared" si="0"/>
        <v>8878876</v>
      </c>
      <c r="K60" s="11">
        <v>0</v>
      </c>
      <c r="L60" s="12">
        <f t="shared" si="1"/>
        <v>8878876</v>
      </c>
    </row>
    <row r="61" spans="1:12" ht="15">
      <c r="A61" s="7" t="s">
        <v>313</v>
      </c>
      <c r="B61" s="7" t="s">
        <v>0</v>
      </c>
      <c r="C61" s="8" t="s">
        <v>412</v>
      </c>
      <c r="D61" s="9" t="s">
        <v>63</v>
      </c>
      <c r="E61" s="10">
        <v>170002733.46</v>
      </c>
      <c r="F61" s="11">
        <v>0</v>
      </c>
      <c r="G61" s="11">
        <v>183883536</v>
      </c>
      <c r="H61" s="11">
        <v>0</v>
      </c>
      <c r="I61" s="11">
        <v>-790000</v>
      </c>
      <c r="J61" s="15">
        <f t="shared" si="0"/>
        <v>183093536</v>
      </c>
      <c r="K61" s="11">
        <v>-920065</v>
      </c>
      <c r="L61" s="12">
        <f t="shared" si="1"/>
        <v>182173471</v>
      </c>
    </row>
    <row r="62" spans="1:12" ht="15">
      <c r="A62" s="7" t="s">
        <v>314</v>
      </c>
      <c r="B62" s="7" t="s">
        <v>0</v>
      </c>
      <c r="C62" s="8" t="s">
        <v>413</v>
      </c>
      <c r="D62" s="9" t="s">
        <v>64</v>
      </c>
      <c r="E62" s="10">
        <v>63594025.83000002</v>
      </c>
      <c r="F62" s="11">
        <v>0</v>
      </c>
      <c r="G62" s="11">
        <v>65690438</v>
      </c>
      <c r="H62" s="11">
        <v>0</v>
      </c>
      <c r="I62" s="11"/>
      <c r="J62" s="15">
        <f t="shared" si="0"/>
        <v>65690438</v>
      </c>
      <c r="K62" s="11">
        <v>-400000</v>
      </c>
      <c r="L62" s="12">
        <f t="shared" si="1"/>
        <v>65290438</v>
      </c>
    </row>
    <row r="63" spans="1:12" ht="15">
      <c r="A63" s="7" t="s">
        <v>314</v>
      </c>
      <c r="B63" s="7" t="s">
        <v>0</v>
      </c>
      <c r="C63" s="8" t="s">
        <v>414</v>
      </c>
      <c r="D63" s="9" t="s">
        <v>65</v>
      </c>
      <c r="E63" s="10">
        <v>159639875.25</v>
      </c>
      <c r="F63" s="11">
        <v>0</v>
      </c>
      <c r="G63" s="11">
        <v>173662848</v>
      </c>
      <c r="H63" s="11">
        <v>0</v>
      </c>
      <c r="I63" s="11">
        <v>-3000000</v>
      </c>
      <c r="J63" s="15">
        <f aca="true" t="shared" si="2" ref="J63:J125">SUM(F63:I63)</f>
        <v>170662848</v>
      </c>
      <c r="K63" s="11">
        <v>0</v>
      </c>
      <c r="L63" s="12">
        <f aca="true" t="shared" si="3" ref="L63:L125">SUM(J63:K63)</f>
        <v>170662848</v>
      </c>
    </row>
    <row r="64" spans="1:12" ht="15">
      <c r="A64" s="7" t="s">
        <v>314</v>
      </c>
      <c r="B64" s="7" t="s">
        <v>0</v>
      </c>
      <c r="C64" s="8" t="s">
        <v>415</v>
      </c>
      <c r="D64" s="9" t="s">
        <v>66</v>
      </c>
      <c r="E64" s="10">
        <v>51544177.21</v>
      </c>
      <c r="F64" s="11">
        <v>0</v>
      </c>
      <c r="G64" s="11">
        <v>54933705</v>
      </c>
      <c r="H64" s="11">
        <v>0</v>
      </c>
      <c r="I64" s="11">
        <v>-2500000</v>
      </c>
      <c r="J64" s="15">
        <f t="shared" si="2"/>
        <v>52433705</v>
      </c>
      <c r="K64" s="11">
        <v>0</v>
      </c>
      <c r="L64" s="12">
        <f t="shared" si="3"/>
        <v>52433705</v>
      </c>
    </row>
    <row r="65" spans="1:12" ht="15">
      <c r="A65" s="7" t="s">
        <v>315</v>
      </c>
      <c r="B65" s="7" t="s">
        <v>0</v>
      </c>
      <c r="C65" s="8" t="s">
        <v>416</v>
      </c>
      <c r="D65" s="9" t="s">
        <v>67</v>
      </c>
      <c r="E65" s="10">
        <v>15317234.27</v>
      </c>
      <c r="F65" s="11">
        <v>0</v>
      </c>
      <c r="G65" s="11">
        <v>16493118</v>
      </c>
      <c r="H65" s="11">
        <v>0</v>
      </c>
      <c r="I65" s="11">
        <v>-50000</v>
      </c>
      <c r="J65" s="15">
        <f t="shared" si="2"/>
        <v>16443118</v>
      </c>
      <c r="K65" s="11">
        <v>-300000</v>
      </c>
      <c r="L65" s="12">
        <f t="shared" si="3"/>
        <v>16143118</v>
      </c>
    </row>
    <row r="66" spans="1:12" ht="15">
      <c r="A66" s="7" t="s">
        <v>315</v>
      </c>
      <c r="B66" s="7" t="s">
        <v>2</v>
      </c>
      <c r="C66" s="8" t="s">
        <v>417</v>
      </c>
      <c r="D66" s="9" t="s">
        <v>68</v>
      </c>
      <c r="E66" s="10">
        <v>1749261.76</v>
      </c>
      <c r="F66" s="11">
        <v>0</v>
      </c>
      <c r="G66" s="11">
        <v>2650000</v>
      </c>
      <c r="H66" s="11">
        <v>0</v>
      </c>
      <c r="I66" s="11"/>
      <c r="J66" s="15">
        <f t="shared" si="2"/>
        <v>2650000</v>
      </c>
      <c r="K66" s="11">
        <v>-300000</v>
      </c>
      <c r="L66" s="12">
        <f t="shared" si="3"/>
        <v>2350000</v>
      </c>
    </row>
    <row r="67" spans="1:12" ht="15">
      <c r="A67" s="7" t="s">
        <v>316</v>
      </c>
      <c r="B67" s="7" t="s">
        <v>0</v>
      </c>
      <c r="C67" s="8" t="s">
        <v>418</v>
      </c>
      <c r="D67" s="9" t="s">
        <v>69</v>
      </c>
      <c r="E67" s="10">
        <v>557219139.4499999</v>
      </c>
      <c r="F67" s="11">
        <v>1853000</v>
      </c>
      <c r="G67" s="11">
        <v>561699788</v>
      </c>
      <c r="H67" s="11">
        <v>0</v>
      </c>
      <c r="I67" s="11">
        <v>-2618000</v>
      </c>
      <c r="J67" s="15">
        <f t="shared" si="2"/>
        <v>560934788</v>
      </c>
      <c r="K67" s="11"/>
      <c r="L67" s="12">
        <f t="shared" si="3"/>
        <v>560934788</v>
      </c>
    </row>
    <row r="68" spans="1:12" ht="15">
      <c r="A68" s="7" t="s">
        <v>316</v>
      </c>
      <c r="B68" s="7" t="s">
        <v>0</v>
      </c>
      <c r="C68" s="8" t="s">
        <v>419</v>
      </c>
      <c r="D68" s="9" t="s">
        <v>70</v>
      </c>
      <c r="E68" s="10">
        <v>250000</v>
      </c>
      <c r="F68" s="11">
        <v>0</v>
      </c>
      <c r="G68" s="11">
        <v>250000</v>
      </c>
      <c r="H68" s="11">
        <v>0</v>
      </c>
      <c r="I68" s="11">
        <v>-3750</v>
      </c>
      <c r="J68" s="15">
        <f t="shared" si="2"/>
        <v>246250</v>
      </c>
      <c r="K68" s="11">
        <v>0</v>
      </c>
      <c r="L68" s="12">
        <f t="shared" si="3"/>
        <v>246250</v>
      </c>
    </row>
    <row r="69" spans="1:12" ht="15">
      <c r="A69" s="7" t="s">
        <v>317</v>
      </c>
      <c r="B69" s="7" t="s">
        <v>0</v>
      </c>
      <c r="C69" s="8" t="s">
        <v>420</v>
      </c>
      <c r="D69" s="9" t="s">
        <v>71</v>
      </c>
      <c r="E69" s="10">
        <v>14412939.509999996</v>
      </c>
      <c r="F69" s="11">
        <v>100000</v>
      </c>
      <c r="G69" s="11">
        <v>13778657</v>
      </c>
      <c r="H69" s="11">
        <v>0</v>
      </c>
      <c r="I69" s="11">
        <v>-438538</v>
      </c>
      <c r="J69" s="15">
        <f t="shared" si="2"/>
        <v>13440119</v>
      </c>
      <c r="K69" s="11">
        <v>-380193</v>
      </c>
      <c r="L69" s="12">
        <f t="shared" si="3"/>
        <v>13059926</v>
      </c>
    </row>
    <row r="70" spans="1:12" ht="15">
      <c r="A70" s="7" t="s">
        <v>317</v>
      </c>
      <c r="B70" s="7" t="s">
        <v>0</v>
      </c>
      <c r="C70" s="8" t="s">
        <v>421</v>
      </c>
      <c r="D70" s="9" t="s">
        <v>72</v>
      </c>
      <c r="E70" s="10">
        <v>18640211</v>
      </c>
      <c r="F70" s="11">
        <v>0</v>
      </c>
      <c r="G70" s="11">
        <v>19142582</v>
      </c>
      <c r="H70" s="11">
        <v>0</v>
      </c>
      <c r="I70" s="11">
        <v>-287139</v>
      </c>
      <c r="J70" s="15">
        <f t="shared" si="2"/>
        <v>18855443</v>
      </c>
      <c r="K70" s="11">
        <v>-943000</v>
      </c>
      <c r="L70" s="12">
        <f t="shared" si="3"/>
        <v>17912443</v>
      </c>
    </row>
    <row r="71" spans="1:12" ht="15">
      <c r="A71" s="7" t="s">
        <v>317</v>
      </c>
      <c r="B71" s="7" t="s">
        <v>1</v>
      </c>
      <c r="C71" s="8" t="s">
        <v>422</v>
      </c>
      <c r="D71" s="9" t="s">
        <v>73</v>
      </c>
      <c r="E71" s="10">
        <v>400000</v>
      </c>
      <c r="F71" s="11">
        <v>0</v>
      </c>
      <c r="G71" s="11">
        <v>400000</v>
      </c>
      <c r="H71" s="11">
        <v>0</v>
      </c>
      <c r="I71" s="11">
        <v>-6000</v>
      </c>
      <c r="J71" s="15">
        <f t="shared" si="2"/>
        <v>394000</v>
      </c>
      <c r="K71" s="11">
        <v>0</v>
      </c>
      <c r="L71" s="12">
        <f t="shared" si="3"/>
        <v>394000</v>
      </c>
    </row>
    <row r="72" spans="1:12" ht="15">
      <c r="A72" s="7" t="s">
        <v>317</v>
      </c>
      <c r="B72" s="7" t="s">
        <v>0</v>
      </c>
      <c r="C72" s="8" t="s">
        <v>423</v>
      </c>
      <c r="D72" s="9" t="s">
        <v>74</v>
      </c>
      <c r="E72" s="10">
        <v>2520140.92</v>
      </c>
      <c r="F72" s="11">
        <v>0</v>
      </c>
      <c r="G72" s="11">
        <v>2020000</v>
      </c>
      <c r="H72" s="11">
        <v>0</v>
      </c>
      <c r="I72" s="11">
        <v>-18000</v>
      </c>
      <c r="J72" s="15">
        <f t="shared" si="2"/>
        <v>2002000</v>
      </c>
      <c r="K72" s="11">
        <v>-106984</v>
      </c>
      <c r="L72" s="12">
        <f t="shared" si="3"/>
        <v>1895016</v>
      </c>
    </row>
    <row r="73" spans="1:12" ht="15">
      <c r="A73" s="7" t="s">
        <v>317</v>
      </c>
      <c r="B73" s="7" t="s">
        <v>0</v>
      </c>
      <c r="C73" s="8" t="s">
        <v>424</v>
      </c>
      <c r="D73" s="9" t="s">
        <v>75</v>
      </c>
      <c r="E73" s="10">
        <v>0</v>
      </c>
      <c r="F73" s="11">
        <v>0</v>
      </c>
      <c r="G73" s="11">
        <v>500000</v>
      </c>
      <c r="H73" s="11">
        <v>0</v>
      </c>
      <c r="I73" s="11">
        <v>-500000</v>
      </c>
      <c r="J73" s="15">
        <f t="shared" si="2"/>
        <v>0</v>
      </c>
      <c r="K73" s="11">
        <v>0</v>
      </c>
      <c r="L73" s="12">
        <f t="shared" si="3"/>
        <v>0</v>
      </c>
    </row>
    <row r="74" spans="1:12" ht="15">
      <c r="A74" s="7" t="s">
        <v>317</v>
      </c>
      <c r="B74" s="7" t="s">
        <v>0</v>
      </c>
      <c r="C74" s="8" t="s">
        <v>425</v>
      </c>
      <c r="D74" s="9" t="s">
        <v>76</v>
      </c>
      <c r="E74" s="10">
        <v>0</v>
      </c>
      <c r="F74" s="11">
        <v>0</v>
      </c>
      <c r="G74" s="11">
        <v>5000000</v>
      </c>
      <c r="H74" s="11">
        <v>0</v>
      </c>
      <c r="I74" s="11"/>
      <c r="J74" s="15">
        <f t="shared" si="2"/>
        <v>5000000</v>
      </c>
      <c r="K74" s="11">
        <v>-5000000</v>
      </c>
      <c r="L74" s="12">
        <f t="shared" si="3"/>
        <v>0</v>
      </c>
    </row>
    <row r="75" spans="1:12" ht="15">
      <c r="A75" s="7" t="s">
        <v>317</v>
      </c>
      <c r="B75" s="7" t="s">
        <v>0</v>
      </c>
      <c r="C75" s="8" t="s">
        <v>426</v>
      </c>
      <c r="D75" s="9" t="s">
        <v>77</v>
      </c>
      <c r="E75" s="10">
        <v>2724372.8600000003</v>
      </c>
      <c r="F75" s="11">
        <v>0</v>
      </c>
      <c r="G75" s="11">
        <v>2750000</v>
      </c>
      <c r="H75" s="11">
        <v>0</v>
      </c>
      <c r="I75" s="11">
        <v>-41250</v>
      </c>
      <c r="J75" s="15">
        <f t="shared" si="2"/>
        <v>2708750</v>
      </c>
      <c r="K75" s="11">
        <v>0</v>
      </c>
      <c r="L75" s="12">
        <f t="shared" si="3"/>
        <v>2708750</v>
      </c>
    </row>
    <row r="76" spans="1:12" ht="15">
      <c r="A76" s="7" t="s">
        <v>317</v>
      </c>
      <c r="B76" s="7" t="s">
        <v>0</v>
      </c>
      <c r="C76" s="8" t="s">
        <v>427</v>
      </c>
      <c r="D76" s="9" t="s">
        <v>78</v>
      </c>
      <c r="E76" s="10">
        <v>23948897</v>
      </c>
      <c r="F76" s="11">
        <v>0</v>
      </c>
      <c r="G76" s="11">
        <v>23948947</v>
      </c>
      <c r="H76" s="11">
        <v>0</v>
      </c>
      <c r="I76" s="11">
        <v>-359234</v>
      </c>
      <c r="J76" s="15">
        <f t="shared" si="2"/>
        <v>23589713</v>
      </c>
      <c r="K76" s="11">
        <v>-5000000</v>
      </c>
      <c r="L76" s="12">
        <f t="shared" si="3"/>
        <v>18589713</v>
      </c>
    </row>
    <row r="77" spans="1:12" ht="15">
      <c r="A77" s="7" t="s">
        <v>317</v>
      </c>
      <c r="B77" s="7" t="s">
        <v>0</v>
      </c>
      <c r="C77" s="8" t="s">
        <v>428</v>
      </c>
      <c r="D77" s="9" t="s">
        <v>79</v>
      </c>
      <c r="E77" s="10">
        <v>350000</v>
      </c>
      <c r="F77" s="11">
        <v>0</v>
      </c>
      <c r="G77" s="11">
        <v>300000</v>
      </c>
      <c r="H77" s="11">
        <v>0</v>
      </c>
      <c r="I77" s="11">
        <v>-4500</v>
      </c>
      <c r="J77" s="15">
        <f t="shared" si="2"/>
        <v>295500</v>
      </c>
      <c r="K77" s="11">
        <v>0</v>
      </c>
      <c r="L77" s="12">
        <f t="shared" si="3"/>
        <v>295500</v>
      </c>
    </row>
    <row r="78" spans="1:12" ht="15">
      <c r="A78" s="7" t="s">
        <v>317</v>
      </c>
      <c r="B78" s="7" t="s">
        <v>0</v>
      </c>
      <c r="C78" s="8" t="s">
        <v>429</v>
      </c>
      <c r="D78" s="9" t="s">
        <v>80</v>
      </c>
      <c r="E78" s="10">
        <v>30063678.889999997</v>
      </c>
      <c r="F78" s="11">
        <v>0</v>
      </c>
      <c r="G78" s="11">
        <v>30374160</v>
      </c>
      <c r="H78" s="11">
        <v>0</v>
      </c>
      <c r="I78" s="11">
        <v>-705513</v>
      </c>
      <c r="J78" s="15">
        <f t="shared" si="2"/>
        <v>29668647</v>
      </c>
      <c r="K78" s="11">
        <v>0</v>
      </c>
      <c r="L78" s="12">
        <f t="shared" si="3"/>
        <v>29668647</v>
      </c>
    </row>
    <row r="79" spans="1:12" ht="15">
      <c r="A79" s="7" t="s">
        <v>317</v>
      </c>
      <c r="B79" s="7" t="s">
        <v>0</v>
      </c>
      <c r="C79" s="8" t="s">
        <v>430</v>
      </c>
      <c r="D79" s="9" t="s">
        <v>81</v>
      </c>
      <c r="E79" s="10">
        <v>51521000</v>
      </c>
      <c r="F79" s="11">
        <v>0</v>
      </c>
      <c r="G79" s="11">
        <v>70251563</v>
      </c>
      <c r="H79" s="11">
        <v>0</v>
      </c>
      <c r="I79" s="11">
        <v>-18730563</v>
      </c>
      <c r="J79" s="15">
        <f t="shared" si="2"/>
        <v>51521000</v>
      </c>
      <c r="K79" s="11">
        <v>0</v>
      </c>
      <c r="L79" s="12">
        <f t="shared" si="3"/>
        <v>51521000</v>
      </c>
    </row>
    <row r="80" spans="1:12" ht="15">
      <c r="A80" s="7" t="s">
        <v>317</v>
      </c>
      <c r="B80" s="7" t="s">
        <v>0</v>
      </c>
      <c r="C80" s="8" t="s">
        <v>431</v>
      </c>
      <c r="D80" s="9" t="s">
        <v>82</v>
      </c>
      <c r="E80" s="10">
        <v>3000000</v>
      </c>
      <c r="F80" s="11">
        <v>0</v>
      </c>
      <c r="G80" s="11">
        <v>2244847</v>
      </c>
      <c r="H80" s="11">
        <v>0</v>
      </c>
      <c r="I80" s="11">
        <v>-2244847</v>
      </c>
      <c r="J80" s="15">
        <f t="shared" si="2"/>
        <v>0</v>
      </c>
      <c r="K80" s="11">
        <v>0</v>
      </c>
      <c r="L80" s="12">
        <f t="shared" si="3"/>
        <v>0</v>
      </c>
    </row>
    <row r="81" spans="1:12" ht="15">
      <c r="A81" s="7" t="s">
        <v>317</v>
      </c>
      <c r="B81" s="7" t="s">
        <v>0</v>
      </c>
      <c r="C81" s="8" t="s">
        <v>432</v>
      </c>
      <c r="D81" s="9" t="s">
        <v>83</v>
      </c>
      <c r="E81" s="10">
        <v>2452283.09</v>
      </c>
      <c r="F81" s="11">
        <v>520201.91</v>
      </c>
      <c r="G81" s="11">
        <v>2600000</v>
      </c>
      <c r="H81" s="11">
        <v>0</v>
      </c>
      <c r="I81" s="11">
        <v>-46803</v>
      </c>
      <c r="J81" s="15">
        <f t="shared" si="2"/>
        <v>3073398.91</v>
      </c>
      <c r="K81" s="11">
        <v>0</v>
      </c>
      <c r="L81" s="12">
        <f t="shared" si="3"/>
        <v>3073398.91</v>
      </c>
    </row>
    <row r="82" spans="1:12" ht="15">
      <c r="A82" s="7" t="s">
        <v>317</v>
      </c>
      <c r="B82" s="7" t="s">
        <v>0</v>
      </c>
      <c r="C82" s="8" t="s">
        <v>433</v>
      </c>
      <c r="D82" s="9" t="s">
        <v>84</v>
      </c>
      <c r="E82" s="10">
        <v>1999874</v>
      </c>
      <c r="F82" s="11">
        <v>0</v>
      </c>
      <c r="G82" s="11">
        <v>3383233</v>
      </c>
      <c r="H82" s="11">
        <v>0</v>
      </c>
      <c r="I82" s="11">
        <v>-2883233</v>
      </c>
      <c r="J82" s="15">
        <f t="shared" si="2"/>
        <v>500000</v>
      </c>
      <c r="K82" s="11">
        <v>0</v>
      </c>
      <c r="L82" s="12">
        <f t="shared" si="3"/>
        <v>500000</v>
      </c>
    </row>
    <row r="83" spans="1:12" ht="15">
      <c r="A83" s="7" t="s">
        <v>317</v>
      </c>
      <c r="B83" s="7" t="s">
        <v>0</v>
      </c>
      <c r="C83" s="8" t="s">
        <v>434</v>
      </c>
      <c r="D83" s="9" t="s">
        <v>85</v>
      </c>
      <c r="E83" s="10">
        <v>250309228.79</v>
      </c>
      <c r="F83" s="11">
        <v>0</v>
      </c>
      <c r="G83" s="11">
        <v>257513275</v>
      </c>
      <c r="H83" s="11">
        <v>0</v>
      </c>
      <c r="I83" s="11">
        <v>-3862699</v>
      </c>
      <c r="J83" s="15">
        <f t="shared" si="2"/>
        <v>253650576</v>
      </c>
      <c r="K83" s="11">
        <v>-250000</v>
      </c>
      <c r="L83" s="12">
        <f t="shared" si="3"/>
        <v>253400576</v>
      </c>
    </row>
    <row r="84" spans="1:12" ht="15">
      <c r="A84" s="7" t="s">
        <v>317</v>
      </c>
      <c r="B84" s="7" t="s">
        <v>0</v>
      </c>
      <c r="C84" s="8" t="s">
        <v>435</v>
      </c>
      <c r="D84" s="9" t="s">
        <v>86</v>
      </c>
      <c r="E84" s="10">
        <v>1300000</v>
      </c>
      <c r="F84" s="11">
        <v>0</v>
      </c>
      <c r="G84" s="11">
        <v>1300000</v>
      </c>
      <c r="H84" s="11">
        <v>0</v>
      </c>
      <c r="I84" s="11">
        <v>-1300000</v>
      </c>
      <c r="J84" s="15">
        <f t="shared" si="2"/>
        <v>0</v>
      </c>
      <c r="K84" s="11">
        <v>0</v>
      </c>
      <c r="L84" s="12">
        <f t="shared" si="3"/>
        <v>0</v>
      </c>
    </row>
    <row r="85" spans="1:12" ht="15">
      <c r="A85" s="7" t="s">
        <v>317</v>
      </c>
      <c r="B85" s="7" t="s">
        <v>1</v>
      </c>
      <c r="C85" s="8" t="s">
        <v>436</v>
      </c>
      <c r="D85" s="9" t="s">
        <v>87</v>
      </c>
      <c r="E85" s="10">
        <v>248595.5</v>
      </c>
      <c r="F85" s="11">
        <v>0</v>
      </c>
      <c r="G85" s="11">
        <v>250000</v>
      </c>
      <c r="H85" s="11">
        <v>0</v>
      </c>
      <c r="I85" s="11">
        <v>-3750</v>
      </c>
      <c r="J85" s="15">
        <f t="shared" si="2"/>
        <v>246250</v>
      </c>
      <c r="K85" s="11">
        <v>0</v>
      </c>
      <c r="L85" s="12">
        <f t="shared" si="3"/>
        <v>246250</v>
      </c>
    </row>
    <row r="86" spans="1:12" ht="15">
      <c r="A86" s="7" t="s">
        <v>317</v>
      </c>
      <c r="B86" s="7" t="s">
        <v>0</v>
      </c>
      <c r="C86" s="8" t="s">
        <v>437</v>
      </c>
      <c r="D86" s="9" t="s">
        <v>88</v>
      </c>
      <c r="E86" s="10">
        <v>102548703</v>
      </c>
      <c r="F86" s="11">
        <v>0</v>
      </c>
      <c r="G86" s="11">
        <v>80000000</v>
      </c>
      <c r="H86" s="11">
        <v>0</v>
      </c>
      <c r="I86" s="11">
        <v>-1200000</v>
      </c>
      <c r="J86" s="15">
        <f t="shared" si="2"/>
        <v>78800000</v>
      </c>
      <c r="K86" s="11">
        <v>-1940000</v>
      </c>
      <c r="L86" s="12">
        <f t="shared" si="3"/>
        <v>76860000</v>
      </c>
    </row>
    <row r="87" spans="1:12" ht="15">
      <c r="A87" s="7" t="s">
        <v>317</v>
      </c>
      <c r="B87" s="7" t="s">
        <v>0</v>
      </c>
      <c r="C87" s="8" t="s">
        <v>438</v>
      </c>
      <c r="D87" s="9" t="s">
        <v>89</v>
      </c>
      <c r="E87" s="10">
        <v>762100.2</v>
      </c>
      <c r="F87" s="11">
        <v>225000</v>
      </c>
      <c r="G87" s="11">
        <v>1000000</v>
      </c>
      <c r="H87" s="11">
        <v>0</v>
      </c>
      <c r="I87" s="11">
        <v>-18375</v>
      </c>
      <c r="J87" s="15">
        <f t="shared" si="2"/>
        <v>1206625</v>
      </c>
      <c r="K87" s="11">
        <v>-250000</v>
      </c>
      <c r="L87" s="12">
        <f t="shared" si="3"/>
        <v>956625</v>
      </c>
    </row>
    <row r="88" spans="1:12" ht="15">
      <c r="A88" s="7" t="s">
        <v>317</v>
      </c>
      <c r="B88" s="7" t="s">
        <v>0</v>
      </c>
      <c r="C88" s="8" t="s">
        <v>439</v>
      </c>
      <c r="D88" s="9" t="s">
        <v>90</v>
      </c>
      <c r="E88" s="10">
        <v>794511.13</v>
      </c>
      <c r="F88" s="11">
        <v>0</v>
      </c>
      <c r="G88" s="11">
        <v>795548</v>
      </c>
      <c r="H88" s="11">
        <v>0</v>
      </c>
      <c r="I88" s="11"/>
      <c r="J88" s="15">
        <f t="shared" si="2"/>
        <v>795548</v>
      </c>
      <c r="K88" s="11">
        <v>-23866</v>
      </c>
      <c r="L88" s="12">
        <f t="shared" si="3"/>
        <v>771682</v>
      </c>
    </row>
    <row r="89" spans="1:12" ht="15">
      <c r="A89" s="7" t="s">
        <v>317</v>
      </c>
      <c r="B89" s="7" t="s">
        <v>0</v>
      </c>
      <c r="C89" s="8" t="s">
        <v>440</v>
      </c>
      <c r="D89" s="9" t="s">
        <v>91</v>
      </c>
      <c r="E89" s="10">
        <v>9334701.35</v>
      </c>
      <c r="F89" s="11">
        <v>3223698.53</v>
      </c>
      <c r="G89" s="11">
        <v>5994804</v>
      </c>
      <c r="H89" s="11">
        <v>0</v>
      </c>
      <c r="I89" s="11">
        <v>-132000</v>
      </c>
      <c r="J89" s="15">
        <f t="shared" si="2"/>
        <v>9086502.53</v>
      </c>
      <c r="K89" s="11">
        <v>-1700000</v>
      </c>
      <c r="L89" s="12">
        <f t="shared" si="3"/>
        <v>7386502.529999999</v>
      </c>
    </row>
    <row r="90" spans="1:12" ht="15">
      <c r="A90" s="7" t="s">
        <v>317</v>
      </c>
      <c r="B90" s="7" t="s">
        <v>0</v>
      </c>
      <c r="C90" s="8" t="s">
        <v>441</v>
      </c>
      <c r="D90" s="9" t="s">
        <v>92</v>
      </c>
      <c r="E90" s="10">
        <v>0</v>
      </c>
      <c r="F90" s="11">
        <v>0</v>
      </c>
      <c r="G90" s="11">
        <v>0</v>
      </c>
      <c r="H90" s="11">
        <v>1000000</v>
      </c>
      <c r="I90" s="11">
        <v>-500000</v>
      </c>
      <c r="J90" s="15">
        <f t="shared" si="2"/>
        <v>500000</v>
      </c>
      <c r="K90" s="11">
        <v>-139661</v>
      </c>
      <c r="L90" s="12">
        <f t="shared" si="3"/>
        <v>360339</v>
      </c>
    </row>
    <row r="91" spans="1:12" ht="15">
      <c r="A91" s="7" t="s">
        <v>317</v>
      </c>
      <c r="B91" s="7" t="s">
        <v>0</v>
      </c>
      <c r="C91" s="8" t="s">
        <v>442</v>
      </c>
      <c r="D91" s="9" t="s">
        <v>93</v>
      </c>
      <c r="E91" s="10">
        <v>7713175.1899999995</v>
      </c>
      <c r="F91" s="11">
        <v>1099490.63</v>
      </c>
      <c r="G91" s="11">
        <v>8256297</v>
      </c>
      <c r="H91" s="11">
        <v>0</v>
      </c>
      <c r="I91" s="11">
        <v>-50000</v>
      </c>
      <c r="J91" s="15">
        <f t="shared" si="2"/>
        <v>9305787.629999999</v>
      </c>
      <c r="K91" s="11">
        <v>-500000</v>
      </c>
      <c r="L91" s="12">
        <f t="shared" si="3"/>
        <v>8805787.629999999</v>
      </c>
    </row>
    <row r="92" spans="1:12" ht="15">
      <c r="A92" s="7" t="s">
        <v>317</v>
      </c>
      <c r="B92" s="7" t="s">
        <v>0</v>
      </c>
      <c r="C92" s="8" t="s">
        <v>443</v>
      </c>
      <c r="D92" s="9" t="s">
        <v>94</v>
      </c>
      <c r="E92" s="10">
        <v>14206636.55</v>
      </c>
      <c r="F92" s="11">
        <v>1006212</v>
      </c>
      <c r="G92" s="11">
        <v>14668628</v>
      </c>
      <c r="H92" s="11">
        <v>0</v>
      </c>
      <c r="I92" s="11">
        <v>-1000000</v>
      </c>
      <c r="J92" s="15">
        <f t="shared" si="2"/>
        <v>14674840</v>
      </c>
      <c r="K92" s="11">
        <v>0</v>
      </c>
      <c r="L92" s="12">
        <f t="shared" si="3"/>
        <v>14674840</v>
      </c>
    </row>
    <row r="93" spans="1:12" ht="15">
      <c r="A93" s="7" t="s">
        <v>317</v>
      </c>
      <c r="B93" s="7" t="s">
        <v>0</v>
      </c>
      <c r="C93" s="8" t="s">
        <v>444</v>
      </c>
      <c r="D93" s="9" t="s">
        <v>95</v>
      </c>
      <c r="E93" s="10">
        <v>1463920</v>
      </c>
      <c r="F93" s="11">
        <v>282741</v>
      </c>
      <c r="G93" s="11">
        <v>1715000</v>
      </c>
      <c r="H93" s="11">
        <v>0</v>
      </c>
      <c r="I93" s="11">
        <v>-34891</v>
      </c>
      <c r="J93" s="15">
        <f t="shared" si="2"/>
        <v>1962850</v>
      </c>
      <c r="K93" s="11">
        <v>0</v>
      </c>
      <c r="L93" s="12">
        <f t="shared" si="3"/>
        <v>1962850</v>
      </c>
    </row>
    <row r="94" spans="1:12" ht="15">
      <c r="A94" s="7" t="s">
        <v>317</v>
      </c>
      <c r="B94" s="7" t="s">
        <v>0</v>
      </c>
      <c r="C94" s="8" t="s">
        <v>445</v>
      </c>
      <c r="D94" s="9" t="s">
        <v>96</v>
      </c>
      <c r="E94" s="10">
        <v>176921</v>
      </c>
      <c r="F94" s="11">
        <v>0</v>
      </c>
      <c r="G94" s="11">
        <v>200000</v>
      </c>
      <c r="H94" s="11">
        <v>0</v>
      </c>
      <c r="I94" s="11">
        <v>-3000</v>
      </c>
      <c r="J94" s="15">
        <f t="shared" si="2"/>
        <v>197000</v>
      </c>
      <c r="K94" s="11">
        <v>-197000</v>
      </c>
      <c r="L94" s="12">
        <f t="shared" si="3"/>
        <v>0</v>
      </c>
    </row>
    <row r="95" spans="1:12" ht="15">
      <c r="A95" s="7" t="s">
        <v>317</v>
      </c>
      <c r="B95" s="7" t="s">
        <v>0</v>
      </c>
      <c r="C95" s="8" t="s">
        <v>446</v>
      </c>
      <c r="D95" s="9" t="s">
        <v>97</v>
      </c>
      <c r="E95" s="10">
        <v>146000</v>
      </c>
      <c r="F95" s="11">
        <v>0</v>
      </c>
      <c r="G95" s="11">
        <v>246140</v>
      </c>
      <c r="H95" s="11">
        <v>0</v>
      </c>
      <c r="I95" s="11">
        <v>-3692</v>
      </c>
      <c r="J95" s="15">
        <f t="shared" si="2"/>
        <v>242448</v>
      </c>
      <c r="K95" s="11">
        <v>0</v>
      </c>
      <c r="L95" s="12">
        <f t="shared" si="3"/>
        <v>242448</v>
      </c>
    </row>
    <row r="96" spans="1:12" ht="15">
      <c r="A96" s="7" t="s">
        <v>317</v>
      </c>
      <c r="B96" s="7" t="s">
        <v>0</v>
      </c>
      <c r="C96" s="8" t="s">
        <v>447</v>
      </c>
      <c r="D96" s="9" t="s">
        <v>98</v>
      </c>
      <c r="E96" s="10">
        <v>1996890</v>
      </c>
      <c r="F96" s="11">
        <v>0</v>
      </c>
      <c r="G96" s="11">
        <v>2000000</v>
      </c>
      <c r="H96" s="11">
        <v>0</v>
      </c>
      <c r="I96" s="11">
        <v>-30000</v>
      </c>
      <c r="J96" s="15">
        <f t="shared" si="2"/>
        <v>1970000</v>
      </c>
      <c r="K96" s="11">
        <v>0</v>
      </c>
      <c r="L96" s="12">
        <f t="shared" si="3"/>
        <v>1970000</v>
      </c>
    </row>
    <row r="97" spans="1:12" ht="15">
      <c r="A97" s="7" t="s">
        <v>317</v>
      </c>
      <c r="B97" s="7" t="s">
        <v>0</v>
      </c>
      <c r="C97" s="8" t="s">
        <v>448</v>
      </c>
      <c r="D97" s="9" t="s">
        <v>99</v>
      </c>
      <c r="E97" s="10">
        <v>350000</v>
      </c>
      <c r="F97" s="11">
        <v>0</v>
      </c>
      <c r="G97" s="11">
        <v>400000</v>
      </c>
      <c r="H97" s="11">
        <v>0</v>
      </c>
      <c r="I97" s="11">
        <v>-6000</v>
      </c>
      <c r="J97" s="15">
        <f t="shared" si="2"/>
        <v>394000</v>
      </c>
      <c r="K97" s="11">
        <v>0</v>
      </c>
      <c r="L97" s="12">
        <f t="shared" si="3"/>
        <v>394000</v>
      </c>
    </row>
    <row r="98" spans="1:12" ht="15">
      <c r="A98" s="7" t="s">
        <v>317</v>
      </c>
      <c r="B98" s="7" t="s">
        <v>0</v>
      </c>
      <c r="C98" s="8" t="s">
        <v>449</v>
      </c>
      <c r="D98" s="9" t="s">
        <v>100</v>
      </c>
      <c r="E98" s="10">
        <v>321523.49</v>
      </c>
      <c r="F98" s="11">
        <v>147851.69</v>
      </c>
      <c r="G98" s="11">
        <v>200000</v>
      </c>
      <c r="H98" s="11">
        <v>0</v>
      </c>
      <c r="I98" s="11"/>
      <c r="J98" s="15">
        <f t="shared" si="2"/>
        <v>347851.69</v>
      </c>
      <c r="K98" s="11">
        <v>-188000</v>
      </c>
      <c r="L98" s="12">
        <f t="shared" si="3"/>
        <v>159851.69</v>
      </c>
    </row>
    <row r="99" spans="1:12" ht="15">
      <c r="A99" s="7" t="s">
        <v>317</v>
      </c>
      <c r="B99" s="7" t="s">
        <v>0</v>
      </c>
      <c r="C99" s="8" t="s">
        <v>450</v>
      </c>
      <c r="D99" s="9" t="s">
        <v>101</v>
      </c>
      <c r="E99" s="10">
        <v>195730</v>
      </c>
      <c r="F99" s="11">
        <v>0</v>
      </c>
      <c r="G99" s="11">
        <v>280000</v>
      </c>
      <c r="H99" s="11">
        <v>0</v>
      </c>
      <c r="I99" s="11">
        <v>-4200</v>
      </c>
      <c r="J99" s="15">
        <f t="shared" si="2"/>
        <v>275800</v>
      </c>
      <c r="K99" s="11">
        <v>0</v>
      </c>
      <c r="L99" s="12">
        <f t="shared" si="3"/>
        <v>275800</v>
      </c>
    </row>
    <row r="100" spans="1:12" ht="15">
      <c r="A100" s="7" t="s">
        <v>318</v>
      </c>
      <c r="B100" s="7" t="s">
        <v>0</v>
      </c>
      <c r="C100" s="8" t="s">
        <v>451</v>
      </c>
      <c r="D100" s="9" t="s">
        <v>102</v>
      </c>
      <c r="E100" s="10">
        <v>11490134.619999997</v>
      </c>
      <c r="F100" s="11">
        <v>0</v>
      </c>
      <c r="G100" s="11">
        <v>13612080</v>
      </c>
      <c r="H100" s="11">
        <v>0</v>
      </c>
      <c r="I100" s="11">
        <v>-50000</v>
      </c>
      <c r="J100" s="15">
        <f t="shared" si="2"/>
        <v>13562080</v>
      </c>
      <c r="K100" s="11">
        <v>-290000</v>
      </c>
      <c r="L100" s="12">
        <f t="shared" si="3"/>
        <v>13272080</v>
      </c>
    </row>
    <row r="101" spans="1:12" s="22" customFormat="1" ht="15">
      <c r="A101" s="17" t="s">
        <v>319</v>
      </c>
      <c r="B101" s="17" t="s">
        <v>0</v>
      </c>
      <c r="C101" s="18" t="s">
        <v>452</v>
      </c>
      <c r="D101" s="9" t="s">
        <v>103</v>
      </c>
      <c r="E101" s="10">
        <v>89511703.98999998</v>
      </c>
      <c r="F101" s="19">
        <v>0</v>
      </c>
      <c r="G101" s="19">
        <v>94179565</v>
      </c>
      <c r="H101" s="19">
        <v>0</v>
      </c>
      <c r="I101" s="19">
        <v>-532287</v>
      </c>
      <c r="J101" s="20">
        <f t="shared" si="2"/>
        <v>93647278</v>
      </c>
      <c r="K101" s="19">
        <f>-6992086+1482000-370078</f>
        <v>-5880164</v>
      </c>
      <c r="L101" s="21">
        <f t="shared" si="3"/>
        <v>87767114</v>
      </c>
    </row>
    <row r="102" spans="1:12" s="22" customFormat="1" ht="15">
      <c r="A102" s="17" t="s">
        <v>319</v>
      </c>
      <c r="B102" s="17" t="s">
        <v>0</v>
      </c>
      <c r="C102" s="18" t="s">
        <v>453</v>
      </c>
      <c r="D102" s="9" t="s">
        <v>104</v>
      </c>
      <c r="E102" s="10">
        <v>35814604.06</v>
      </c>
      <c r="F102" s="19">
        <v>0</v>
      </c>
      <c r="G102" s="19">
        <v>37972534</v>
      </c>
      <c r="H102" s="19">
        <v>0</v>
      </c>
      <c r="I102" s="19"/>
      <c r="J102" s="20">
        <f t="shared" si="2"/>
        <v>37972534</v>
      </c>
      <c r="K102" s="19">
        <f>-4971696-1482000</f>
        <v>-6453696</v>
      </c>
      <c r="L102" s="21">
        <f t="shared" si="3"/>
        <v>31518838</v>
      </c>
    </row>
    <row r="103" spans="1:12" ht="15">
      <c r="A103" s="7" t="s">
        <v>319</v>
      </c>
      <c r="B103" s="7" t="s">
        <v>0</v>
      </c>
      <c r="C103" s="8" t="s">
        <v>454</v>
      </c>
      <c r="D103" s="9" t="s">
        <v>105</v>
      </c>
      <c r="E103" s="10">
        <v>1193674.14</v>
      </c>
      <c r="F103" s="11">
        <v>0</v>
      </c>
      <c r="G103" s="11">
        <v>2000000</v>
      </c>
      <c r="H103" s="11">
        <v>0</v>
      </c>
      <c r="I103" s="11">
        <v>-250000</v>
      </c>
      <c r="J103" s="15">
        <f t="shared" si="2"/>
        <v>1750000</v>
      </c>
      <c r="K103" s="11">
        <v>-600000</v>
      </c>
      <c r="L103" s="12">
        <f t="shared" si="3"/>
        <v>1150000</v>
      </c>
    </row>
    <row r="104" spans="1:12" ht="15">
      <c r="A104" s="7" t="s">
        <v>319</v>
      </c>
      <c r="B104" s="7" t="s">
        <v>0</v>
      </c>
      <c r="C104" s="8" t="s">
        <v>455</v>
      </c>
      <c r="D104" s="9" t="s">
        <v>106</v>
      </c>
      <c r="E104" s="10">
        <v>1000000</v>
      </c>
      <c r="F104" s="11">
        <v>0</v>
      </c>
      <c r="G104" s="11">
        <v>1100000</v>
      </c>
      <c r="H104" s="11">
        <v>0</v>
      </c>
      <c r="I104" s="11">
        <v>-1100000</v>
      </c>
      <c r="J104" s="15">
        <f t="shared" si="2"/>
        <v>0</v>
      </c>
      <c r="K104" s="11">
        <v>0</v>
      </c>
      <c r="L104" s="12">
        <f t="shared" si="3"/>
        <v>0</v>
      </c>
    </row>
    <row r="105" spans="1:12" ht="15">
      <c r="A105" s="7" t="s">
        <v>319</v>
      </c>
      <c r="B105" s="7" t="s">
        <v>0</v>
      </c>
      <c r="C105" s="8" t="s">
        <v>456</v>
      </c>
      <c r="D105" s="9" t="s">
        <v>107</v>
      </c>
      <c r="E105" s="10">
        <v>1422918.5099999998</v>
      </c>
      <c r="F105" s="11">
        <v>0</v>
      </c>
      <c r="G105" s="11">
        <v>1444826</v>
      </c>
      <c r="H105" s="11">
        <v>0</v>
      </c>
      <c r="I105" s="11">
        <v>-21672</v>
      </c>
      <c r="J105" s="15">
        <f t="shared" si="2"/>
        <v>1423154</v>
      </c>
      <c r="K105" s="11">
        <v>-150000</v>
      </c>
      <c r="L105" s="12">
        <f t="shared" si="3"/>
        <v>1273154</v>
      </c>
    </row>
    <row r="106" spans="1:12" ht="15">
      <c r="A106" s="7" t="s">
        <v>320</v>
      </c>
      <c r="B106" s="7" t="s">
        <v>2</v>
      </c>
      <c r="C106" s="8" t="s">
        <v>457</v>
      </c>
      <c r="D106" s="9" t="s">
        <v>108</v>
      </c>
      <c r="E106" s="10">
        <v>55745.82</v>
      </c>
      <c r="F106" s="11">
        <v>0</v>
      </c>
      <c r="G106" s="11">
        <v>233203</v>
      </c>
      <c r="H106" s="11">
        <v>0</v>
      </c>
      <c r="I106" s="11"/>
      <c r="J106" s="15">
        <f t="shared" si="2"/>
        <v>233203</v>
      </c>
      <c r="K106" s="11">
        <v>-90497</v>
      </c>
      <c r="L106" s="12">
        <f t="shared" si="3"/>
        <v>142706</v>
      </c>
    </row>
    <row r="107" spans="1:12" ht="15">
      <c r="A107" s="7" t="s">
        <v>320</v>
      </c>
      <c r="B107" s="7" t="s">
        <v>2</v>
      </c>
      <c r="C107" s="8" t="s">
        <v>458</v>
      </c>
      <c r="D107" s="9" t="s">
        <v>109</v>
      </c>
      <c r="E107" s="10">
        <v>76610.75</v>
      </c>
      <c r="F107" s="11">
        <v>0</v>
      </c>
      <c r="G107" s="11">
        <v>432188</v>
      </c>
      <c r="H107" s="11">
        <v>0</v>
      </c>
      <c r="I107" s="11"/>
      <c r="J107" s="15">
        <f t="shared" si="2"/>
        <v>432188</v>
      </c>
      <c r="K107" s="11">
        <v>-73000</v>
      </c>
      <c r="L107" s="12">
        <f t="shared" si="3"/>
        <v>359188</v>
      </c>
    </row>
    <row r="108" spans="1:12" ht="15">
      <c r="A108" s="7" t="s">
        <v>320</v>
      </c>
      <c r="B108" s="7" t="s">
        <v>0</v>
      </c>
      <c r="C108" s="8" t="s">
        <v>459</v>
      </c>
      <c r="D108" s="9" t="s">
        <v>110</v>
      </c>
      <c r="E108" s="10">
        <v>18394780.4</v>
      </c>
      <c r="F108" s="11">
        <v>0</v>
      </c>
      <c r="G108" s="11">
        <v>20055370</v>
      </c>
      <c r="H108" s="11">
        <v>0</v>
      </c>
      <c r="I108" s="11">
        <v>-300831</v>
      </c>
      <c r="J108" s="15">
        <f t="shared" si="2"/>
        <v>19754539</v>
      </c>
      <c r="K108" s="11">
        <v>-100000</v>
      </c>
      <c r="L108" s="12">
        <f t="shared" si="3"/>
        <v>19654539</v>
      </c>
    </row>
    <row r="109" spans="1:12" ht="15">
      <c r="A109" s="7" t="s">
        <v>320</v>
      </c>
      <c r="B109" s="7" t="s">
        <v>0</v>
      </c>
      <c r="C109" s="8" t="s">
        <v>460</v>
      </c>
      <c r="D109" s="9" t="s">
        <v>111</v>
      </c>
      <c r="E109" s="10">
        <v>963704.25</v>
      </c>
      <c r="F109" s="11">
        <v>0</v>
      </c>
      <c r="G109" s="11">
        <v>1737593</v>
      </c>
      <c r="H109" s="11">
        <v>0</v>
      </c>
      <c r="I109" s="11">
        <v>-380000</v>
      </c>
      <c r="J109" s="15">
        <f t="shared" si="2"/>
        <v>1357593</v>
      </c>
      <c r="K109" s="11">
        <v>-49145</v>
      </c>
      <c r="L109" s="12">
        <f t="shared" si="3"/>
        <v>1308448</v>
      </c>
    </row>
    <row r="110" spans="1:12" ht="15">
      <c r="A110" s="7" t="s">
        <v>320</v>
      </c>
      <c r="B110" s="7" t="s">
        <v>0</v>
      </c>
      <c r="C110" s="8" t="s">
        <v>461</v>
      </c>
      <c r="D110" s="9" t="s">
        <v>112</v>
      </c>
      <c r="E110" s="10">
        <v>140848.91</v>
      </c>
      <c r="F110" s="11">
        <v>0</v>
      </c>
      <c r="G110" s="11">
        <v>200000</v>
      </c>
      <c r="H110" s="11">
        <v>0</v>
      </c>
      <c r="I110" s="11">
        <v>-126318</v>
      </c>
      <c r="J110" s="15">
        <f t="shared" si="2"/>
        <v>73682</v>
      </c>
      <c r="K110" s="11">
        <v>0</v>
      </c>
      <c r="L110" s="12">
        <f t="shared" si="3"/>
        <v>73682</v>
      </c>
    </row>
    <row r="111" spans="1:12" ht="15">
      <c r="A111" s="7" t="s">
        <v>320</v>
      </c>
      <c r="B111" s="7" t="s">
        <v>2</v>
      </c>
      <c r="C111" s="8" t="s">
        <v>462</v>
      </c>
      <c r="D111" s="9" t="s">
        <v>113</v>
      </c>
      <c r="E111" s="10">
        <v>1739855.5399999998</v>
      </c>
      <c r="F111" s="11">
        <v>0</v>
      </c>
      <c r="G111" s="11">
        <v>1886574</v>
      </c>
      <c r="H111" s="11">
        <v>0</v>
      </c>
      <c r="I111" s="11">
        <v>-45000</v>
      </c>
      <c r="J111" s="15">
        <f t="shared" si="2"/>
        <v>1841574</v>
      </c>
      <c r="K111" s="11">
        <v>0</v>
      </c>
      <c r="L111" s="12">
        <f t="shared" si="3"/>
        <v>1841574</v>
      </c>
    </row>
    <row r="112" spans="1:12" ht="15">
      <c r="A112" s="7" t="s">
        <v>320</v>
      </c>
      <c r="B112" s="7" t="s">
        <v>0</v>
      </c>
      <c r="C112" s="8" t="s">
        <v>463</v>
      </c>
      <c r="D112" s="9" t="s">
        <v>114</v>
      </c>
      <c r="E112" s="10">
        <v>6375631.7299999995</v>
      </c>
      <c r="F112" s="11">
        <v>0</v>
      </c>
      <c r="G112" s="11">
        <v>11550678</v>
      </c>
      <c r="H112" s="11">
        <v>0</v>
      </c>
      <c r="I112" s="11">
        <v>-273346</v>
      </c>
      <c r="J112" s="15">
        <f t="shared" si="2"/>
        <v>11277332</v>
      </c>
      <c r="K112" s="11">
        <v>-361000</v>
      </c>
      <c r="L112" s="12">
        <f t="shared" si="3"/>
        <v>10916332</v>
      </c>
    </row>
    <row r="113" spans="1:12" ht="15">
      <c r="A113" s="7" t="s">
        <v>320</v>
      </c>
      <c r="B113" s="7" t="s">
        <v>2</v>
      </c>
      <c r="C113" s="8" t="s">
        <v>464</v>
      </c>
      <c r="D113" s="9" t="s">
        <v>115</v>
      </c>
      <c r="E113" s="10">
        <v>2238201.7800000003</v>
      </c>
      <c r="F113" s="11">
        <v>0</v>
      </c>
      <c r="G113" s="11">
        <v>2631081</v>
      </c>
      <c r="H113" s="11">
        <v>0</v>
      </c>
      <c r="I113" s="11"/>
      <c r="J113" s="15">
        <f t="shared" si="2"/>
        <v>2631081</v>
      </c>
      <c r="K113" s="11">
        <v>-111446</v>
      </c>
      <c r="L113" s="12">
        <f t="shared" si="3"/>
        <v>2519635</v>
      </c>
    </row>
    <row r="114" spans="1:12" ht="15">
      <c r="A114" s="7" t="s">
        <v>320</v>
      </c>
      <c r="B114" s="7" t="s">
        <v>0</v>
      </c>
      <c r="C114" s="8" t="s">
        <v>465</v>
      </c>
      <c r="D114" s="9" t="s">
        <v>116</v>
      </c>
      <c r="E114" s="10">
        <v>156999.5</v>
      </c>
      <c r="F114" s="11">
        <v>0</v>
      </c>
      <c r="G114" s="11">
        <v>157000</v>
      </c>
      <c r="H114" s="11">
        <v>0</v>
      </c>
      <c r="I114" s="11">
        <v>-157000</v>
      </c>
      <c r="J114" s="15">
        <f t="shared" si="2"/>
        <v>0</v>
      </c>
      <c r="K114" s="11">
        <v>0</v>
      </c>
      <c r="L114" s="12">
        <f t="shared" si="3"/>
        <v>0</v>
      </c>
    </row>
    <row r="115" spans="1:12" ht="15">
      <c r="A115" s="7" t="s">
        <v>320</v>
      </c>
      <c r="B115" s="7" t="s">
        <v>0</v>
      </c>
      <c r="C115" s="8" t="s">
        <v>466</v>
      </c>
      <c r="D115" s="9" t="s">
        <v>117</v>
      </c>
      <c r="E115" s="10">
        <v>500000</v>
      </c>
      <c r="F115" s="11">
        <v>0</v>
      </c>
      <c r="G115" s="11">
        <v>500000</v>
      </c>
      <c r="H115" s="11">
        <v>0</v>
      </c>
      <c r="I115" s="11">
        <v>-500000</v>
      </c>
      <c r="J115" s="15">
        <f t="shared" si="2"/>
        <v>0</v>
      </c>
      <c r="K115" s="11">
        <v>0</v>
      </c>
      <c r="L115" s="12">
        <f t="shared" si="3"/>
        <v>0</v>
      </c>
    </row>
    <row r="116" spans="1:12" ht="15">
      <c r="A116" s="7" t="s">
        <v>320</v>
      </c>
      <c r="B116" s="7" t="s">
        <v>0</v>
      </c>
      <c r="C116" s="8" t="s">
        <v>467</v>
      </c>
      <c r="D116" s="9" t="s">
        <v>118</v>
      </c>
      <c r="E116" s="10">
        <v>911671.48</v>
      </c>
      <c r="F116" s="11">
        <v>0</v>
      </c>
      <c r="G116" s="11">
        <v>974361</v>
      </c>
      <c r="H116" s="11">
        <v>0</v>
      </c>
      <c r="I116" s="11"/>
      <c r="J116" s="15">
        <f t="shared" si="2"/>
        <v>974361</v>
      </c>
      <c r="K116" s="11">
        <v>-49474</v>
      </c>
      <c r="L116" s="12">
        <f t="shared" si="3"/>
        <v>924887</v>
      </c>
    </row>
    <row r="117" spans="1:12" ht="15">
      <c r="A117" s="7" t="s">
        <v>320</v>
      </c>
      <c r="B117" s="7" t="s">
        <v>0</v>
      </c>
      <c r="C117" s="8" t="s">
        <v>468</v>
      </c>
      <c r="D117" s="9" t="s">
        <v>119</v>
      </c>
      <c r="E117" s="10">
        <v>1034248.73</v>
      </c>
      <c r="F117" s="11">
        <v>0</v>
      </c>
      <c r="G117" s="11">
        <v>1087194</v>
      </c>
      <c r="H117" s="11">
        <v>0</v>
      </c>
      <c r="I117" s="11">
        <v>-16308</v>
      </c>
      <c r="J117" s="15">
        <f t="shared" si="2"/>
        <v>1070886</v>
      </c>
      <c r="K117" s="11">
        <v>-34077</v>
      </c>
      <c r="L117" s="12">
        <f t="shared" si="3"/>
        <v>1036809</v>
      </c>
    </row>
    <row r="118" spans="1:12" ht="15">
      <c r="A118" s="7" t="s">
        <v>320</v>
      </c>
      <c r="B118" s="7" t="s">
        <v>0</v>
      </c>
      <c r="C118" s="8" t="s">
        <v>469</v>
      </c>
      <c r="D118" s="9" t="s">
        <v>120</v>
      </c>
      <c r="E118" s="10">
        <v>309667.71</v>
      </c>
      <c r="F118" s="11">
        <v>0</v>
      </c>
      <c r="G118" s="11">
        <v>334680</v>
      </c>
      <c r="H118" s="11">
        <v>0</v>
      </c>
      <c r="I118" s="11"/>
      <c r="J118" s="15">
        <f t="shared" si="2"/>
        <v>334680</v>
      </c>
      <c r="K118" s="11">
        <v>-39089</v>
      </c>
      <c r="L118" s="12">
        <f t="shared" si="3"/>
        <v>295591</v>
      </c>
    </row>
    <row r="119" spans="1:12" ht="15">
      <c r="A119" s="7" t="s">
        <v>320</v>
      </c>
      <c r="B119" s="7" t="s">
        <v>0</v>
      </c>
      <c r="C119" s="8" t="s">
        <v>470</v>
      </c>
      <c r="D119" s="9" t="s">
        <v>121</v>
      </c>
      <c r="E119" s="10">
        <v>0</v>
      </c>
      <c r="F119" s="11">
        <v>0</v>
      </c>
      <c r="G119" s="11">
        <v>150000</v>
      </c>
      <c r="H119" s="11">
        <v>0</v>
      </c>
      <c r="I119" s="11"/>
      <c r="J119" s="15">
        <f t="shared" si="2"/>
        <v>150000</v>
      </c>
      <c r="K119" s="11">
        <v>-25000</v>
      </c>
      <c r="L119" s="12">
        <f t="shared" si="3"/>
        <v>125000</v>
      </c>
    </row>
    <row r="120" spans="1:12" ht="15">
      <c r="A120" s="7" t="s">
        <v>320</v>
      </c>
      <c r="B120" s="7" t="s">
        <v>0</v>
      </c>
      <c r="C120" s="8" t="s">
        <v>471</v>
      </c>
      <c r="D120" s="9" t="s">
        <v>122</v>
      </c>
      <c r="E120" s="10">
        <v>4867342.91</v>
      </c>
      <c r="F120" s="11">
        <v>0</v>
      </c>
      <c r="G120" s="11">
        <v>5023599</v>
      </c>
      <c r="H120" s="11">
        <v>0</v>
      </c>
      <c r="I120" s="11"/>
      <c r="J120" s="15">
        <f t="shared" si="2"/>
        <v>5023599</v>
      </c>
      <c r="K120" s="11">
        <v>-25480</v>
      </c>
      <c r="L120" s="12">
        <f t="shared" si="3"/>
        <v>4998119</v>
      </c>
    </row>
    <row r="121" spans="1:12" ht="15">
      <c r="A121" s="7" t="s">
        <v>320</v>
      </c>
      <c r="B121" s="7" t="s">
        <v>0</v>
      </c>
      <c r="C121" s="8" t="s">
        <v>472</v>
      </c>
      <c r="D121" s="9" t="s">
        <v>123</v>
      </c>
      <c r="E121" s="10">
        <v>3784226.3800000004</v>
      </c>
      <c r="F121" s="11">
        <v>0</v>
      </c>
      <c r="G121" s="11">
        <v>4000000</v>
      </c>
      <c r="H121" s="11">
        <v>0</v>
      </c>
      <c r="I121" s="11"/>
      <c r="J121" s="15">
        <f t="shared" si="2"/>
        <v>4000000</v>
      </c>
      <c r="K121" s="11">
        <v>-144761</v>
      </c>
      <c r="L121" s="12">
        <f t="shared" si="3"/>
        <v>3855239</v>
      </c>
    </row>
    <row r="122" spans="1:12" ht="15">
      <c r="A122" s="7" t="s">
        <v>320</v>
      </c>
      <c r="B122" s="7" t="s">
        <v>0</v>
      </c>
      <c r="C122" s="8" t="s">
        <v>473</v>
      </c>
      <c r="D122" s="9" t="s">
        <v>124</v>
      </c>
      <c r="E122" s="10">
        <v>3266330.94</v>
      </c>
      <c r="F122" s="11">
        <v>0</v>
      </c>
      <c r="G122" s="11">
        <v>3892377</v>
      </c>
      <c r="H122" s="11">
        <v>0</v>
      </c>
      <c r="I122" s="11">
        <v>-370000</v>
      </c>
      <c r="J122" s="15">
        <f t="shared" si="2"/>
        <v>3522377</v>
      </c>
      <c r="K122" s="11">
        <v>0</v>
      </c>
      <c r="L122" s="12">
        <f t="shared" si="3"/>
        <v>3522377</v>
      </c>
    </row>
    <row r="123" spans="1:12" ht="15">
      <c r="A123" s="7" t="s">
        <v>320</v>
      </c>
      <c r="B123" s="7" t="s">
        <v>0</v>
      </c>
      <c r="C123" s="8" t="s">
        <v>474</v>
      </c>
      <c r="D123" s="9" t="s">
        <v>125</v>
      </c>
      <c r="E123" s="10">
        <v>5676668.410000001</v>
      </c>
      <c r="F123" s="11">
        <v>0</v>
      </c>
      <c r="G123" s="11">
        <v>5827078</v>
      </c>
      <c r="H123" s="11">
        <v>0</v>
      </c>
      <c r="I123" s="11">
        <v>-50000</v>
      </c>
      <c r="J123" s="15">
        <f t="shared" si="2"/>
        <v>5777078</v>
      </c>
      <c r="K123" s="11">
        <v>-20000</v>
      </c>
      <c r="L123" s="12">
        <f t="shared" si="3"/>
        <v>5757078</v>
      </c>
    </row>
    <row r="124" spans="1:12" ht="15">
      <c r="A124" s="7" t="s">
        <v>320</v>
      </c>
      <c r="B124" s="7" t="s">
        <v>0</v>
      </c>
      <c r="C124" s="8" t="s">
        <v>475</v>
      </c>
      <c r="D124" s="9" t="s">
        <v>126</v>
      </c>
      <c r="E124" s="10">
        <v>0</v>
      </c>
      <c r="F124" s="11">
        <v>0</v>
      </c>
      <c r="G124" s="11">
        <v>150000</v>
      </c>
      <c r="H124" s="11">
        <v>0</v>
      </c>
      <c r="I124" s="11">
        <v>-150000</v>
      </c>
      <c r="J124" s="15">
        <f t="shared" si="2"/>
        <v>0</v>
      </c>
      <c r="K124" s="11">
        <v>0</v>
      </c>
      <c r="L124" s="12">
        <f t="shared" si="3"/>
        <v>0</v>
      </c>
    </row>
    <row r="125" spans="1:12" ht="15">
      <c r="A125" s="7" t="s">
        <v>320</v>
      </c>
      <c r="B125" s="7" t="s">
        <v>0</v>
      </c>
      <c r="C125" s="8" t="s">
        <v>476</v>
      </c>
      <c r="D125" s="9" t="s">
        <v>127</v>
      </c>
      <c r="E125" s="10">
        <v>12219007.459999999</v>
      </c>
      <c r="F125" s="11">
        <v>0</v>
      </c>
      <c r="G125" s="11">
        <v>14145385</v>
      </c>
      <c r="H125" s="11">
        <v>0</v>
      </c>
      <c r="I125" s="11"/>
      <c r="J125" s="15">
        <f t="shared" si="2"/>
        <v>14145385</v>
      </c>
      <c r="K125" s="11">
        <v>-1000000</v>
      </c>
      <c r="L125" s="12">
        <f t="shared" si="3"/>
        <v>13145385</v>
      </c>
    </row>
    <row r="126" spans="1:12" ht="15">
      <c r="A126" s="7" t="s">
        <v>320</v>
      </c>
      <c r="B126" s="7" t="s">
        <v>0</v>
      </c>
      <c r="C126" s="8" t="s">
        <v>477</v>
      </c>
      <c r="D126" s="9" t="s">
        <v>128</v>
      </c>
      <c r="E126" s="10">
        <v>3048351.48</v>
      </c>
      <c r="F126" s="11">
        <v>0</v>
      </c>
      <c r="G126" s="11">
        <v>2126667</v>
      </c>
      <c r="H126" s="11">
        <v>0</v>
      </c>
      <c r="I126" s="11">
        <v>-31900</v>
      </c>
      <c r="J126" s="15">
        <f aca="true" t="shared" si="4" ref="J126:J188">SUM(F126:I126)</f>
        <v>2094767</v>
      </c>
      <c r="K126" s="11">
        <v>-39917</v>
      </c>
      <c r="L126" s="12">
        <f aca="true" t="shared" si="5" ref="L126:L160">SUM(J126:K126)</f>
        <v>2054850</v>
      </c>
    </row>
    <row r="127" spans="1:12" ht="15">
      <c r="A127" s="7" t="s">
        <v>320</v>
      </c>
      <c r="B127" s="7" t="s">
        <v>0</v>
      </c>
      <c r="C127" s="8" t="s">
        <v>478</v>
      </c>
      <c r="D127" s="9" t="s">
        <v>129</v>
      </c>
      <c r="E127" s="10">
        <v>2502771.64</v>
      </c>
      <c r="F127" s="11">
        <v>0</v>
      </c>
      <c r="G127" s="11">
        <v>2546742</v>
      </c>
      <c r="H127" s="11">
        <v>0</v>
      </c>
      <c r="I127" s="11"/>
      <c r="J127" s="15">
        <f t="shared" si="4"/>
        <v>2546742</v>
      </c>
      <c r="K127" s="11">
        <v>-77347</v>
      </c>
      <c r="L127" s="12">
        <f t="shared" si="5"/>
        <v>2469395</v>
      </c>
    </row>
    <row r="128" spans="1:12" ht="15">
      <c r="A128" s="7" t="s">
        <v>320</v>
      </c>
      <c r="B128" s="7" t="s">
        <v>0</v>
      </c>
      <c r="C128" s="8" t="s">
        <v>479</v>
      </c>
      <c r="D128" s="9" t="s">
        <v>130</v>
      </c>
      <c r="E128" s="10">
        <v>132278.49000000002</v>
      </c>
      <c r="F128" s="11">
        <v>0</v>
      </c>
      <c r="G128" s="11">
        <v>276385</v>
      </c>
      <c r="H128" s="11">
        <v>0</v>
      </c>
      <c r="I128" s="11"/>
      <c r="J128" s="15">
        <f t="shared" si="4"/>
        <v>276385</v>
      </c>
      <c r="K128" s="11">
        <v>-99678</v>
      </c>
      <c r="L128" s="12">
        <f t="shared" si="5"/>
        <v>176707</v>
      </c>
    </row>
    <row r="129" spans="1:12" ht="15">
      <c r="A129" s="7" t="s">
        <v>320</v>
      </c>
      <c r="B129" s="7" t="s">
        <v>0</v>
      </c>
      <c r="C129" s="8" t="s">
        <v>480</v>
      </c>
      <c r="D129" s="9" t="s">
        <v>131</v>
      </c>
      <c r="E129" s="10">
        <v>0</v>
      </c>
      <c r="F129" s="11">
        <v>500000</v>
      </c>
      <c r="G129" s="11">
        <v>250000</v>
      </c>
      <c r="H129" s="11">
        <v>0</v>
      </c>
      <c r="I129" s="11">
        <v>-750000</v>
      </c>
      <c r="J129" s="15">
        <f t="shared" si="4"/>
        <v>0</v>
      </c>
      <c r="K129" s="11">
        <v>0</v>
      </c>
      <c r="L129" s="12">
        <f t="shared" si="5"/>
        <v>0</v>
      </c>
    </row>
    <row r="130" spans="1:12" ht="15">
      <c r="A130" s="7" t="s">
        <v>320</v>
      </c>
      <c r="B130" s="7" t="s">
        <v>0</v>
      </c>
      <c r="C130" s="8" t="s">
        <v>481</v>
      </c>
      <c r="D130" s="9" t="s">
        <v>132</v>
      </c>
      <c r="E130" s="10">
        <v>12315299.29</v>
      </c>
      <c r="F130" s="11">
        <v>0</v>
      </c>
      <c r="G130" s="11">
        <v>12377055</v>
      </c>
      <c r="H130" s="11">
        <v>0</v>
      </c>
      <c r="I130" s="11">
        <v>-120000</v>
      </c>
      <c r="J130" s="15">
        <f t="shared" si="4"/>
        <v>12257055</v>
      </c>
      <c r="K130" s="11">
        <v>0</v>
      </c>
      <c r="L130" s="12">
        <f t="shared" si="5"/>
        <v>12257055</v>
      </c>
    </row>
    <row r="131" spans="1:12" ht="15">
      <c r="A131" s="7" t="s">
        <v>320</v>
      </c>
      <c r="B131" s="7" t="s">
        <v>0</v>
      </c>
      <c r="C131" s="8" t="s">
        <v>482</v>
      </c>
      <c r="D131" s="9" t="s">
        <v>133</v>
      </c>
      <c r="E131" s="10">
        <v>145183392.51000005</v>
      </c>
      <c r="F131" s="11">
        <v>0</v>
      </c>
      <c r="G131" s="11">
        <v>148265923</v>
      </c>
      <c r="H131" s="11">
        <v>0</v>
      </c>
      <c r="I131" s="11"/>
      <c r="J131" s="15">
        <f t="shared" si="4"/>
        <v>148265923</v>
      </c>
      <c r="K131" s="11">
        <v>-900000</v>
      </c>
      <c r="L131" s="12">
        <f t="shared" si="5"/>
        <v>147365923</v>
      </c>
    </row>
    <row r="132" spans="1:12" ht="15">
      <c r="A132" s="7" t="s">
        <v>320</v>
      </c>
      <c r="B132" s="7" t="s">
        <v>0</v>
      </c>
      <c r="C132" s="8" t="s">
        <v>483</v>
      </c>
      <c r="D132" s="9" t="s">
        <v>134</v>
      </c>
      <c r="E132" s="10">
        <v>1500000</v>
      </c>
      <c r="F132" s="11">
        <v>0</v>
      </c>
      <c r="G132" s="11">
        <v>500000</v>
      </c>
      <c r="H132" s="11">
        <v>0</v>
      </c>
      <c r="I132" s="11"/>
      <c r="J132" s="15">
        <f t="shared" si="4"/>
        <v>500000</v>
      </c>
      <c r="K132" s="11">
        <v>-244571</v>
      </c>
      <c r="L132" s="12">
        <f t="shared" si="5"/>
        <v>255429</v>
      </c>
    </row>
    <row r="133" spans="1:12" ht="15">
      <c r="A133" s="7" t="s">
        <v>321</v>
      </c>
      <c r="B133" s="7" t="s">
        <v>0</v>
      </c>
      <c r="C133" s="8" t="s">
        <v>484</v>
      </c>
      <c r="D133" s="9" t="s">
        <v>135</v>
      </c>
      <c r="E133" s="10">
        <v>4450063.9</v>
      </c>
      <c r="F133" s="11">
        <v>0</v>
      </c>
      <c r="G133" s="11">
        <v>4367702</v>
      </c>
      <c r="H133" s="11">
        <v>0</v>
      </c>
      <c r="I133" s="11">
        <v>-65516</v>
      </c>
      <c r="J133" s="15">
        <f t="shared" si="4"/>
        <v>4302186</v>
      </c>
      <c r="K133" s="11">
        <v>-100000</v>
      </c>
      <c r="L133" s="12">
        <f t="shared" si="5"/>
        <v>4202186</v>
      </c>
    </row>
    <row r="134" spans="1:12" ht="15">
      <c r="A134" s="7" t="s">
        <v>322</v>
      </c>
      <c r="B134" s="7" t="s">
        <v>0</v>
      </c>
      <c r="C134" s="8" t="s">
        <v>485</v>
      </c>
      <c r="D134" s="9" t="s">
        <v>136</v>
      </c>
      <c r="E134" s="10">
        <v>21903157.509999998</v>
      </c>
      <c r="F134" s="11">
        <v>0</v>
      </c>
      <c r="G134" s="11">
        <v>22617744</v>
      </c>
      <c r="H134" s="11">
        <v>0</v>
      </c>
      <c r="I134" s="11"/>
      <c r="J134" s="15">
        <f t="shared" si="4"/>
        <v>22617744</v>
      </c>
      <c r="K134" s="11">
        <v>-50000</v>
      </c>
      <c r="L134" s="12">
        <f t="shared" si="5"/>
        <v>22567744</v>
      </c>
    </row>
    <row r="135" spans="1:12" ht="15">
      <c r="A135" s="7" t="s">
        <v>322</v>
      </c>
      <c r="B135" s="7" t="s">
        <v>0</v>
      </c>
      <c r="C135" s="8" t="s">
        <v>486</v>
      </c>
      <c r="D135" s="9" t="s">
        <v>137</v>
      </c>
      <c r="E135" s="10">
        <v>107403973.53999999</v>
      </c>
      <c r="F135" s="11">
        <v>1000000</v>
      </c>
      <c r="G135" s="11">
        <v>118064994</v>
      </c>
      <c r="H135" s="11">
        <v>0</v>
      </c>
      <c r="I135" s="11">
        <v>-1368448</v>
      </c>
      <c r="J135" s="15">
        <f t="shared" si="4"/>
        <v>117696546</v>
      </c>
      <c r="K135" s="11">
        <v>-1467452</v>
      </c>
      <c r="L135" s="12">
        <f t="shared" si="5"/>
        <v>116229094</v>
      </c>
    </row>
    <row r="136" spans="1:12" s="22" customFormat="1" ht="15">
      <c r="A136" s="17" t="s">
        <v>323</v>
      </c>
      <c r="B136" s="17" t="s">
        <v>0</v>
      </c>
      <c r="C136" s="18" t="s">
        <v>487</v>
      </c>
      <c r="D136" s="9" t="s">
        <v>138</v>
      </c>
      <c r="E136" s="10">
        <v>15466838.970000003</v>
      </c>
      <c r="F136" s="19">
        <v>0</v>
      </c>
      <c r="G136" s="19">
        <v>18134995</v>
      </c>
      <c r="H136" s="19">
        <v>0</v>
      </c>
      <c r="I136" s="19"/>
      <c r="J136" s="20">
        <f t="shared" si="4"/>
        <v>18134995</v>
      </c>
      <c r="K136" s="19">
        <f>-1000000-237645</f>
        <v>-1237645</v>
      </c>
      <c r="L136" s="21">
        <f t="shared" si="5"/>
        <v>16897350</v>
      </c>
    </row>
    <row r="137" spans="1:12" ht="15">
      <c r="A137" s="7" t="s">
        <v>323</v>
      </c>
      <c r="B137" s="7" t="s">
        <v>0</v>
      </c>
      <c r="C137" s="8" t="s">
        <v>488</v>
      </c>
      <c r="D137" s="9" t="s">
        <v>139</v>
      </c>
      <c r="E137" s="10">
        <v>762974.51</v>
      </c>
      <c r="F137" s="11">
        <v>0</v>
      </c>
      <c r="G137" s="11">
        <v>2283534</v>
      </c>
      <c r="H137" s="11">
        <v>0</v>
      </c>
      <c r="I137" s="11">
        <v>-24741</v>
      </c>
      <c r="J137" s="15">
        <f t="shared" si="4"/>
        <v>2258793</v>
      </c>
      <c r="K137" s="11">
        <v>-67764</v>
      </c>
      <c r="L137" s="12">
        <f t="shared" si="5"/>
        <v>2191029</v>
      </c>
    </row>
    <row r="138" spans="1:12" ht="15">
      <c r="A138" s="7" t="s">
        <v>323</v>
      </c>
      <c r="B138" s="7" t="s">
        <v>0</v>
      </c>
      <c r="C138" s="8" t="s">
        <v>489</v>
      </c>
      <c r="D138" s="9" t="s">
        <v>140</v>
      </c>
      <c r="E138" s="10">
        <v>0</v>
      </c>
      <c r="F138" s="11">
        <v>0</v>
      </c>
      <c r="G138" s="11">
        <v>200000</v>
      </c>
      <c r="H138" s="11">
        <v>0</v>
      </c>
      <c r="I138" s="11">
        <v>-3000</v>
      </c>
      <c r="J138" s="15">
        <f t="shared" si="4"/>
        <v>197000</v>
      </c>
      <c r="K138" s="11">
        <v>0</v>
      </c>
      <c r="L138" s="12">
        <f t="shared" si="5"/>
        <v>197000</v>
      </c>
    </row>
    <row r="139" spans="1:12" ht="15">
      <c r="A139" s="7" t="s">
        <v>323</v>
      </c>
      <c r="B139" s="7" t="s">
        <v>0</v>
      </c>
      <c r="C139" s="8" t="s">
        <v>490</v>
      </c>
      <c r="D139" s="9" t="s">
        <v>141</v>
      </c>
      <c r="E139" s="10">
        <v>2874023</v>
      </c>
      <c r="F139" s="11">
        <v>2139754</v>
      </c>
      <c r="G139" s="11">
        <v>2500000</v>
      </c>
      <c r="H139" s="11">
        <v>0</v>
      </c>
      <c r="I139" s="11">
        <v>-69596</v>
      </c>
      <c r="J139" s="15">
        <f t="shared" si="4"/>
        <v>4570158</v>
      </c>
      <c r="K139" s="11">
        <v>-2430404</v>
      </c>
      <c r="L139" s="12">
        <f t="shared" si="5"/>
        <v>2139754</v>
      </c>
    </row>
    <row r="140" spans="1:12" ht="15">
      <c r="A140" s="7" t="s">
        <v>323</v>
      </c>
      <c r="B140" s="7" t="s">
        <v>0</v>
      </c>
      <c r="C140" s="8" t="s">
        <v>491</v>
      </c>
      <c r="D140" s="9" t="s">
        <v>142</v>
      </c>
      <c r="E140" s="10">
        <v>566424</v>
      </c>
      <c r="F140" s="11">
        <v>127849</v>
      </c>
      <c r="G140" s="11">
        <v>0</v>
      </c>
      <c r="H140" s="11">
        <v>0</v>
      </c>
      <c r="I140" s="11">
        <v>-11430</v>
      </c>
      <c r="J140" s="15">
        <f t="shared" si="4"/>
        <v>116419</v>
      </c>
      <c r="K140" s="11">
        <v>0</v>
      </c>
      <c r="L140" s="12">
        <f t="shared" si="5"/>
        <v>116419</v>
      </c>
    </row>
    <row r="141" spans="1:12" ht="15">
      <c r="A141" s="7" t="s">
        <v>323</v>
      </c>
      <c r="B141" s="7" t="s">
        <v>0</v>
      </c>
      <c r="C141" s="8" t="s">
        <v>492</v>
      </c>
      <c r="D141" s="9" t="s">
        <v>143</v>
      </c>
      <c r="E141" s="10">
        <v>0</v>
      </c>
      <c r="F141" s="11">
        <v>0</v>
      </c>
      <c r="G141" s="11">
        <v>0</v>
      </c>
      <c r="H141" s="11">
        <v>750000</v>
      </c>
      <c r="I141" s="11">
        <v>-11250</v>
      </c>
      <c r="J141" s="15">
        <f t="shared" si="4"/>
        <v>738750</v>
      </c>
      <c r="K141" s="11">
        <f>-563750-175000</f>
        <v>-738750</v>
      </c>
      <c r="L141" s="12">
        <f t="shared" si="5"/>
        <v>0</v>
      </c>
    </row>
    <row r="142" spans="1:12" ht="15">
      <c r="A142" s="7" t="s">
        <v>323</v>
      </c>
      <c r="B142" s="7" t="s">
        <v>0</v>
      </c>
      <c r="C142" s="8" t="s">
        <v>493</v>
      </c>
      <c r="D142" s="9" t="s">
        <v>144</v>
      </c>
      <c r="E142" s="10">
        <v>0</v>
      </c>
      <c r="F142" s="11">
        <v>0</v>
      </c>
      <c r="G142" s="11">
        <v>250000</v>
      </c>
      <c r="H142" s="11">
        <v>0</v>
      </c>
      <c r="I142" s="11">
        <v>-125000</v>
      </c>
      <c r="J142" s="15">
        <f t="shared" si="4"/>
        <v>125000</v>
      </c>
      <c r="K142" s="11">
        <v>-125000</v>
      </c>
      <c r="L142" s="12">
        <f t="shared" si="5"/>
        <v>0</v>
      </c>
    </row>
    <row r="143" spans="1:12" ht="15">
      <c r="A143" s="7" t="s">
        <v>323</v>
      </c>
      <c r="B143" s="7" t="s">
        <v>0</v>
      </c>
      <c r="C143" s="8" t="s">
        <v>494</v>
      </c>
      <c r="D143" s="9" t="s">
        <v>145</v>
      </c>
      <c r="E143" s="10">
        <v>380865</v>
      </c>
      <c r="F143" s="11">
        <v>0</v>
      </c>
      <c r="G143" s="11">
        <v>400000</v>
      </c>
      <c r="H143" s="11">
        <v>0</v>
      </c>
      <c r="I143" s="11">
        <v>-400000</v>
      </c>
      <c r="J143" s="15">
        <f t="shared" si="4"/>
        <v>0</v>
      </c>
      <c r="K143" s="11">
        <v>0</v>
      </c>
      <c r="L143" s="12">
        <f t="shared" si="5"/>
        <v>0</v>
      </c>
    </row>
    <row r="144" spans="1:12" ht="15">
      <c r="A144" s="7" t="s">
        <v>323</v>
      </c>
      <c r="B144" s="7" t="s">
        <v>0</v>
      </c>
      <c r="C144" s="8" t="s">
        <v>495</v>
      </c>
      <c r="D144" s="9" t="s">
        <v>146</v>
      </c>
      <c r="E144" s="10">
        <v>580938.71</v>
      </c>
      <c r="F144" s="11">
        <v>69930</v>
      </c>
      <c r="G144" s="11">
        <v>1000000</v>
      </c>
      <c r="H144" s="11">
        <v>0</v>
      </c>
      <c r="I144" s="11">
        <v>-16049</v>
      </c>
      <c r="J144" s="15">
        <f t="shared" si="4"/>
        <v>1053881</v>
      </c>
      <c r="K144" s="11">
        <v>0</v>
      </c>
      <c r="L144" s="12">
        <f t="shared" si="5"/>
        <v>1053881</v>
      </c>
    </row>
    <row r="145" spans="1:12" ht="15">
      <c r="A145" s="7" t="s">
        <v>324</v>
      </c>
      <c r="B145" s="7" t="s">
        <v>0</v>
      </c>
      <c r="C145" s="8" t="s">
        <v>496</v>
      </c>
      <c r="D145" s="9" t="s">
        <v>147</v>
      </c>
      <c r="E145" s="10">
        <v>12793232.759999996</v>
      </c>
      <c r="F145" s="11">
        <v>0</v>
      </c>
      <c r="G145" s="11">
        <v>13365851</v>
      </c>
      <c r="H145" s="11">
        <v>0</v>
      </c>
      <c r="I145" s="11">
        <v>-144487</v>
      </c>
      <c r="J145" s="15">
        <f t="shared" si="4"/>
        <v>13221364</v>
      </c>
      <c r="K145" s="11">
        <v>-196809</v>
      </c>
      <c r="L145" s="12">
        <f t="shared" si="5"/>
        <v>13024555</v>
      </c>
    </row>
    <row r="146" spans="1:12" ht="15">
      <c r="A146" s="7" t="s">
        <v>324</v>
      </c>
      <c r="B146" s="7" t="s">
        <v>0</v>
      </c>
      <c r="C146" s="8" t="s">
        <v>497</v>
      </c>
      <c r="D146" s="9" t="s">
        <v>148</v>
      </c>
      <c r="E146" s="10">
        <v>0</v>
      </c>
      <c r="F146" s="11">
        <v>0</v>
      </c>
      <c r="G146" s="11">
        <v>385000</v>
      </c>
      <c r="H146" s="11">
        <v>0</v>
      </c>
      <c r="I146" s="11">
        <v>-385000</v>
      </c>
      <c r="J146" s="15">
        <f t="shared" si="4"/>
        <v>0</v>
      </c>
      <c r="K146" s="11">
        <v>0</v>
      </c>
      <c r="L146" s="12">
        <f t="shared" si="5"/>
        <v>0</v>
      </c>
    </row>
    <row r="147" spans="1:12" ht="15">
      <c r="A147" s="7" t="s">
        <v>324</v>
      </c>
      <c r="B147" s="7" t="s">
        <v>0</v>
      </c>
      <c r="C147" s="8" t="s">
        <v>498</v>
      </c>
      <c r="D147" s="9" t="s">
        <v>149</v>
      </c>
      <c r="E147" s="10">
        <v>5808096.819999999</v>
      </c>
      <c r="F147" s="11">
        <v>0</v>
      </c>
      <c r="G147" s="11">
        <v>6503861</v>
      </c>
      <c r="H147" s="11">
        <v>0</v>
      </c>
      <c r="I147" s="11">
        <v>-46550</v>
      </c>
      <c r="J147" s="15">
        <f t="shared" si="4"/>
        <v>6457311</v>
      </c>
      <c r="K147" s="11">
        <v>-82000</v>
      </c>
      <c r="L147" s="12">
        <f t="shared" si="5"/>
        <v>6375311</v>
      </c>
    </row>
    <row r="148" spans="1:12" ht="15">
      <c r="A148" s="7" t="s">
        <v>324</v>
      </c>
      <c r="B148" s="7" t="s">
        <v>0</v>
      </c>
      <c r="C148" s="8" t="s">
        <v>499</v>
      </c>
      <c r="D148" s="9" t="s">
        <v>150</v>
      </c>
      <c r="E148" s="10">
        <v>1040178.89</v>
      </c>
      <c r="F148" s="11">
        <v>0</v>
      </c>
      <c r="G148" s="11">
        <v>1086317</v>
      </c>
      <c r="H148" s="11">
        <v>0</v>
      </c>
      <c r="I148" s="11">
        <v>-10863</v>
      </c>
      <c r="J148" s="15">
        <f t="shared" si="4"/>
        <v>1075454</v>
      </c>
      <c r="K148" s="11">
        <v>0</v>
      </c>
      <c r="L148" s="12">
        <f t="shared" si="5"/>
        <v>1075454</v>
      </c>
    </row>
    <row r="149" spans="1:12" ht="15">
      <c r="A149" s="7" t="s">
        <v>324</v>
      </c>
      <c r="B149" s="7" t="s">
        <v>0</v>
      </c>
      <c r="C149" s="8" t="s">
        <v>500</v>
      </c>
      <c r="D149" s="9" t="s">
        <v>151</v>
      </c>
      <c r="E149" s="10">
        <v>0</v>
      </c>
      <c r="F149" s="11">
        <v>0</v>
      </c>
      <c r="G149" s="11">
        <v>15000000</v>
      </c>
      <c r="H149" s="11">
        <v>0</v>
      </c>
      <c r="I149" s="11"/>
      <c r="J149" s="15">
        <f t="shared" si="4"/>
        <v>15000000</v>
      </c>
      <c r="K149" s="11">
        <v>-400000</v>
      </c>
      <c r="L149" s="12">
        <f t="shared" si="5"/>
        <v>14600000</v>
      </c>
    </row>
    <row r="150" spans="1:12" ht="15">
      <c r="A150" s="7" t="s">
        <v>324</v>
      </c>
      <c r="B150" s="7" t="s">
        <v>0</v>
      </c>
      <c r="C150" s="8" t="s">
        <v>501</v>
      </c>
      <c r="D150" s="9" t="s">
        <v>152</v>
      </c>
      <c r="E150" s="10">
        <v>128296598.5</v>
      </c>
      <c r="F150" s="11">
        <v>0</v>
      </c>
      <c r="G150" s="11">
        <v>133477300</v>
      </c>
      <c r="H150" s="11">
        <v>0</v>
      </c>
      <c r="I150" s="11"/>
      <c r="J150" s="15">
        <f t="shared" si="4"/>
        <v>133477300</v>
      </c>
      <c r="K150" s="11">
        <v>-2123000</v>
      </c>
      <c r="L150" s="12">
        <f t="shared" si="5"/>
        <v>131354300</v>
      </c>
    </row>
    <row r="151" spans="1:12" ht="15">
      <c r="A151" s="7" t="s">
        <v>324</v>
      </c>
      <c r="B151" s="7" t="s">
        <v>0</v>
      </c>
      <c r="C151" s="8" t="s">
        <v>502</v>
      </c>
      <c r="D151" s="9" t="s">
        <v>153</v>
      </c>
      <c r="E151" s="10">
        <v>8099999.98</v>
      </c>
      <c r="F151" s="11">
        <v>0</v>
      </c>
      <c r="G151" s="11">
        <v>9100000</v>
      </c>
      <c r="H151" s="11">
        <v>0</v>
      </c>
      <c r="I151" s="11"/>
      <c r="J151" s="15">
        <f t="shared" si="4"/>
        <v>9100000</v>
      </c>
      <c r="K151" s="11">
        <v>-1000000</v>
      </c>
      <c r="L151" s="12">
        <f t="shared" si="5"/>
        <v>8100000</v>
      </c>
    </row>
    <row r="152" spans="1:12" ht="15">
      <c r="A152" s="7" t="s">
        <v>324</v>
      </c>
      <c r="B152" s="7" t="s">
        <v>0</v>
      </c>
      <c r="C152" s="8" t="s">
        <v>503</v>
      </c>
      <c r="D152" s="9" t="s">
        <v>154</v>
      </c>
      <c r="E152" s="10">
        <v>0</v>
      </c>
      <c r="F152" s="11">
        <v>0</v>
      </c>
      <c r="G152" s="11">
        <v>1000000</v>
      </c>
      <c r="H152" s="11">
        <v>0</v>
      </c>
      <c r="I152" s="11">
        <v>-250000</v>
      </c>
      <c r="J152" s="15">
        <f t="shared" si="4"/>
        <v>750000</v>
      </c>
      <c r="K152" s="11">
        <v>-750000</v>
      </c>
      <c r="L152" s="12">
        <f t="shared" si="5"/>
        <v>0</v>
      </c>
    </row>
    <row r="153" spans="1:12" ht="15">
      <c r="A153" s="7" t="s">
        <v>324</v>
      </c>
      <c r="B153" s="7" t="s">
        <v>0</v>
      </c>
      <c r="C153" s="8" t="s">
        <v>504</v>
      </c>
      <c r="D153" s="9" t="s">
        <v>155</v>
      </c>
      <c r="E153" s="10">
        <v>7324029.27</v>
      </c>
      <c r="F153" s="11">
        <v>0</v>
      </c>
      <c r="G153" s="11">
        <v>7500000</v>
      </c>
      <c r="H153" s="11">
        <v>0</v>
      </c>
      <c r="I153" s="11">
        <v>-100000</v>
      </c>
      <c r="J153" s="15">
        <f t="shared" si="4"/>
        <v>7400000</v>
      </c>
      <c r="K153" s="11">
        <v>0</v>
      </c>
      <c r="L153" s="12">
        <f t="shared" si="5"/>
        <v>7400000</v>
      </c>
    </row>
    <row r="154" spans="1:12" ht="15">
      <c r="A154" s="7" t="s">
        <v>324</v>
      </c>
      <c r="B154" s="7" t="s">
        <v>0</v>
      </c>
      <c r="C154" s="8" t="s">
        <v>505</v>
      </c>
      <c r="D154" s="9" t="s">
        <v>156</v>
      </c>
      <c r="E154" s="10">
        <v>10499819.850000001</v>
      </c>
      <c r="F154" s="11">
        <v>0</v>
      </c>
      <c r="G154" s="11">
        <v>14483933</v>
      </c>
      <c r="H154" s="11">
        <v>0</v>
      </c>
      <c r="I154" s="11">
        <v>-152694</v>
      </c>
      <c r="J154" s="15">
        <f t="shared" si="4"/>
        <v>14331239</v>
      </c>
      <c r="K154" s="11">
        <v>0</v>
      </c>
      <c r="L154" s="12">
        <f t="shared" si="5"/>
        <v>14331239</v>
      </c>
    </row>
    <row r="155" spans="1:12" ht="15">
      <c r="A155" s="7" t="s">
        <v>324</v>
      </c>
      <c r="B155" s="7" t="s">
        <v>0</v>
      </c>
      <c r="C155" s="8" t="s">
        <v>506</v>
      </c>
      <c r="D155" s="9" t="s">
        <v>157</v>
      </c>
      <c r="E155" s="10">
        <v>18087215.03</v>
      </c>
      <c r="F155" s="11">
        <v>0</v>
      </c>
      <c r="G155" s="11">
        <v>18464890</v>
      </c>
      <c r="H155" s="11">
        <v>0</v>
      </c>
      <c r="I155" s="11"/>
      <c r="J155" s="15">
        <f t="shared" si="4"/>
        <v>18464890</v>
      </c>
      <c r="K155" s="11">
        <v>-1000000</v>
      </c>
      <c r="L155" s="12">
        <f t="shared" si="5"/>
        <v>17464890</v>
      </c>
    </row>
    <row r="156" spans="1:12" ht="15">
      <c r="A156" s="7" t="s">
        <v>325</v>
      </c>
      <c r="B156" s="7" t="s">
        <v>0</v>
      </c>
      <c r="C156" s="8" t="s">
        <v>507</v>
      </c>
      <c r="D156" s="9" t="s">
        <v>158</v>
      </c>
      <c r="E156" s="10">
        <v>432140.09</v>
      </c>
      <c r="F156" s="11">
        <v>0</v>
      </c>
      <c r="G156" s="11">
        <v>1473312</v>
      </c>
      <c r="H156" s="11">
        <v>0</v>
      </c>
      <c r="I156" s="11">
        <v>-130000</v>
      </c>
      <c r="J156" s="15">
        <f t="shared" si="4"/>
        <v>1343312</v>
      </c>
      <c r="K156" s="11">
        <v>-27618</v>
      </c>
      <c r="L156" s="12">
        <f t="shared" si="5"/>
        <v>1315694</v>
      </c>
    </row>
    <row r="157" spans="1:12" ht="15">
      <c r="A157" s="7" t="s">
        <v>325</v>
      </c>
      <c r="B157" s="7" t="s">
        <v>0</v>
      </c>
      <c r="C157" s="8" t="s">
        <v>508</v>
      </c>
      <c r="D157" s="9" t="s">
        <v>159</v>
      </c>
      <c r="E157" s="10">
        <v>2936308.34</v>
      </c>
      <c r="F157" s="11">
        <v>0</v>
      </c>
      <c r="G157" s="11">
        <v>3252723</v>
      </c>
      <c r="H157" s="11">
        <v>0</v>
      </c>
      <c r="I157" s="11"/>
      <c r="J157" s="15">
        <f t="shared" si="4"/>
        <v>3252723</v>
      </c>
      <c r="K157" s="11">
        <v>-25000</v>
      </c>
      <c r="L157" s="12">
        <f t="shared" si="5"/>
        <v>3227723</v>
      </c>
    </row>
    <row r="158" spans="1:12" ht="15">
      <c r="A158" s="7" t="s">
        <v>325</v>
      </c>
      <c r="B158" s="7" t="s">
        <v>0</v>
      </c>
      <c r="C158" s="8" t="s">
        <v>509</v>
      </c>
      <c r="D158" s="9" t="s">
        <v>160</v>
      </c>
      <c r="E158" s="10">
        <v>1477292.09</v>
      </c>
      <c r="F158" s="11">
        <v>0</v>
      </c>
      <c r="G158" s="11">
        <v>1250000</v>
      </c>
      <c r="H158" s="11">
        <v>0</v>
      </c>
      <c r="I158" s="11">
        <v>-390000</v>
      </c>
      <c r="J158" s="15">
        <f t="shared" si="4"/>
        <v>860000</v>
      </c>
      <c r="K158" s="11">
        <v>0</v>
      </c>
      <c r="L158" s="12">
        <f t="shared" si="5"/>
        <v>860000</v>
      </c>
    </row>
    <row r="159" spans="1:12" ht="15">
      <c r="A159" s="7" t="s">
        <v>325</v>
      </c>
      <c r="B159" s="7" t="s">
        <v>0</v>
      </c>
      <c r="C159" s="8" t="s">
        <v>510</v>
      </c>
      <c r="D159" s="9" t="s">
        <v>161</v>
      </c>
      <c r="E159" s="10">
        <v>0</v>
      </c>
      <c r="F159" s="11">
        <v>21250000</v>
      </c>
      <c r="G159" s="11">
        <v>9014407</v>
      </c>
      <c r="H159" s="11">
        <v>200000</v>
      </c>
      <c r="I159" s="11">
        <v>-3550000</v>
      </c>
      <c r="J159" s="15">
        <f t="shared" si="4"/>
        <v>26914407</v>
      </c>
      <c r="K159" s="11">
        <v>0</v>
      </c>
      <c r="L159" s="12">
        <f t="shared" si="5"/>
        <v>26914407</v>
      </c>
    </row>
    <row r="160" spans="1:12" ht="15">
      <c r="A160" s="7" t="s">
        <v>325</v>
      </c>
      <c r="B160" s="7" t="s">
        <v>0</v>
      </c>
      <c r="C160" s="8" t="s">
        <v>511</v>
      </c>
      <c r="D160" s="9" t="s">
        <v>162</v>
      </c>
      <c r="E160" s="10">
        <v>3000000</v>
      </c>
      <c r="F160" s="11">
        <v>0</v>
      </c>
      <c r="G160" s="11">
        <v>2000000</v>
      </c>
      <c r="H160" s="11">
        <v>2000000</v>
      </c>
      <c r="I160" s="11"/>
      <c r="J160" s="15">
        <f t="shared" si="4"/>
        <v>4000000</v>
      </c>
      <c r="K160" s="11">
        <v>-2000000</v>
      </c>
      <c r="L160" s="12">
        <f t="shared" si="5"/>
        <v>2000000</v>
      </c>
    </row>
    <row r="161" spans="1:12" ht="15">
      <c r="A161" s="7" t="s">
        <v>325</v>
      </c>
      <c r="B161" s="7" t="s">
        <v>0</v>
      </c>
      <c r="C161" s="8" t="s">
        <v>512</v>
      </c>
      <c r="D161" s="9" t="s">
        <v>163</v>
      </c>
      <c r="E161" s="10">
        <v>298292.53</v>
      </c>
      <c r="F161" s="11">
        <v>1707.47</v>
      </c>
      <c r="G161" s="11">
        <v>0</v>
      </c>
      <c r="H161" s="11">
        <v>700000</v>
      </c>
      <c r="I161" s="11"/>
      <c r="J161" s="15">
        <f t="shared" si="4"/>
        <v>701707.47</v>
      </c>
      <c r="K161" s="11">
        <v>-701707</v>
      </c>
      <c r="L161" s="12"/>
    </row>
    <row r="162" spans="1:12" ht="15">
      <c r="A162" s="7" t="s">
        <v>325</v>
      </c>
      <c r="B162" s="7" t="s">
        <v>0</v>
      </c>
      <c r="C162" s="8" t="s">
        <v>513</v>
      </c>
      <c r="D162" s="9" t="s">
        <v>164</v>
      </c>
      <c r="E162" s="10">
        <v>0</v>
      </c>
      <c r="F162" s="11">
        <v>0</v>
      </c>
      <c r="G162" s="11">
        <v>0</v>
      </c>
      <c r="H162" s="11">
        <v>1500000</v>
      </c>
      <c r="I162" s="11">
        <v>-500000</v>
      </c>
      <c r="J162" s="15">
        <f t="shared" si="4"/>
        <v>1000000</v>
      </c>
      <c r="K162" s="11">
        <v>-500000</v>
      </c>
      <c r="L162" s="12"/>
    </row>
    <row r="163" spans="1:12" ht="15">
      <c r="A163" s="7" t="s">
        <v>325</v>
      </c>
      <c r="B163" s="7" t="s">
        <v>0</v>
      </c>
      <c r="C163" s="8" t="s">
        <v>514</v>
      </c>
      <c r="D163" s="9" t="s">
        <v>165</v>
      </c>
      <c r="E163" s="10">
        <v>0</v>
      </c>
      <c r="F163" s="11">
        <v>0</v>
      </c>
      <c r="G163" s="11">
        <v>0</v>
      </c>
      <c r="H163" s="11">
        <v>16050000</v>
      </c>
      <c r="I163" s="11">
        <v>-14525000</v>
      </c>
      <c r="J163" s="15">
        <f>SUM(F163:I163)</f>
        <v>1525000</v>
      </c>
      <c r="K163" s="11">
        <v>-1525000</v>
      </c>
      <c r="L163" s="12">
        <f aca="true" t="shared" si="6" ref="L163:L188">SUM(J163:K163)</f>
        <v>0</v>
      </c>
    </row>
    <row r="164" spans="1:12" ht="15">
      <c r="A164" s="7" t="s">
        <v>325</v>
      </c>
      <c r="B164" s="7" t="s">
        <v>0</v>
      </c>
      <c r="C164" s="8" t="s">
        <v>515</v>
      </c>
      <c r="D164" s="9" t="s">
        <v>166</v>
      </c>
      <c r="E164" s="10">
        <v>0</v>
      </c>
      <c r="F164" s="11">
        <v>0</v>
      </c>
      <c r="G164" s="11">
        <v>0</v>
      </c>
      <c r="H164" s="11">
        <v>2500000</v>
      </c>
      <c r="I164" s="11"/>
      <c r="J164" s="15">
        <f t="shared" si="4"/>
        <v>2500000</v>
      </c>
      <c r="K164" s="11">
        <v>-2500000</v>
      </c>
      <c r="L164" s="12">
        <f t="shared" si="6"/>
        <v>0</v>
      </c>
    </row>
    <row r="165" spans="1:12" ht="15">
      <c r="A165" s="7" t="s">
        <v>325</v>
      </c>
      <c r="B165" s="7" t="s">
        <v>0</v>
      </c>
      <c r="C165" s="8" t="s">
        <v>516</v>
      </c>
      <c r="D165" s="9" t="s">
        <v>167</v>
      </c>
      <c r="E165" s="10">
        <v>0</v>
      </c>
      <c r="F165" s="11">
        <v>0</v>
      </c>
      <c r="G165" s="11">
        <v>0</v>
      </c>
      <c r="H165" s="11">
        <v>12300000</v>
      </c>
      <c r="I165" s="11">
        <v>-300000</v>
      </c>
      <c r="J165" s="15">
        <f t="shared" si="4"/>
        <v>12000000</v>
      </c>
      <c r="K165" s="11">
        <v>-12000000</v>
      </c>
      <c r="L165" s="12">
        <f t="shared" si="6"/>
        <v>0</v>
      </c>
    </row>
    <row r="166" spans="1:12" ht="15">
      <c r="A166" s="7" t="s">
        <v>325</v>
      </c>
      <c r="B166" s="7" t="s">
        <v>0</v>
      </c>
      <c r="C166" s="8" t="s">
        <v>517</v>
      </c>
      <c r="D166" s="9" t="s">
        <v>168</v>
      </c>
      <c r="E166" s="10">
        <v>0</v>
      </c>
      <c r="F166" s="11">
        <v>0</v>
      </c>
      <c r="G166" s="11">
        <v>0</v>
      </c>
      <c r="H166" s="11">
        <v>3475000</v>
      </c>
      <c r="I166" s="11">
        <v>-1925000</v>
      </c>
      <c r="J166" s="15">
        <f t="shared" si="4"/>
        <v>1550000</v>
      </c>
      <c r="K166" s="11">
        <v>-1500000</v>
      </c>
      <c r="L166" s="12">
        <f t="shared" si="6"/>
        <v>50000</v>
      </c>
    </row>
    <row r="167" spans="1:12" ht="15">
      <c r="A167" s="7" t="s">
        <v>325</v>
      </c>
      <c r="B167" s="7" t="s">
        <v>0</v>
      </c>
      <c r="C167" s="8" t="s">
        <v>518</v>
      </c>
      <c r="D167" s="9" t="s">
        <v>169</v>
      </c>
      <c r="E167" s="10">
        <v>0</v>
      </c>
      <c r="F167" s="11">
        <v>0</v>
      </c>
      <c r="G167" s="11">
        <v>0</v>
      </c>
      <c r="H167" s="11">
        <v>1000000</v>
      </c>
      <c r="I167" s="11">
        <v>-800000</v>
      </c>
      <c r="J167" s="15">
        <f t="shared" si="4"/>
        <v>200000</v>
      </c>
      <c r="K167" s="11">
        <v>-200000</v>
      </c>
      <c r="L167" s="12">
        <f t="shared" si="6"/>
        <v>0</v>
      </c>
    </row>
    <row r="168" spans="1:12" ht="15">
      <c r="A168" s="7" t="s">
        <v>325</v>
      </c>
      <c r="B168" s="7" t="s">
        <v>0</v>
      </c>
      <c r="C168" s="8" t="s">
        <v>519</v>
      </c>
      <c r="D168" s="9" t="s">
        <v>170</v>
      </c>
      <c r="E168" s="10">
        <v>0</v>
      </c>
      <c r="F168" s="11">
        <v>0</v>
      </c>
      <c r="G168" s="11">
        <v>0</v>
      </c>
      <c r="H168" s="11">
        <v>2120000</v>
      </c>
      <c r="I168" s="11">
        <v>-120000</v>
      </c>
      <c r="J168" s="15">
        <f t="shared" si="4"/>
        <v>2000000</v>
      </c>
      <c r="K168" s="11">
        <v>-2000000</v>
      </c>
      <c r="L168" s="12">
        <f t="shared" si="6"/>
        <v>0</v>
      </c>
    </row>
    <row r="169" spans="1:12" ht="15">
      <c r="A169" s="7" t="s">
        <v>325</v>
      </c>
      <c r="B169" s="7" t="s">
        <v>0</v>
      </c>
      <c r="C169" s="8" t="s">
        <v>520</v>
      </c>
      <c r="D169" s="9" t="s">
        <v>171</v>
      </c>
      <c r="E169" s="10">
        <v>0</v>
      </c>
      <c r="F169" s="11">
        <v>0</v>
      </c>
      <c r="G169" s="11">
        <v>0</v>
      </c>
      <c r="H169" s="11">
        <v>3000000</v>
      </c>
      <c r="I169" s="11">
        <v>-2000000</v>
      </c>
      <c r="J169" s="15">
        <f t="shared" si="4"/>
        <v>1000000</v>
      </c>
      <c r="K169" s="11">
        <v>-1000000</v>
      </c>
      <c r="L169" s="12">
        <f t="shared" si="6"/>
        <v>0</v>
      </c>
    </row>
    <row r="170" spans="1:12" ht="15">
      <c r="A170" s="7" t="s">
        <v>325</v>
      </c>
      <c r="B170" s="7" t="s">
        <v>0</v>
      </c>
      <c r="C170" s="8" t="s">
        <v>521</v>
      </c>
      <c r="D170" s="9" t="s">
        <v>172</v>
      </c>
      <c r="E170" s="10">
        <v>0</v>
      </c>
      <c r="F170" s="11">
        <v>0</v>
      </c>
      <c r="G170" s="11">
        <v>0</v>
      </c>
      <c r="H170" s="11">
        <v>1000000</v>
      </c>
      <c r="I170" s="11"/>
      <c r="J170" s="15">
        <f t="shared" si="4"/>
        <v>1000000</v>
      </c>
      <c r="K170" s="11">
        <v>-1000000</v>
      </c>
      <c r="L170" s="12">
        <f t="shared" si="6"/>
        <v>0</v>
      </c>
    </row>
    <row r="171" spans="1:12" ht="15">
      <c r="A171" s="7" t="s">
        <v>325</v>
      </c>
      <c r="B171" s="7" t="s">
        <v>0</v>
      </c>
      <c r="C171" s="8" t="s">
        <v>522</v>
      </c>
      <c r="D171" s="9" t="s">
        <v>173</v>
      </c>
      <c r="E171" s="10">
        <v>0</v>
      </c>
      <c r="F171" s="11">
        <v>0</v>
      </c>
      <c r="G171" s="11">
        <v>0</v>
      </c>
      <c r="H171" s="11">
        <v>2150000</v>
      </c>
      <c r="I171" s="11"/>
      <c r="J171" s="15">
        <f t="shared" si="4"/>
        <v>2150000</v>
      </c>
      <c r="K171" s="11">
        <v>-2150000</v>
      </c>
      <c r="L171" s="12">
        <f t="shared" si="6"/>
        <v>0</v>
      </c>
    </row>
    <row r="172" spans="1:12" ht="15">
      <c r="A172" s="7" t="s">
        <v>326</v>
      </c>
      <c r="B172" s="7" t="s">
        <v>0</v>
      </c>
      <c r="C172" s="8" t="s">
        <v>523</v>
      </c>
      <c r="D172" s="9" t="s">
        <v>174</v>
      </c>
      <c r="E172" s="10">
        <v>8511783.05</v>
      </c>
      <c r="F172" s="11">
        <v>0</v>
      </c>
      <c r="G172" s="11">
        <v>4600000</v>
      </c>
      <c r="H172" s="11">
        <v>0</v>
      </c>
      <c r="I172" s="11">
        <v>-100000</v>
      </c>
      <c r="J172" s="15">
        <f t="shared" si="4"/>
        <v>4500000</v>
      </c>
      <c r="K172" s="11">
        <v>0</v>
      </c>
      <c r="L172" s="12">
        <f t="shared" si="6"/>
        <v>4500000</v>
      </c>
    </row>
    <row r="173" spans="1:12" ht="15">
      <c r="A173" s="7" t="s">
        <v>326</v>
      </c>
      <c r="B173" s="7" t="s">
        <v>0</v>
      </c>
      <c r="C173" s="8" t="s">
        <v>524</v>
      </c>
      <c r="D173" s="9" t="s">
        <v>175</v>
      </c>
      <c r="E173" s="10">
        <v>234585.81999999998</v>
      </c>
      <c r="F173" s="11">
        <v>0</v>
      </c>
      <c r="G173" s="11">
        <v>1749928</v>
      </c>
      <c r="H173" s="11">
        <v>0</v>
      </c>
      <c r="I173" s="11">
        <v>-26249</v>
      </c>
      <c r="J173" s="15">
        <f t="shared" si="4"/>
        <v>1723679</v>
      </c>
      <c r="K173" s="11">
        <v>0</v>
      </c>
      <c r="L173" s="12">
        <f t="shared" si="6"/>
        <v>1723679</v>
      </c>
    </row>
    <row r="174" spans="1:12" ht="15">
      <c r="A174" s="7" t="s">
        <v>326</v>
      </c>
      <c r="B174" s="7" t="s">
        <v>0</v>
      </c>
      <c r="C174" s="8" t="s">
        <v>525</v>
      </c>
      <c r="D174" s="9" t="s">
        <v>176</v>
      </c>
      <c r="E174" s="10">
        <v>828416.36</v>
      </c>
      <c r="F174" s="11">
        <v>0</v>
      </c>
      <c r="G174" s="11">
        <v>2500000</v>
      </c>
      <c r="H174" s="11">
        <v>0</v>
      </c>
      <c r="I174" s="11">
        <v>-37500</v>
      </c>
      <c r="J174" s="15">
        <f t="shared" si="4"/>
        <v>2462500</v>
      </c>
      <c r="K174" s="11">
        <v>0</v>
      </c>
      <c r="L174" s="12">
        <f t="shared" si="6"/>
        <v>2462500</v>
      </c>
    </row>
    <row r="175" spans="1:12" ht="15">
      <c r="A175" s="7" t="s">
        <v>326</v>
      </c>
      <c r="B175" s="7" t="s">
        <v>0</v>
      </c>
      <c r="C175" s="8" t="s">
        <v>526</v>
      </c>
      <c r="D175" s="9" t="s">
        <v>177</v>
      </c>
      <c r="E175" s="10">
        <v>91506656.64</v>
      </c>
      <c r="F175" s="11">
        <v>0</v>
      </c>
      <c r="G175" s="11">
        <v>91557569</v>
      </c>
      <c r="H175" s="11">
        <v>0</v>
      </c>
      <c r="I175" s="11">
        <v>-4135070</v>
      </c>
      <c r="J175" s="15">
        <f t="shared" si="4"/>
        <v>87422499</v>
      </c>
      <c r="K175" s="11">
        <v>0</v>
      </c>
      <c r="L175" s="12">
        <f t="shared" si="6"/>
        <v>87422499</v>
      </c>
    </row>
    <row r="176" spans="1:12" ht="15">
      <c r="A176" s="7" t="s">
        <v>326</v>
      </c>
      <c r="B176" s="7" t="s">
        <v>0</v>
      </c>
      <c r="C176" s="8" t="s">
        <v>527</v>
      </c>
      <c r="D176" s="9" t="s">
        <v>178</v>
      </c>
      <c r="E176" s="10">
        <v>4397660.6</v>
      </c>
      <c r="F176" s="11">
        <v>0</v>
      </c>
      <c r="G176" s="11">
        <v>4428131</v>
      </c>
      <c r="H176" s="11">
        <v>0</v>
      </c>
      <c r="I176" s="11">
        <v>-33211</v>
      </c>
      <c r="J176" s="15">
        <f t="shared" si="4"/>
        <v>4394920</v>
      </c>
      <c r="K176" s="11">
        <v>-233075</v>
      </c>
      <c r="L176" s="12">
        <f t="shared" si="6"/>
        <v>4161845</v>
      </c>
    </row>
    <row r="177" spans="1:12" ht="15">
      <c r="A177" s="7" t="s">
        <v>326</v>
      </c>
      <c r="B177" s="7" t="s">
        <v>0</v>
      </c>
      <c r="C177" s="8" t="s">
        <v>528</v>
      </c>
      <c r="D177" s="9" t="s">
        <v>179</v>
      </c>
      <c r="E177" s="10">
        <v>0</v>
      </c>
      <c r="F177" s="11">
        <v>0</v>
      </c>
      <c r="G177" s="11">
        <v>400000</v>
      </c>
      <c r="H177" s="11">
        <v>0</v>
      </c>
      <c r="I177" s="11">
        <v>-6000</v>
      </c>
      <c r="J177" s="15">
        <f t="shared" si="4"/>
        <v>394000</v>
      </c>
      <c r="K177" s="11">
        <v>0</v>
      </c>
      <c r="L177" s="12">
        <f t="shared" si="6"/>
        <v>394000</v>
      </c>
    </row>
    <row r="178" spans="1:12" ht="15">
      <c r="A178" s="7" t="s">
        <v>326</v>
      </c>
      <c r="B178" s="7" t="s">
        <v>0</v>
      </c>
      <c r="C178" s="8" t="s">
        <v>529</v>
      </c>
      <c r="D178" s="9" t="s">
        <v>180</v>
      </c>
      <c r="E178" s="10">
        <v>2157010343.29</v>
      </c>
      <c r="F178" s="11">
        <v>0</v>
      </c>
      <c r="G178" s="11">
        <v>2381458986</v>
      </c>
      <c r="H178" s="11">
        <v>0</v>
      </c>
      <c r="I178" s="11">
        <v>-45414344</v>
      </c>
      <c r="J178" s="15">
        <f t="shared" si="4"/>
        <v>2336044642</v>
      </c>
      <c r="K178" s="11">
        <v>0</v>
      </c>
      <c r="L178" s="12">
        <f t="shared" si="6"/>
        <v>2336044642</v>
      </c>
    </row>
    <row r="179" spans="1:12" ht="15">
      <c r="A179" s="7" t="s">
        <v>326</v>
      </c>
      <c r="B179" s="7" t="s">
        <v>0</v>
      </c>
      <c r="C179" s="8" t="s">
        <v>530</v>
      </c>
      <c r="D179" s="9" t="s">
        <v>181</v>
      </c>
      <c r="E179" s="10">
        <v>2069063.07</v>
      </c>
      <c r="F179" s="11">
        <v>0</v>
      </c>
      <c r="G179" s="11">
        <v>2121671</v>
      </c>
      <c r="H179" s="11">
        <v>0</v>
      </c>
      <c r="I179" s="11">
        <v>-15913</v>
      </c>
      <c r="J179" s="15">
        <f t="shared" si="4"/>
        <v>2105758</v>
      </c>
      <c r="K179" s="11">
        <v>0</v>
      </c>
      <c r="L179" s="12">
        <f t="shared" si="6"/>
        <v>2105758</v>
      </c>
    </row>
    <row r="180" spans="1:12" ht="15">
      <c r="A180" s="7" t="s">
        <v>326</v>
      </c>
      <c r="B180" s="7" t="s">
        <v>0</v>
      </c>
      <c r="C180" s="8" t="s">
        <v>531</v>
      </c>
      <c r="D180" s="9" t="s">
        <v>182</v>
      </c>
      <c r="E180" s="10">
        <v>828181.56</v>
      </c>
      <c r="F180" s="11">
        <v>0</v>
      </c>
      <c r="G180" s="11">
        <v>874580</v>
      </c>
      <c r="H180" s="11">
        <v>0</v>
      </c>
      <c r="I180" s="11">
        <v>-6559</v>
      </c>
      <c r="J180" s="15">
        <f t="shared" si="4"/>
        <v>868021</v>
      </c>
      <c r="K180" s="11">
        <v>0</v>
      </c>
      <c r="L180" s="12">
        <f t="shared" si="6"/>
        <v>868021</v>
      </c>
    </row>
    <row r="181" spans="1:12" s="22" customFormat="1" ht="15">
      <c r="A181" s="17" t="s">
        <v>326</v>
      </c>
      <c r="B181" s="17" t="s">
        <v>0</v>
      </c>
      <c r="C181" s="18" t="s">
        <v>532</v>
      </c>
      <c r="D181" s="9" t="s">
        <v>183</v>
      </c>
      <c r="E181" s="10">
        <v>102548217.69</v>
      </c>
      <c r="F181" s="19">
        <v>0</v>
      </c>
      <c r="G181" s="19">
        <v>108718835</v>
      </c>
      <c r="H181" s="19">
        <v>0</v>
      </c>
      <c r="I181" s="19">
        <v>-1340755</v>
      </c>
      <c r="J181" s="20">
        <f t="shared" si="4"/>
        <v>107378080</v>
      </c>
      <c r="K181" s="19">
        <v>-2813228</v>
      </c>
      <c r="L181" s="21">
        <f t="shared" si="6"/>
        <v>104564852</v>
      </c>
    </row>
    <row r="182" spans="1:12" ht="15">
      <c r="A182" s="7" t="s">
        <v>327</v>
      </c>
      <c r="B182" s="7" t="s">
        <v>0</v>
      </c>
      <c r="C182" s="8" t="s">
        <v>533</v>
      </c>
      <c r="D182" s="9" t="s">
        <v>184</v>
      </c>
      <c r="E182" s="10">
        <v>319291977.36</v>
      </c>
      <c r="F182" s="11">
        <v>0</v>
      </c>
      <c r="G182" s="11">
        <v>301400000</v>
      </c>
      <c r="H182" s="11">
        <v>0</v>
      </c>
      <c r="I182" s="11">
        <v>-9100000</v>
      </c>
      <c r="J182" s="15">
        <f t="shared" si="4"/>
        <v>292300000</v>
      </c>
      <c r="K182" s="11">
        <v>0</v>
      </c>
      <c r="L182" s="12">
        <f t="shared" si="6"/>
        <v>292300000</v>
      </c>
    </row>
    <row r="183" spans="1:12" ht="15">
      <c r="A183" s="7" t="s">
        <v>327</v>
      </c>
      <c r="B183" s="7" t="s">
        <v>0</v>
      </c>
      <c r="C183" s="8" t="s">
        <v>534</v>
      </c>
      <c r="D183" s="9" t="s">
        <v>185</v>
      </c>
      <c r="E183" s="10">
        <v>0</v>
      </c>
      <c r="F183" s="11">
        <v>0</v>
      </c>
      <c r="G183" s="11">
        <v>250000</v>
      </c>
      <c r="H183" s="11">
        <v>0</v>
      </c>
      <c r="I183" s="11">
        <v>-250000</v>
      </c>
      <c r="J183" s="15">
        <f t="shared" si="4"/>
        <v>0</v>
      </c>
      <c r="K183" s="11">
        <v>0</v>
      </c>
      <c r="L183" s="12">
        <f t="shared" si="6"/>
        <v>0</v>
      </c>
    </row>
    <row r="184" spans="1:12" ht="15">
      <c r="A184" s="7" t="s">
        <v>327</v>
      </c>
      <c r="B184" s="7" t="s">
        <v>0</v>
      </c>
      <c r="C184" s="8" t="s">
        <v>535</v>
      </c>
      <c r="D184" s="9" t="s">
        <v>186</v>
      </c>
      <c r="E184" s="10">
        <v>4150900</v>
      </c>
      <c r="F184" s="11">
        <v>0</v>
      </c>
      <c r="G184" s="11">
        <v>5450900</v>
      </c>
      <c r="H184" s="11">
        <v>0</v>
      </c>
      <c r="I184" s="11">
        <v>-91220</v>
      </c>
      <c r="J184" s="15">
        <f t="shared" si="4"/>
        <v>5359680</v>
      </c>
      <c r="K184" s="11">
        <v>0</v>
      </c>
      <c r="L184" s="12">
        <f t="shared" si="6"/>
        <v>5359680</v>
      </c>
    </row>
    <row r="185" spans="1:12" ht="15">
      <c r="A185" s="7" t="s">
        <v>327</v>
      </c>
      <c r="B185" s="7" t="s">
        <v>0</v>
      </c>
      <c r="C185" s="8" t="s">
        <v>536</v>
      </c>
      <c r="D185" s="9" t="s">
        <v>187</v>
      </c>
      <c r="E185" s="10">
        <v>99579607</v>
      </c>
      <c r="F185" s="11">
        <v>0</v>
      </c>
      <c r="G185" s="11">
        <v>104411964</v>
      </c>
      <c r="H185" s="11">
        <v>0</v>
      </c>
      <c r="I185" s="11">
        <f>-1491370+-28885</f>
        <v>-1520255</v>
      </c>
      <c r="J185" s="15">
        <f t="shared" si="4"/>
        <v>102891709</v>
      </c>
      <c r="K185" s="11">
        <v>0</v>
      </c>
      <c r="L185" s="12">
        <f t="shared" si="6"/>
        <v>102891709</v>
      </c>
    </row>
    <row r="186" spans="1:12" ht="15">
      <c r="A186" s="7" t="s">
        <v>327</v>
      </c>
      <c r="B186" s="7" t="s">
        <v>0</v>
      </c>
      <c r="C186" s="8" t="s">
        <v>537</v>
      </c>
      <c r="D186" s="9" t="s">
        <v>188</v>
      </c>
      <c r="E186" s="10">
        <v>21936802.54</v>
      </c>
      <c r="F186" s="11">
        <v>0</v>
      </c>
      <c r="G186" s="11">
        <v>22810663</v>
      </c>
      <c r="H186" s="11">
        <v>0</v>
      </c>
      <c r="I186" s="11">
        <v>-25000</v>
      </c>
      <c r="J186" s="15">
        <f t="shared" si="4"/>
        <v>22785663</v>
      </c>
      <c r="K186" s="11">
        <v>0</v>
      </c>
      <c r="L186" s="12">
        <f t="shared" si="6"/>
        <v>22785663</v>
      </c>
    </row>
    <row r="187" spans="1:12" ht="15">
      <c r="A187" s="7" t="s">
        <v>327</v>
      </c>
      <c r="B187" s="7" t="s">
        <v>0</v>
      </c>
      <c r="C187" s="8" t="s">
        <v>538</v>
      </c>
      <c r="D187" s="9" t="s">
        <v>189</v>
      </c>
      <c r="E187" s="10">
        <v>1796827.35</v>
      </c>
      <c r="F187" s="11">
        <v>0</v>
      </c>
      <c r="G187" s="11">
        <v>2514626</v>
      </c>
      <c r="H187" s="11">
        <v>0</v>
      </c>
      <c r="I187" s="11">
        <v>-360000</v>
      </c>
      <c r="J187" s="15">
        <f t="shared" si="4"/>
        <v>2154626</v>
      </c>
      <c r="K187" s="11">
        <v>0</v>
      </c>
      <c r="L187" s="12">
        <f t="shared" si="6"/>
        <v>2154626</v>
      </c>
    </row>
    <row r="188" spans="1:12" ht="15">
      <c r="A188" s="7" t="s">
        <v>327</v>
      </c>
      <c r="B188" s="7" t="s">
        <v>0</v>
      </c>
      <c r="C188" s="8" t="s">
        <v>539</v>
      </c>
      <c r="D188" s="9" t="s">
        <v>190</v>
      </c>
      <c r="E188" s="10">
        <v>6360871.57</v>
      </c>
      <c r="F188" s="11">
        <v>0</v>
      </c>
      <c r="G188" s="11">
        <v>7378317</v>
      </c>
      <c r="H188" s="11">
        <v>0</v>
      </c>
      <c r="I188" s="11">
        <v>-125000</v>
      </c>
      <c r="J188" s="15">
        <f t="shared" si="4"/>
        <v>7253317</v>
      </c>
      <c r="K188" s="11">
        <v>0</v>
      </c>
      <c r="L188" s="12">
        <f t="shared" si="6"/>
        <v>7253317</v>
      </c>
    </row>
    <row r="189" spans="1:12" ht="15">
      <c r="A189" s="7" t="s">
        <v>327</v>
      </c>
      <c r="B189" s="7" t="s">
        <v>0</v>
      </c>
      <c r="C189" s="8" t="s">
        <v>540</v>
      </c>
      <c r="D189" s="9" t="s">
        <v>191</v>
      </c>
      <c r="E189" s="10">
        <v>10495580</v>
      </c>
      <c r="F189" s="11">
        <v>0</v>
      </c>
      <c r="G189" s="11">
        <v>11615000</v>
      </c>
      <c r="H189" s="11">
        <v>0</v>
      </c>
      <c r="I189" s="11"/>
      <c r="J189" s="15">
        <f aca="true" t="shared" si="7" ref="J189:J250">SUM(F189:I189)</f>
        <v>11615000</v>
      </c>
      <c r="K189" s="11">
        <v>-380000</v>
      </c>
      <c r="L189" s="12">
        <f aca="true" t="shared" si="8" ref="L189:L250">SUM(J189:K189)</f>
        <v>11235000</v>
      </c>
    </row>
    <row r="190" spans="1:12" ht="15">
      <c r="A190" s="7" t="s">
        <v>328</v>
      </c>
      <c r="B190" s="7" t="s">
        <v>0</v>
      </c>
      <c r="C190" s="8" t="s">
        <v>541</v>
      </c>
      <c r="D190" s="9" t="s">
        <v>192</v>
      </c>
      <c r="E190" s="10">
        <v>5752877.55</v>
      </c>
      <c r="F190" s="11">
        <v>0</v>
      </c>
      <c r="G190" s="11">
        <v>6415834</v>
      </c>
      <c r="H190" s="11">
        <v>0</v>
      </c>
      <c r="I190" s="11">
        <v>-410000</v>
      </c>
      <c r="J190" s="15">
        <f t="shared" si="7"/>
        <v>6005834</v>
      </c>
      <c r="K190" s="11">
        <v>-99668</v>
      </c>
      <c r="L190" s="12">
        <f t="shared" si="8"/>
        <v>5906166</v>
      </c>
    </row>
    <row r="191" spans="1:12" ht="15">
      <c r="A191" s="7" t="s">
        <v>328</v>
      </c>
      <c r="B191" s="7" t="s">
        <v>0</v>
      </c>
      <c r="C191" s="8" t="s">
        <v>542</v>
      </c>
      <c r="D191" s="9" t="s">
        <v>193</v>
      </c>
      <c r="E191" s="10">
        <v>0</v>
      </c>
      <c r="F191" s="11">
        <v>0</v>
      </c>
      <c r="G191" s="11">
        <v>1000000</v>
      </c>
      <c r="H191" s="11">
        <v>0</v>
      </c>
      <c r="I191" s="11"/>
      <c r="J191" s="15">
        <f t="shared" si="7"/>
        <v>1000000</v>
      </c>
      <c r="K191" s="11">
        <v>-268500</v>
      </c>
      <c r="L191" s="12">
        <f t="shared" si="8"/>
        <v>731500</v>
      </c>
    </row>
    <row r="192" spans="1:12" ht="15">
      <c r="A192" s="7" t="s">
        <v>328</v>
      </c>
      <c r="B192" s="7" t="s">
        <v>0</v>
      </c>
      <c r="C192" s="8" t="s">
        <v>543</v>
      </c>
      <c r="D192" s="9" t="s">
        <v>194</v>
      </c>
      <c r="E192" s="10">
        <v>0</v>
      </c>
      <c r="F192" s="11">
        <v>0</v>
      </c>
      <c r="G192" s="11">
        <v>200000</v>
      </c>
      <c r="H192" s="11">
        <v>0</v>
      </c>
      <c r="I192" s="11">
        <v>-125000</v>
      </c>
      <c r="J192" s="15">
        <f t="shared" si="7"/>
        <v>75000</v>
      </c>
      <c r="K192" s="11">
        <v>-75000</v>
      </c>
      <c r="L192" s="12">
        <f t="shared" si="8"/>
        <v>0</v>
      </c>
    </row>
    <row r="193" spans="1:12" s="22" customFormat="1" ht="15">
      <c r="A193" s="17" t="s">
        <v>328</v>
      </c>
      <c r="B193" s="17" t="s">
        <v>0</v>
      </c>
      <c r="C193" s="18" t="s">
        <v>544</v>
      </c>
      <c r="D193" s="9" t="s">
        <v>195</v>
      </c>
      <c r="E193" s="10">
        <v>10268967.7</v>
      </c>
      <c r="F193" s="19">
        <v>0</v>
      </c>
      <c r="G193" s="19">
        <v>10618239</v>
      </c>
      <c r="H193" s="19">
        <v>0</v>
      </c>
      <c r="I193" s="19"/>
      <c r="J193" s="20">
        <f t="shared" si="7"/>
        <v>10618239</v>
      </c>
      <c r="K193" s="19">
        <f>-100000-116538</f>
        <v>-216538</v>
      </c>
      <c r="L193" s="21">
        <f t="shared" si="8"/>
        <v>10401701</v>
      </c>
    </row>
    <row r="194" spans="1:12" ht="15">
      <c r="A194" s="7" t="s">
        <v>328</v>
      </c>
      <c r="B194" s="7" t="s">
        <v>0</v>
      </c>
      <c r="C194" s="8" t="s">
        <v>545</v>
      </c>
      <c r="D194" s="9" t="s">
        <v>196</v>
      </c>
      <c r="E194" s="10">
        <v>0</v>
      </c>
      <c r="F194" s="11">
        <v>0</v>
      </c>
      <c r="G194" s="11">
        <v>500000</v>
      </c>
      <c r="H194" s="11">
        <v>0</v>
      </c>
      <c r="I194" s="11">
        <v>-400000</v>
      </c>
      <c r="J194" s="15">
        <f t="shared" si="7"/>
        <v>100000</v>
      </c>
      <c r="K194" s="11">
        <v>0</v>
      </c>
      <c r="L194" s="12">
        <f t="shared" si="8"/>
        <v>100000</v>
      </c>
    </row>
    <row r="195" spans="1:12" ht="15">
      <c r="A195" s="7" t="s">
        <v>329</v>
      </c>
      <c r="B195" s="7" t="s">
        <v>0</v>
      </c>
      <c r="C195" s="8" t="s">
        <v>546</v>
      </c>
      <c r="D195" s="9" t="s">
        <v>197</v>
      </c>
      <c r="E195" s="10">
        <v>10356000</v>
      </c>
      <c r="F195" s="11">
        <v>9644000</v>
      </c>
      <c r="G195" s="11">
        <v>10200000</v>
      </c>
      <c r="H195" s="11">
        <v>0</v>
      </c>
      <c r="I195" s="11">
        <v>-20000</v>
      </c>
      <c r="J195" s="15">
        <f t="shared" si="7"/>
        <v>19824000</v>
      </c>
      <c r="K195" s="11">
        <v>-350000</v>
      </c>
      <c r="L195" s="12">
        <f t="shared" si="8"/>
        <v>19474000</v>
      </c>
    </row>
    <row r="196" spans="1:12" ht="15">
      <c r="A196" s="7" t="s">
        <v>329</v>
      </c>
      <c r="B196" s="7" t="s">
        <v>0</v>
      </c>
      <c r="C196" s="8" t="s">
        <v>547</v>
      </c>
      <c r="D196" s="9" t="s">
        <v>198</v>
      </c>
      <c r="E196" s="10">
        <v>0</v>
      </c>
      <c r="F196" s="11">
        <v>0</v>
      </c>
      <c r="G196" s="11">
        <v>0</v>
      </c>
      <c r="H196" s="11">
        <v>2500000</v>
      </c>
      <c r="I196" s="11"/>
      <c r="J196" s="15">
        <f t="shared" si="7"/>
        <v>2500000</v>
      </c>
      <c r="K196" s="11">
        <v>-2500000</v>
      </c>
      <c r="L196" s="12">
        <f t="shared" si="8"/>
        <v>0</v>
      </c>
    </row>
    <row r="197" spans="1:12" ht="15">
      <c r="A197" s="7" t="s">
        <v>329</v>
      </c>
      <c r="B197" s="7" t="s">
        <v>0</v>
      </c>
      <c r="C197" s="8" t="s">
        <v>548</v>
      </c>
      <c r="D197" s="9" t="s">
        <v>199</v>
      </c>
      <c r="E197" s="10">
        <v>807255.1300000001</v>
      </c>
      <c r="F197" s="11">
        <v>0</v>
      </c>
      <c r="G197" s="11">
        <v>834878</v>
      </c>
      <c r="H197" s="11">
        <v>0</v>
      </c>
      <c r="I197" s="11">
        <v>-12523</v>
      </c>
      <c r="J197" s="15">
        <f t="shared" si="7"/>
        <v>822355</v>
      </c>
      <c r="K197" s="11">
        <v>-50000</v>
      </c>
      <c r="L197" s="12">
        <f t="shared" si="8"/>
        <v>772355</v>
      </c>
    </row>
    <row r="198" spans="1:12" s="22" customFormat="1" ht="15">
      <c r="A198" s="17" t="s">
        <v>329</v>
      </c>
      <c r="B198" s="17" t="s">
        <v>0</v>
      </c>
      <c r="C198" s="18" t="s">
        <v>549</v>
      </c>
      <c r="D198" s="9" t="s">
        <v>200</v>
      </c>
      <c r="E198" s="10">
        <v>274234.82999999996</v>
      </c>
      <c r="F198" s="19">
        <v>0</v>
      </c>
      <c r="G198" s="19">
        <v>283876</v>
      </c>
      <c r="H198" s="19">
        <v>0</v>
      </c>
      <c r="I198" s="19">
        <v>-4258</v>
      </c>
      <c r="J198" s="20">
        <f t="shared" si="7"/>
        <v>279618</v>
      </c>
      <c r="K198" s="19">
        <f>-25000-55422</f>
        <v>-80422</v>
      </c>
      <c r="L198" s="21">
        <f t="shared" si="8"/>
        <v>199196</v>
      </c>
    </row>
    <row r="199" spans="1:12" ht="15">
      <c r="A199" s="7" t="s">
        <v>329</v>
      </c>
      <c r="B199" s="7" t="s">
        <v>0</v>
      </c>
      <c r="C199" s="8" t="s">
        <v>550</v>
      </c>
      <c r="D199" s="9" t="s">
        <v>201</v>
      </c>
      <c r="E199" s="10">
        <v>2033770.4100000001</v>
      </c>
      <c r="F199" s="11">
        <v>0</v>
      </c>
      <c r="G199" s="11">
        <v>2116230</v>
      </c>
      <c r="H199" s="11">
        <v>0</v>
      </c>
      <c r="I199" s="11">
        <v>-31743</v>
      </c>
      <c r="J199" s="15">
        <f t="shared" si="7"/>
        <v>2084487</v>
      </c>
      <c r="K199" s="11">
        <v>-25000</v>
      </c>
      <c r="L199" s="12">
        <f t="shared" si="8"/>
        <v>2059487</v>
      </c>
    </row>
    <row r="200" spans="1:12" ht="15">
      <c r="A200" s="7" t="s">
        <v>329</v>
      </c>
      <c r="B200" s="7" t="s">
        <v>0</v>
      </c>
      <c r="C200" s="8" t="s">
        <v>551</v>
      </c>
      <c r="D200" s="9" t="s">
        <v>202</v>
      </c>
      <c r="E200" s="10">
        <v>17957875.1</v>
      </c>
      <c r="F200" s="11">
        <v>0</v>
      </c>
      <c r="G200" s="11">
        <v>19852999</v>
      </c>
      <c r="H200" s="11">
        <v>0</v>
      </c>
      <c r="I200" s="11">
        <v>-297795</v>
      </c>
      <c r="J200" s="15">
        <f t="shared" si="7"/>
        <v>19555204</v>
      </c>
      <c r="K200" s="11">
        <v>0</v>
      </c>
      <c r="L200" s="12">
        <f t="shared" si="8"/>
        <v>19555204</v>
      </c>
    </row>
    <row r="201" spans="1:12" ht="15">
      <c r="A201" s="7" t="s">
        <v>329</v>
      </c>
      <c r="B201" s="7" t="s">
        <v>0</v>
      </c>
      <c r="C201" s="8" t="s">
        <v>552</v>
      </c>
      <c r="D201" s="9" t="s">
        <v>203</v>
      </c>
      <c r="E201" s="10">
        <v>2000000</v>
      </c>
      <c r="F201" s="11">
        <v>0</v>
      </c>
      <c r="G201" s="11">
        <v>2000000</v>
      </c>
      <c r="H201" s="11">
        <v>900000</v>
      </c>
      <c r="I201" s="11">
        <v>-861444</v>
      </c>
      <c r="J201" s="15">
        <f t="shared" si="7"/>
        <v>2038556</v>
      </c>
      <c r="K201" s="11">
        <v>-80000</v>
      </c>
      <c r="L201" s="12">
        <f t="shared" si="8"/>
        <v>1958556</v>
      </c>
    </row>
    <row r="202" spans="1:12" ht="15">
      <c r="A202" s="7" t="s">
        <v>329</v>
      </c>
      <c r="B202" s="7" t="s">
        <v>0</v>
      </c>
      <c r="C202" s="8" t="s">
        <v>553</v>
      </c>
      <c r="D202" s="9" t="s">
        <v>204</v>
      </c>
      <c r="E202" s="10">
        <v>0</v>
      </c>
      <c r="F202" s="11">
        <v>0</v>
      </c>
      <c r="G202" s="11">
        <v>0</v>
      </c>
      <c r="H202" s="11">
        <v>150000</v>
      </c>
      <c r="I202" s="11"/>
      <c r="J202" s="15">
        <f t="shared" si="7"/>
        <v>150000</v>
      </c>
      <c r="K202" s="11">
        <v>-150000</v>
      </c>
      <c r="L202" s="12">
        <f t="shared" si="8"/>
        <v>0</v>
      </c>
    </row>
    <row r="203" spans="1:12" ht="15">
      <c r="A203" s="7" t="s">
        <v>329</v>
      </c>
      <c r="B203" s="7" t="s">
        <v>0</v>
      </c>
      <c r="C203" s="8" t="s">
        <v>554</v>
      </c>
      <c r="D203" s="9" t="s">
        <v>205</v>
      </c>
      <c r="E203" s="10">
        <v>4491250.069999999</v>
      </c>
      <c r="F203" s="11">
        <v>0</v>
      </c>
      <c r="G203" s="11">
        <v>5050982</v>
      </c>
      <c r="H203" s="11">
        <v>0</v>
      </c>
      <c r="I203" s="11">
        <v>-517050</v>
      </c>
      <c r="J203" s="15">
        <f t="shared" si="7"/>
        <v>4533932</v>
      </c>
      <c r="K203" s="11">
        <v>-101359</v>
      </c>
      <c r="L203" s="12">
        <f t="shared" si="8"/>
        <v>4432573</v>
      </c>
    </row>
    <row r="204" spans="1:12" ht="15">
      <c r="A204" s="7" t="s">
        <v>329</v>
      </c>
      <c r="B204" s="7" t="s">
        <v>0</v>
      </c>
      <c r="C204" s="8" t="s">
        <v>555</v>
      </c>
      <c r="D204" s="9" t="s">
        <v>206</v>
      </c>
      <c r="E204" s="10">
        <v>0</v>
      </c>
      <c r="F204" s="11">
        <v>0</v>
      </c>
      <c r="G204" s="11">
        <v>75000</v>
      </c>
      <c r="H204" s="11">
        <v>0</v>
      </c>
      <c r="I204" s="11">
        <v>-25000</v>
      </c>
      <c r="J204" s="15">
        <f t="shared" si="7"/>
        <v>50000</v>
      </c>
      <c r="K204" s="11">
        <v>0</v>
      </c>
      <c r="L204" s="12">
        <f t="shared" si="8"/>
        <v>50000</v>
      </c>
    </row>
    <row r="205" spans="1:12" ht="15">
      <c r="A205" s="7" t="s">
        <v>329</v>
      </c>
      <c r="B205" s="7" t="s">
        <v>0</v>
      </c>
      <c r="C205" s="8" t="s">
        <v>556</v>
      </c>
      <c r="D205" s="9" t="s">
        <v>207</v>
      </c>
      <c r="E205" s="10">
        <v>2088048.1399999997</v>
      </c>
      <c r="F205" s="11">
        <v>0</v>
      </c>
      <c r="G205" s="11">
        <v>2149659</v>
      </c>
      <c r="H205" s="11">
        <v>0</v>
      </c>
      <c r="I205" s="11">
        <v>-32245</v>
      </c>
      <c r="J205" s="15">
        <f t="shared" si="7"/>
        <v>2117414</v>
      </c>
      <c r="K205" s="11">
        <v>-25000</v>
      </c>
      <c r="L205" s="12">
        <f t="shared" si="8"/>
        <v>2092414</v>
      </c>
    </row>
    <row r="206" spans="1:12" ht="15">
      <c r="A206" s="7" t="s">
        <v>329</v>
      </c>
      <c r="B206" s="7" t="s">
        <v>0</v>
      </c>
      <c r="C206" s="8" t="s">
        <v>557</v>
      </c>
      <c r="D206" s="9" t="s">
        <v>208</v>
      </c>
      <c r="E206" s="10">
        <v>2000000</v>
      </c>
      <c r="F206" s="11">
        <v>0</v>
      </c>
      <c r="G206" s="11">
        <v>2974888</v>
      </c>
      <c r="H206" s="11">
        <v>0</v>
      </c>
      <c r="I206" s="11">
        <v>-843722</v>
      </c>
      <c r="J206" s="15">
        <f t="shared" si="7"/>
        <v>2131166</v>
      </c>
      <c r="K206" s="11">
        <v>-30000</v>
      </c>
      <c r="L206" s="12">
        <f t="shared" si="8"/>
        <v>2101166</v>
      </c>
    </row>
    <row r="207" spans="1:12" ht="15">
      <c r="A207" s="7" t="s">
        <v>330</v>
      </c>
      <c r="B207" s="7" t="s">
        <v>0</v>
      </c>
      <c r="C207" s="8" t="s">
        <v>558</v>
      </c>
      <c r="D207" s="9" t="s">
        <v>209</v>
      </c>
      <c r="E207" s="10">
        <v>126949.35</v>
      </c>
      <c r="F207" s="11">
        <v>0</v>
      </c>
      <c r="G207" s="11">
        <v>150000</v>
      </c>
      <c r="H207" s="11">
        <v>0</v>
      </c>
      <c r="I207" s="11">
        <v>-20700</v>
      </c>
      <c r="J207" s="15">
        <f t="shared" si="7"/>
        <v>129300</v>
      </c>
      <c r="K207" s="11">
        <v>0</v>
      </c>
      <c r="L207" s="12">
        <f t="shared" si="8"/>
        <v>129300</v>
      </c>
    </row>
    <row r="208" spans="1:12" ht="15">
      <c r="A208" s="7" t="s">
        <v>330</v>
      </c>
      <c r="B208" s="7" t="s">
        <v>0</v>
      </c>
      <c r="C208" s="8" t="s">
        <v>559</v>
      </c>
      <c r="D208" s="9" t="s">
        <v>210</v>
      </c>
      <c r="E208" s="10">
        <v>2101978.4499999993</v>
      </c>
      <c r="F208" s="11">
        <v>0</v>
      </c>
      <c r="G208" s="11">
        <v>3208750</v>
      </c>
      <c r="H208" s="11">
        <v>0</v>
      </c>
      <c r="I208" s="11">
        <v>-982261</v>
      </c>
      <c r="J208" s="15">
        <f t="shared" si="7"/>
        <v>2226489</v>
      </c>
      <c r="K208" s="11">
        <v>0</v>
      </c>
      <c r="L208" s="12">
        <f t="shared" si="8"/>
        <v>2226489</v>
      </c>
    </row>
    <row r="209" spans="1:12" ht="15">
      <c r="A209" s="7" t="s">
        <v>330</v>
      </c>
      <c r="B209" s="7" t="s">
        <v>0</v>
      </c>
      <c r="C209" s="8" t="s">
        <v>560</v>
      </c>
      <c r="D209" s="9" t="s">
        <v>211</v>
      </c>
      <c r="E209" s="10">
        <v>0</v>
      </c>
      <c r="F209" s="11">
        <v>0</v>
      </c>
      <c r="G209" s="11">
        <v>75000</v>
      </c>
      <c r="H209" s="11">
        <v>0</v>
      </c>
      <c r="I209" s="11">
        <v>-75000</v>
      </c>
      <c r="J209" s="15">
        <f t="shared" si="7"/>
        <v>0</v>
      </c>
      <c r="K209" s="11">
        <v>0</v>
      </c>
      <c r="L209" s="12">
        <f t="shared" si="8"/>
        <v>0</v>
      </c>
    </row>
    <row r="210" spans="1:12" ht="15">
      <c r="A210" s="7" t="s">
        <v>330</v>
      </c>
      <c r="B210" s="7" t="s">
        <v>0</v>
      </c>
      <c r="C210" s="8" t="s">
        <v>561</v>
      </c>
      <c r="D210" s="9" t="s">
        <v>212</v>
      </c>
      <c r="E210" s="10">
        <v>0</v>
      </c>
      <c r="F210" s="11">
        <v>0</v>
      </c>
      <c r="G210" s="11">
        <v>1500000</v>
      </c>
      <c r="H210" s="11">
        <v>0</v>
      </c>
      <c r="I210" s="11">
        <v>-114767</v>
      </c>
      <c r="J210" s="15">
        <f t="shared" si="7"/>
        <v>1385233</v>
      </c>
      <c r="K210" s="11">
        <v>-1385000</v>
      </c>
      <c r="L210" s="12">
        <f t="shared" si="8"/>
        <v>233</v>
      </c>
    </row>
    <row r="211" spans="1:12" s="22" customFormat="1" ht="15">
      <c r="A211" s="17" t="s">
        <v>330</v>
      </c>
      <c r="B211" s="17" t="s">
        <v>0</v>
      </c>
      <c r="C211" s="18" t="s">
        <v>562</v>
      </c>
      <c r="D211" s="9" t="s">
        <v>213</v>
      </c>
      <c r="E211" s="10">
        <v>22418623.840000004</v>
      </c>
      <c r="F211" s="19">
        <v>0</v>
      </c>
      <c r="G211" s="19">
        <v>22508930</v>
      </c>
      <c r="H211" s="19">
        <v>0</v>
      </c>
      <c r="I211" s="19">
        <v>-268908</v>
      </c>
      <c r="J211" s="20">
        <f t="shared" si="7"/>
        <v>22240022</v>
      </c>
      <c r="K211" s="19">
        <f>-100000-260858</f>
        <v>-360858</v>
      </c>
      <c r="L211" s="21">
        <f t="shared" si="8"/>
        <v>21879164</v>
      </c>
    </row>
    <row r="212" spans="1:12" ht="15">
      <c r="A212" s="7" t="s">
        <v>330</v>
      </c>
      <c r="B212" s="7" t="s">
        <v>0</v>
      </c>
      <c r="C212" s="8" t="s">
        <v>563</v>
      </c>
      <c r="D212" s="9" t="s">
        <v>214</v>
      </c>
      <c r="E212" s="10">
        <v>6962821.89</v>
      </c>
      <c r="F212" s="11">
        <v>0</v>
      </c>
      <c r="G212" s="11">
        <v>8250000</v>
      </c>
      <c r="H212" s="11">
        <v>0</v>
      </c>
      <c r="I212" s="11"/>
      <c r="J212" s="15">
        <f t="shared" si="7"/>
        <v>8250000</v>
      </c>
      <c r="K212" s="11">
        <v>-1250000</v>
      </c>
      <c r="L212" s="12">
        <f t="shared" si="8"/>
        <v>7000000</v>
      </c>
    </row>
    <row r="213" spans="1:12" ht="15">
      <c r="A213" s="7" t="s">
        <v>331</v>
      </c>
      <c r="B213" s="7" t="s">
        <v>0</v>
      </c>
      <c r="C213" s="8" t="s">
        <v>564</v>
      </c>
      <c r="D213" s="9" t="s">
        <v>215</v>
      </c>
      <c r="E213" s="10">
        <v>27227151.53</v>
      </c>
      <c r="F213" s="11">
        <v>970000</v>
      </c>
      <c r="G213" s="11">
        <v>29003667</v>
      </c>
      <c r="H213" s="11">
        <v>0</v>
      </c>
      <c r="I213" s="11">
        <v>-935469</v>
      </c>
      <c r="J213" s="15">
        <f t="shared" si="7"/>
        <v>29038198</v>
      </c>
      <c r="K213" s="11">
        <v>0</v>
      </c>
      <c r="L213" s="12">
        <f t="shared" si="8"/>
        <v>29038198</v>
      </c>
    </row>
    <row r="214" spans="1:12" ht="15">
      <c r="A214" s="7" t="s">
        <v>331</v>
      </c>
      <c r="B214" s="7" t="s">
        <v>0</v>
      </c>
      <c r="C214" s="8" t="s">
        <v>565</v>
      </c>
      <c r="D214" s="9" t="s">
        <v>216</v>
      </c>
      <c r="E214" s="10">
        <v>0</v>
      </c>
      <c r="F214" s="11">
        <v>0</v>
      </c>
      <c r="G214" s="11">
        <v>0</v>
      </c>
      <c r="H214" s="11">
        <v>3000000</v>
      </c>
      <c r="I214" s="11">
        <v>-300000</v>
      </c>
      <c r="J214" s="15">
        <f t="shared" si="7"/>
        <v>2700000</v>
      </c>
      <c r="K214" s="11">
        <v>-2300000</v>
      </c>
      <c r="L214" s="12">
        <f t="shared" si="8"/>
        <v>400000</v>
      </c>
    </row>
    <row r="215" spans="1:12" ht="15">
      <c r="A215" s="7" t="s">
        <v>331</v>
      </c>
      <c r="B215" s="7" t="s">
        <v>0</v>
      </c>
      <c r="C215" s="8" t="s">
        <v>566</v>
      </c>
      <c r="D215" s="9" t="s">
        <v>217</v>
      </c>
      <c r="E215" s="10">
        <v>0</v>
      </c>
      <c r="F215" s="11">
        <v>0</v>
      </c>
      <c r="G215" s="11">
        <v>0</v>
      </c>
      <c r="H215" s="11">
        <v>1500000</v>
      </c>
      <c r="I215" s="11">
        <v>-100000</v>
      </c>
      <c r="J215" s="15">
        <f t="shared" si="7"/>
        <v>1400000</v>
      </c>
      <c r="K215" s="11">
        <v>-600000</v>
      </c>
      <c r="L215" s="12">
        <f t="shared" si="8"/>
        <v>800000</v>
      </c>
    </row>
    <row r="216" spans="1:12" ht="15">
      <c r="A216" s="7" t="s">
        <v>332</v>
      </c>
      <c r="B216" s="7" t="s">
        <v>0</v>
      </c>
      <c r="C216" s="8" t="s">
        <v>567</v>
      </c>
      <c r="D216" s="9" t="s">
        <v>218</v>
      </c>
      <c r="E216" s="10">
        <v>869130.6900000001</v>
      </c>
      <c r="F216" s="11">
        <v>0</v>
      </c>
      <c r="G216" s="11">
        <v>843188</v>
      </c>
      <c r="H216" s="11">
        <v>0</v>
      </c>
      <c r="I216" s="11">
        <v>-20035</v>
      </c>
      <c r="J216" s="15">
        <f t="shared" si="7"/>
        <v>823153</v>
      </c>
      <c r="K216" s="11">
        <v>-13465</v>
      </c>
      <c r="L216" s="12">
        <f t="shared" si="8"/>
        <v>809688</v>
      </c>
    </row>
    <row r="217" spans="1:12" ht="15">
      <c r="A217" s="7" t="s">
        <v>332</v>
      </c>
      <c r="B217" s="7" t="s">
        <v>0</v>
      </c>
      <c r="C217" s="8" t="s">
        <v>568</v>
      </c>
      <c r="D217" s="9" t="s">
        <v>219</v>
      </c>
      <c r="E217" s="10">
        <v>494420.22</v>
      </c>
      <c r="F217" s="11">
        <v>0</v>
      </c>
      <c r="G217" s="11">
        <v>557404</v>
      </c>
      <c r="H217" s="11">
        <v>0</v>
      </c>
      <c r="I217" s="11">
        <v>-8361</v>
      </c>
      <c r="J217" s="15">
        <f t="shared" si="7"/>
        <v>549043</v>
      </c>
      <c r="K217" s="11">
        <v>0</v>
      </c>
      <c r="L217" s="12">
        <f t="shared" si="8"/>
        <v>549043</v>
      </c>
    </row>
    <row r="218" spans="1:12" ht="15">
      <c r="A218" s="7" t="s">
        <v>332</v>
      </c>
      <c r="B218" s="7" t="s">
        <v>0</v>
      </c>
      <c r="C218" s="8" t="s">
        <v>569</v>
      </c>
      <c r="D218" s="9" t="s">
        <v>220</v>
      </c>
      <c r="E218" s="10">
        <v>149272.81999999998</v>
      </c>
      <c r="F218" s="11">
        <v>0</v>
      </c>
      <c r="G218" s="11">
        <v>150000</v>
      </c>
      <c r="H218" s="11">
        <v>0</v>
      </c>
      <c r="I218" s="11">
        <v>-2250</v>
      </c>
      <c r="J218" s="15">
        <f t="shared" si="7"/>
        <v>147750</v>
      </c>
      <c r="K218" s="11">
        <v>0</v>
      </c>
      <c r="L218" s="12">
        <f t="shared" si="8"/>
        <v>147750</v>
      </c>
    </row>
    <row r="219" spans="1:12" ht="15">
      <c r="A219" s="7" t="s">
        <v>332</v>
      </c>
      <c r="B219" s="7" t="s">
        <v>0</v>
      </c>
      <c r="C219" s="8" t="s">
        <v>570</v>
      </c>
      <c r="D219" s="9" t="s">
        <v>221</v>
      </c>
      <c r="E219" s="10">
        <v>520073.83999999997</v>
      </c>
      <c r="F219" s="11">
        <v>0</v>
      </c>
      <c r="G219" s="11">
        <v>537143</v>
      </c>
      <c r="H219" s="11">
        <v>0</v>
      </c>
      <c r="I219" s="11">
        <v>-8057</v>
      </c>
      <c r="J219" s="15">
        <f t="shared" si="7"/>
        <v>529086</v>
      </c>
      <c r="K219" s="11">
        <v>0</v>
      </c>
      <c r="L219" s="12">
        <f t="shared" si="8"/>
        <v>529086</v>
      </c>
    </row>
    <row r="220" spans="1:12" ht="15">
      <c r="A220" s="7" t="s">
        <v>332</v>
      </c>
      <c r="B220" s="7" t="s">
        <v>0</v>
      </c>
      <c r="C220" s="8" t="s">
        <v>571</v>
      </c>
      <c r="D220" s="9" t="s">
        <v>222</v>
      </c>
      <c r="E220" s="10">
        <v>5719536.04</v>
      </c>
      <c r="F220" s="11">
        <v>124517.68</v>
      </c>
      <c r="G220" s="11">
        <v>6037213</v>
      </c>
      <c r="H220" s="11">
        <v>0</v>
      </c>
      <c r="I220" s="11">
        <v>-463681</v>
      </c>
      <c r="J220" s="15">
        <f t="shared" si="7"/>
        <v>5698049.68</v>
      </c>
      <c r="K220" s="11">
        <v>0</v>
      </c>
      <c r="L220" s="12">
        <f t="shared" si="8"/>
        <v>5698049.68</v>
      </c>
    </row>
    <row r="221" spans="1:12" ht="15">
      <c r="A221" s="7" t="s">
        <v>332</v>
      </c>
      <c r="B221" s="7" t="s">
        <v>0</v>
      </c>
      <c r="C221" s="8" t="s">
        <v>572</v>
      </c>
      <c r="D221" s="9" t="s">
        <v>223</v>
      </c>
      <c r="E221" s="10">
        <v>691790.93</v>
      </c>
      <c r="F221" s="11">
        <v>0</v>
      </c>
      <c r="G221" s="11">
        <v>608163</v>
      </c>
      <c r="H221" s="11">
        <v>0</v>
      </c>
      <c r="I221" s="11">
        <v>-9122</v>
      </c>
      <c r="J221" s="15">
        <f t="shared" si="7"/>
        <v>599041</v>
      </c>
      <c r="K221" s="11">
        <v>0</v>
      </c>
      <c r="L221" s="12">
        <f t="shared" si="8"/>
        <v>599041</v>
      </c>
    </row>
    <row r="222" spans="1:12" ht="15">
      <c r="A222" s="7" t="s">
        <v>333</v>
      </c>
      <c r="B222" s="7" t="s">
        <v>0</v>
      </c>
      <c r="C222" s="8" t="s">
        <v>573</v>
      </c>
      <c r="D222" s="9" t="s">
        <v>224</v>
      </c>
      <c r="E222" s="10">
        <v>50053567.87</v>
      </c>
      <c r="F222" s="11">
        <v>0</v>
      </c>
      <c r="G222" s="11">
        <v>58006513</v>
      </c>
      <c r="H222" s="11">
        <v>0</v>
      </c>
      <c r="I222" s="11">
        <v>-1303898</v>
      </c>
      <c r="J222" s="15">
        <f t="shared" si="7"/>
        <v>56702615</v>
      </c>
      <c r="K222" s="11">
        <v>-1900000</v>
      </c>
      <c r="L222" s="12">
        <f t="shared" si="8"/>
        <v>54802615</v>
      </c>
    </row>
    <row r="223" spans="1:12" ht="15">
      <c r="A223" s="7" t="s">
        <v>334</v>
      </c>
      <c r="B223" s="7" t="s">
        <v>0</v>
      </c>
      <c r="C223" s="8" t="s">
        <v>574</v>
      </c>
      <c r="D223" s="9" t="s">
        <v>225</v>
      </c>
      <c r="E223" s="10">
        <v>2501001.5800000005</v>
      </c>
      <c r="F223" s="11">
        <v>0</v>
      </c>
      <c r="G223" s="11">
        <v>3138645</v>
      </c>
      <c r="H223" s="11">
        <v>0</v>
      </c>
      <c r="I223" s="11">
        <v>-47275</v>
      </c>
      <c r="J223" s="15">
        <f t="shared" si="7"/>
        <v>3091370</v>
      </c>
      <c r="K223" s="11">
        <v>-137779</v>
      </c>
      <c r="L223" s="12">
        <f t="shared" si="8"/>
        <v>2953591</v>
      </c>
    </row>
    <row r="224" spans="1:12" ht="15">
      <c r="A224" s="7" t="s">
        <v>334</v>
      </c>
      <c r="B224" s="7" t="s">
        <v>0</v>
      </c>
      <c r="C224" s="8" t="s">
        <v>575</v>
      </c>
      <c r="D224" s="9" t="s">
        <v>226</v>
      </c>
      <c r="E224" s="10">
        <v>4946.27</v>
      </c>
      <c r="F224" s="11">
        <v>0</v>
      </c>
      <c r="G224" s="11">
        <v>52057</v>
      </c>
      <c r="H224" s="11">
        <v>0</v>
      </c>
      <c r="I224" s="11">
        <v>-37317</v>
      </c>
      <c r="J224" s="15">
        <f t="shared" si="7"/>
        <v>14740</v>
      </c>
      <c r="K224" s="11">
        <v>-6507</v>
      </c>
      <c r="L224" s="12">
        <f t="shared" si="8"/>
        <v>8233</v>
      </c>
    </row>
    <row r="225" spans="1:12" ht="15">
      <c r="A225" s="7" t="s">
        <v>335</v>
      </c>
      <c r="B225" s="7" t="s">
        <v>0</v>
      </c>
      <c r="C225" s="8" t="s">
        <v>576</v>
      </c>
      <c r="D225" s="9" t="s">
        <v>227</v>
      </c>
      <c r="E225" s="10">
        <v>0</v>
      </c>
      <c r="F225" s="11">
        <v>0</v>
      </c>
      <c r="G225" s="11">
        <v>0</v>
      </c>
      <c r="H225" s="11">
        <v>100000</v>
      </c>
      <c r="I225" s="11">
        <v>-50000</v>
      </c>
      <c r="J225" s="15">
        <f t="shared" si="7"/>
        <v>50000</v>
      </c>
      <c r="K225" s="11">
        <v>-50000</v>
      </c>
      <c r="L225" s="12">
        <f t="shared" si="8"/>
        <v>0</v>
      </c>
    </row>
    <row r="226" spans="1:12" ht="15">
      <c r="A226" s="7" t="s">
        <v>335</v>
      </c>
      <c r="B226" s="7" t="s">
        <v>0</v>
      </c>
      <c r="C226" s="8" t="s">
        <v>577</v>
      </c>
      <c r="D226" s="9" t="s">
        <v>228</v>
      </c>
      <c r="E226" s="10">
        <v>3210720.4600000004</v>
      </c>
      <c r="F226" s="11">
        <v>0</v>
      </c>
      <c r="G226" s="11">
        <v>3409659</v>
      </c>
      <c r="H226" s="11">
        <v>0</v>
      </c>
      <c r="I226" s="11"/>
      <c r="J226" s="15">
        <f t="shared" si="7"/>
        <v>3409659</v>
      </c>
      <c r="K226" s="11">
        <v>-100000</v>
      </c>
      <c r="L226" s="12">
        <f t="shared" si="8"/>
        <v>3309659</v>
      </c>
    </row>
    <row r="227" spans="1:12" ht="15">
      <c r="A227" s="7" t="s">
        <v>335</v>
      </c>
      <c r="B227" s="7" t="s">
        <v>0</v>
      </c>
      <c r="C227" s="8" t="s">
        <v>578</v>
      </c>
      <c r="D227" s="9" t="s">
        <v>229</v>
      </c>
      <c r="E227" s="10">
        <v>1652004.0300000003</v>
      </c>
      <c r="F227" s="11">
        <v>0</v>
      </c>
      <c r="G227" s="11">
        <v>3833596</v>
      </c>
      <c r="H227" s="11">
        <v>0</v>
      </c>
      <c r="I227" s="11">
        <v>-108649</v>
      </c>
      <c r="J227" s="15">
        <f t="shared" si="7"/>
        <v>3724947</v>
      </c>
      <c r="K227" s="11">
        <v>-1124947</v>
      </c>
      <c r="L227" s="12">
        <f t="shared" si="8"/>
        <v>2600000</v>
      </c>
    </row>
    <row r="228" spans="1:12" ht="15">
      <c r="A228" s="7" t="s">
        <v>336</v>
      </c>
      <c r="B228" s="7" t="s">
        <v>0</v>
      </c>
      <c r="C228" s="8" t="s">
        <v>579</v>
      </c>
      <c r="D228" s="9" t="s">
        <v>230</v>
      </c>
      <c r="E228" s="10">
        <v>829847.92</v>
      </c>
      <c r="F228" s="11">
        <v>0</v>
      </c>
      <c r="G228" s="11">
        <v>856240</v>
      </c>
      <c r="H228" s="11">
        <v>0</v>
      </c>
      <c r="I228" s="11">
        <v>-13090</v>
      </c>
      <c r="J228" s="15">
        <f t="shared" si="7"/>
        <v>843150</v>
      </c>
      <c r="K228" s="11">
        <v>0</v>
      </c>
      <c r="L228" s="12">
        <f t="shared" si="8"/>
        <v>843150</v>
      </c>
    </row>
    <row r="229" spans="1:12" ht="15">
      <c r="A229" s="7" t="s">
        <v>337</v>
      </c>
      <c r="B229" s="7" t="s">
        <v>0</v>
      </c>
      <c r="C229" s="8" t="s">
        <v>580</v>
      </c>
      <c r="D229" s="9" t="s">
        <v>231</v>
      </c>
      <c r="E229" s="10">
        <v>1343377.39</v>
      </c>
      <c r="F229" s="11">
        <v>0</v>
      </c>
      <c r="G229" s="11">
        <v>1382207</v>
      </c>
      <c r="H229" s="11">
        <v>0</v>
      </c>
      <c r="I229" s="11"/>
      <c r="J229" s="15">
        <f t="shared" si="7"/>
        <v>1382207</v>
      </c>
      <c r="K229" s="11">
        <v>-25000</v>
      </c>
      <c r="L229" s="12">
        <f t="shared" si="8"/>
        <v>1357207</v>
      </c>
    </row>
    <row r="230" spans="1:12" ht="15">
      <c r="A230" s="7" t="s">
        <v>337</v>
      </c>
      <c r="B230" s="7" t="s">
        <v>0</v>
      </c>
      <c r="C230" s="8" t="s">
        <v>581</v>
      </c>
      <c r="D230" s="9" t="s">
        <v>232</v>
      </c>
      <c r="E230" s="10">
        <v>11572378.55</v>
      </c>
      <c r="F230" s="11">
        <v>0</v>
      </c>
      <c r="G230" s="11">
        <v>13010253</v>
      </c>
      <c r="H230" s="11">
        <v>0</v>
      </c>
      <c r="I230" s="11">
        <v>-200000</v>
      </c>
      <c r="J230" s="15">
        <f t="shared" si="7"/>
        <v>12810253</v>
      </c>
      <c r="K230" s="11">
        <v>0</v>
      </c>
      <c r="L230" s="12">
        <f t="shared" si="8"/>
        <v>12810253</v>
      </c>
    </row>
    <row r="231" spans="1:12" ht="15">
      <c r="A231" s="7" t="s">
        <v>337</v>
      </c>
      <c r="B231" s="7" t="s">
        <v>0</v>
      </c>
      <c r="C231" s="8" t="s">
        <v>582</v>
      </c>
      <c r="D231" s="9" t="s">
        <v>233</v>
      </c>
      <c r="E231" s="10">
        <v>3218736.9499999993</v>
      </c>
      <c r="F231" s="11">
        <v>0</v>
      </c>
      <c r="G231" s="11">
        <v>3353118</v>
      </c>
      <c r="H231" s="11">
        <v>0</v>
      </c>
      <c r="I231" s="11">
        <v>-50297</v>
      </c>
      <c r="J231" s="15">
        <f t="shared" si="7"/>
        <v>3302821</v>
      </c>
      <c r="K231" s="11">
        <v>-25000</v>
      </c>
      <c r="L231" s="12">
        <f t="shared" si="8"/>
        <v>3277821</v>
      </c>
    </row>
    <row r="232" spans="1:12" ht="15">
      <c r="A232" s="7" t="s">
        <v>338</v>
      </c>
      <c r="B232" s="7" t="s">
        <v>0</v>
      </c>
      <c r="C232" s="8" t="s">
        <v>583</v>
      </c>
      <c r="D232" s="9" t="s">
        <v>234</v>
      </c>
      <c r="E232" s="10">
        <v>5511898.96</v>
      </c>
      <c r="F232" s="11">
        <v>0</v>
      </c>
      <c r="G232" s="11">
        <v>5780713</v>
      </c>
      <c r="H232" s="11">
        <v>0</v>
      </c>
      <c r="I232" s="11">
        <v>-86711</v>
      </c>
      <c r="J232" s="15">
        <f t="shared" si="7"/>
        <v>5694002</v>
      </c>
      <c r="K232" s="11">
        <v>-111460</v>
      </c>
      <c r="L232" s="12">
        <f t="shared" si="8"/>
        <v>5582542</v>
      </c>
    </row>
    <row r="233" spans="1:12" ht="15">
      <c r="A233" s="7" t="s">
        <v>339</v>
      </c>
      <c r="B233" s="7" t="s">
        <v>0</v>
      </c>
      <c r="C233" s="8" t="s">
        <v>584</v>
      </c>
      <c r="D233" s="9" t="s">
        <v>235</v>
      </c>
      <c r="E233" s="10">
        <v>1007188.29</v>
      </c>
      <c r="F233" s="11">
        <v>0</v>
      </c>
      <c r="G233" s="11">
        <v>1361662</v>
      </c>
      <c r="H233" s="11">
        <v>0</v>
      </c>
      <c r="I233" s="11">
        <v>-168337</v>
      </c>
      <c r="J233" s="15">
        <f t="shared" si="7"/>
        <v>1193325</v>
      </c>
      <c r="K233" s="11">
        <v>-117000</v>
      </c>
      <c r="L233" s="12">
        <f t="shared" si="8"/>
        <v>1076325</v>
      </c>
    </row>
    <row r="234" spans="1:12" ht="15">
      <c r="A234" s="7" t="s">
        <v>340</v>
      </c>
      <c r="B234" s="7" t="s">
        <v>1</v>
      </c>
      <c r="C234" s="8" t="s">
        <v>585</v>
      </c>
      <c r="D234" s="9" t="s">
        <v>236</v>
      </c>
      <c r="E234" s="10">
        <v>13884369.61</v>
      </c>
      <c r="F234" s="11">
        <v>20000</v>
      </c>
      <c r="G234" s="11">
        <v>18235161</v>
      </c>
      <c r="H234" s="11">
        <v>765000</v>
      </c>
      <c r="I234" s="11">
        <v>-4580510</v>
      </c>
      <c r="J234" s="15">
        <f t="shared" si="7"/>
        <v>14439651</v>
      </c>
      <c r="K234" s="11">
        <v>-176904</v>
      </c>
      <c r="L234" s="12">
        <f t="shared" si="8"/>
        <v>14262747</v>
      </c>
    </row>
    <row r="235" spans="1:12" ht="15">
      <c r="A235" s="7" t="s">
        <v>340</v>
      </c>
      <c r="B235" s="7" t="s">
        <v>0</v>
      </c>
      <c r="C235" s="8" t="s">
        <v>586</v>
      </c>
      <c r="D235" s="9" t="s">
        <v>237</v>
      </c>
      <c r="E235" s="10">
        <v>0</v>
      </c>
      <c r="F235" s="11">
        <v>0</v>
      </c>
      <c r="G235" s="11">
        <v>0</v>
      </c>
      <c r="H235" s="11">
        <v>100000</v>
      </c>
      <c r="I235" s="11">
        <v>-100000</v>
      </c>
      <c r="J235" s="15">
        <f t="shared" si="7"/>
        <v>0</v>
      </c>
      <c r="K235" s="11">
        <v>0</v>
      </c>
      <c r="L235" s="12">
        <f t="shared" si="8"/>
        <v>0</v>
      </c>
    </row>
    <row r="236" spans="1:12" ht="15">
      <c r="A236" s="7" t="s">
        <v>340</v>
      </c>
      <c r="B236" s="7" t="s">
        <v>0</v>
      </c>
      <c r="C236" s="8" t="s">
        <v>587</v>
      </c>
      <c r="D236" s="9" t="s">
        <v>238</v>
      </c>
      <c r="E236" s="10">
        <v>7500000</v>
      </c>
      <c r="F236" s="11">
        <v>0</v>
      </c>
      <c r="G236" s="11">
        <v>7500000</v>
      </c>
      <c r="H236" s="11">
        <v>0</v>
      </c>
      <c r="I236" s="11">
        <v>-2500000</v>
      </c>
      <c r="J236" s="15">
        <f t="shared" si="7"/>
        <v>5000000</v>
      </c>
      <c r="K236" s="11">
        <v>0</v>
      </c>
      <c r="L236" s="12">
        <f t="shared" si="8"/>
        <v>5000000</v>
      </c>
    </row>
    <row r="237" spans="1:12" ht="15">
      <c r="A237" s="7" t="s">
        <v>340</v>
      </c>
      <c r="B237" s="7" t="s">
        <v>0</v>
      </c>
      <c r="C237" s="8" t="s">
        <v>588</v>
      </c>
      <c r="D237" s="9" t="s">
        <v>239</v>
      </c>
      <c r="E237" s="10">
        <v>0</v>
      </c>
      <c r="F237" s="11">
        <v>0</v>
      </c>
      <c r="G237" s="11">
        <v>0</v>
      </c>
      <c r="H237" s="11">
        <v>5000000</v>
      </c>
      <c r="I237" s="11">
        <v>-500000</v>
      </c>
      <c r="J237" s="15">
        <f t="shared" si="7"/>
        <v>4500000</v>
      </c>
      <c r="K237" s="11">
        <v>-3500000</v>
      </c>
      <c r="L237" s="12">
        <f t="shared" si="8"/>
        <v>1000000</v>
      </c>
    </row>
    <row r="238" spans="1:12" ht="15">
      <c r="A238" s="7" t="s">
        <v>340</v>
      </c>
      <c r="B238" s="7" t="s">
        <v>0</v>
      </c>
      <c r="C238" s="8" t="s">
        <v>589</v>
      </c>
      <c r="D238" s="9" t="s">
        <v>240</v>
      </c>
      <c r="E238" s="10">
        <v>113607.63</v>
      </c>
      <c r="F238" s="11">
        <v>0</v>
      </c>
      <c r="G238" s="11">
        <v>113608</v>
      </c>
      <c r="H238" s="11">
        <v>0</v>
      </c>
      <c r="I238" s="11"/>
      <c r="J238" s="15">
        <f t="shared" si="7"/>
        <v>113608</v>
      </c>
      <c r="K238" s="11">
        <v>-44448</v>
      </c>
      <c r="L238" s="12">
        <f t="shared" si="8"/>
        <v>69160</v>
      </c>
    </row>
    <row r="239" spans="1:12" ht="15">
      <c r="A239" s="7" t="s">
        <v>341</v>
      </c>
      <c r="B239" s="7" t="s">
        <v>0</v>
      </c>
      <c r="C239" s="8" t="s">
        <v>590</v>
      </c>
      <c r="D239" s="9" t="s">
        <v>241</v>
      </c>
      <c r="E239" s="10">
        <v>5578411.12</v>
      </c>
      <c r="F239" s="11">
        <v>0</v>
      </c>
      <c r="G239" s="11">
        <v>5630018</v>
      </c>
      <c r="H239" s="11">
        <v>0</v>
      </c>
      <c r="I239" s="11">
        <v>-84450</v>
      </c>
      <c r="J239" s="15">
        <f t="shared" si="7"/>
        <v>5545568</v>
      </c>
      <c r="K239" s="11">
        <v>0</v>
      </c>
      <c r="L239" s="12">
        <f t="shared" si="8"/>
        <v>5545568</v>
      </c>
    </row>
    <row r="240" spans="1:12" ht="15">
      <c r="A240" s="7" t="s">
        <v>341</v>
      </c>
      <c r="B240" s="7" t="s">
        <v>0</v>
      </c>
      <c r="C240" s="8" t="s">
        <v>591</v>
      </c>
      <c r="D240" s="9" t="s">
        <v>242</v>
      </c>
      <c r="E240" s="10">
        <v>406135.12000000005</v>
      </c>
      <c r="F240" s="11">
        <v>0</v>
      </c>
      <c r="G240" s="11">
        <v>419522</v>
      </c>
      <c r="H240" s="11">
        <v>0</v>
      </c>
      <c r="I240" s="11">
        <v>-711</v>
      </c>
      <c r="J240" s="15">
        <f t="shared" si="7"/>
        <v>418811</v>
      </c>
      <c r="K240" s="11">
        <v>0</v>
      </c>
      <c r="L240" s="12">
        <f t="shared" si="8"/>
        <v>418811</v>
      </c>
    </row>
    <row r="241" spans="1:12" ht="15">
      <c r="A241" s="7" t="s">
        <v>341</v>
      </c>
      <c r="B241" s="7" t="s">
        <v>0</v>
      </c>
      <c r="C241" s="8" t="s">
        <v>592</v>
      </c>
      <c r="D241" s="9" t="s">
        <v>243</v>
      </c>
      <c r="E241" s="10">
        <v>10078643.32</v>
      </c>
      <c r="F241" s="11">
        <v>0</v>
      </c>
      <c r="G241" s="11">
        <v>10519574</v>
      </c>
      <c r="H241" s="11">
        <v>0</v>
      </c>
      <c r="I241" s="11"/>
      <c r="J241" s="15">
        <f t="shared" si="7"/>
        <v>10519574</v>
      </c>
      <c r="K241" s="11">
        <v>-300381</v>
      </c>
      <c r="L241" s="12">
        <f t="shared" si="8"/>
        <v>10219193</v>
      </c>
    </row>
    <row r="242" spans="1:12" ht="15">
      <c r="A242" s="7" t="s">
        <v>341</v>
      </c>
      <c r="B242" s="7" t="s">
        <v>0</v>
      </c>
      <c r="C242" s="8" t="s">
        <v>593</v>
      </c>
      <c r="D242" s="9" t="s">
        <v>244</v>
      </c>
      <c r="E242" s="10">
        <v>8136227.21</v>
      </c>
      <c r="F242" s="11">
        <v>0</v>
      </c>
      <c r="G242" s="11">
        <v>8832510</v>
      </c>
      <c r="H242" s="11">
        <v>0</v>
      </c>
      <c r="I242" s="11">
        <v>-381695</v>
      </c>
      <c r="J242" s="15">
        <f t="shared" si="7"/>
        <v>8450815</v>
      </c>
      <c r="K242" s="11">
        <v>-225000</v>
      </c>
      <c r="L242" s="12">
        <f t="shared" si="8"/>
        <v>8225815</v>
      </c>
    </row>
    <row r="243" spans="1:12" ht="15">
      <c r="A243" s="7" t="s">
        <v>341</v>
      </c>
      <c r="B243" s="7" t="s">
        <v>0</v>
      </c>
      <c r="C243" s="8" t="s">
        <v>594</v>
      </c>
      <c r="D243" s="9" t="s">
        <v>245</v>
      </c>
      <c r="E243" s="10">
        <v>30000</v>
      </c>
      <c r="F243" s="11">
        <v>0</v>
      </c>
      <c r="G243" s="11">
        <v>30000</v>
      </c>
      <c r="H243" s="11">
        <v>0</v>
      </c>
      <c r="I243" s="11">
        <v>-30000</v>
      </c>
      <c r="J243" s="15">
        <f t="shared" si="7"/>
        <v>0</v>
      </c>
      <c r="K243" s="11">
        <v>0</v>
      </c>
      <c r="L243" s="12">
        <f t="shared" si="8"/>
        <v>0</v>
      </c>
    </row>
    <row r="244" spans="1:12" ht="15">
      <c r="A244" s="7" t="s">
        <v>341</v>
      </c>
      <c r="B244" s="7" t="s">
        <v>0</v>
      </c>
      <c r="C244" s="8" t="s">
        <v>595</v>
      </c>
      <c r="D244" s="9" t="s">
        <v>246</v>
      </c>
      <c r="E244" s="10">
        <v>566747.48</v>
      </c>
      <c r="F244" s="11">
        <v>0</v>
      </c>
      <c r="G244" s="11">
        <v>796359</v>
      </c>
      <c r="H244" s="11">
        <v>0</v>
      </c>
      <c r="I244" s="11">
        <v>-50000</v>
      </c>
      <c r="J244" s="15">
        <f t="shared" si="7"/>
        <v>746359</v>
      </c>
      <c r="K244" s="11">
        <v>-100000</v>
      </c>
      <c r="L244" s="12">
        <f t="shared" si="8"/>
        <v>646359</v>
      </c>
    </row>
    <row r="245" spans="1:12" ht="15">
      <c r="A245" s="7" t="s">
        <v>341</v>
      </c>
      <c r="B245" s="7" t="s">
        <v>0</v>
      </c>
      <c r="C245" s="8" t="s">
        <v>596</v>
      </c>
      <c r="D245" s="9" t="s">
        <v>247</v>
      </c>
      <c r="E245" s="10">
        <v>11976177.040000001</v>
      </c>
      <c r="F245" s="11">
        <v>0</v>
      </c>
      <c r="G245" s="11">
        <v>15659292</v>
      </c>
      <c r="H245" s="11">
        <v>0</v>
      </c>
      <c r="I245" s="11"/>
      <c r="J245" s="15">
        <f t="shared" si="7"/>
        <v>15659292</v>
      </c>
      <c r="K245" s="11">
        <v>-300000</v>
      </c>
      <c r="L245" s="12">
        <f t="shared" si="8"/>
        <v>15359292</v>
      </c>
    </row>
    <row r="246" spans="1:12" ht="15">
      <c r="A246" s="7" t="s">
        <v>342</v>
      </c>
      <c r="B246" s="7" t="s">
        <v>0</v>
      </c>
      <c r="C246" s="8" t="s">
        <v>597</v>
      </c>
      <c r="D246" s="9" t="s">
        <v>248</v>
      </c>
      <c r="E246" s="10">
        <v>6842347.899999999</v>
      </c>
      <c r="F246" s="11">
        <v>0</v>
      </c>
      <c r="G246" s="11">
        <v>7785144</v>
      </c>
      <c r="H246" s="11">
        <v>0</v>
      </c>
      <c r="I246" s="11">
        <v>-465000</v>
      </c>
      <c r="J246" s="15">
        <f t="shared" si="7"/>
        <v>7320144</v>
      </c>
      <c r="K246" s="11">
        <f>-195000-177392</f>
        <v>-372392</v>
      </c>
      <c r="L246" s="12">
        <f t="shared" si="8"/>
        <v>6947752</v>
      </c>
    </row>
    <row r="247" spans="1:12" ht="15">
      <c r="A247" s="7" t="s">
        <v>342</v>
      </c>
      <c r="B247" s="7" t="s">
        <v>0</v>
      </c>
      <c r="C247" s="8" t="s">
        <v>598</v>
      </c>
      <c r="D247" s="9" t="s">
        <v>249</v>
      </c>
      <c r="E247" s="10">
        <v>56738832.43000001</v>
      </c>
      <c r="F247" s="11">
        <v>5399341.18</v>
      </c>
      <c r="G247" s="11">
        <v>65000000</v>
      </c>
      <c r="H247" s="11">
        <v>0</v>
      </c>
      <c r="I247" s="11">
        <v>-786636</v>
      </c>
      <c r="J247" s="15">
        <f t="shared" si="7"/>
        <v>69612705.18</v>
      </c>
      <c r="K247" s="11">
        <v>0</v>
      </c>
      <c r="L247" s="12">
        <f t="shared" si="8"/>
        <v>69612705.18</v>
      </c>
    </row>
    <row r="248" spans="1:12" ht="15">
      <c r="A248" s="7" t="s">
        <v>342</v>
      </c>
      <c r="B248" s="7" t="s">
        <v>0</v>
      </c>
      <c r="C248" s="8" t="s">
        <v>599</v>
      </c>
      <c r="D248" s="9" t="s">
        <v>250</v>
      </c>
      <c r="E248" s="10">
        <v>4125000</v>
      </c>
      <c r="F248" s="11">
        <v>0</v>
      </c>
      <c r="G248" s="11">
        <v>5125000</v>
      </c>
      <c r="H248" s="11">
        <v>0</v>
      </c>
      <c r="I248" s="11">
        <v>-76875</v>
      </c>
      <c r="J248" s="15">
        <f t="shared" si="7"/>
        <v>5048125</v>
      </c>
      <c r="K248" s="11">
        <v>0</v>
      </c>
      <c r="L248" s="12">
        <f t="shared" si="8"/>
        <v>5048125</v>
      </c>
    </row>
    <row r="249" spans="1:12" ht="15">
      <c r="A249" s="7" t="s">
        <v>343</v>
      </c>
      <c r="B249" s="7" t="s">
        <v>0</v>
      </c>
      <c r="C249" s="8" t="s">
        <v>600</v>
      </c>
      <c r="D249" s="9" t="s">
        <v>251</v>
      </c>
      <c r="E249" s="10">
        <v>633702.2699999999</v>
      </c>
      <c r="F249" s="11">
        <v>0</v>
      </c>
      <c r="G249" s="11">
        <v>688288</v>
      </c>
      <c r="H249" s="11">
        <v>0</v>
      </c>
      <c r="I249" s="11">
        <v>-10414</v>
      </c>
      <c r="J249" s="15">
        <f t="shared" si="7"/>
        <v>677874</v>
      </c>
      <c r="K249" s="11">
        <v>-25483</v>
      </c>
      <c r="L249" s="12">
        <f t="shared" si="8"/>
        <v>652391</v>
      </c>
    </row>
    <row r="250" spans="1:12" ht="15">
      <c r="A250" s="7" t="s">
        <v>344</v>
      </c>
      <c r="B250" s="7" t="s">
        <v>0</v>
      </c>
      <c r="C250" s="8" t="s">
        <v>601</v>
      </c>
      <c r="D250" s="9" t="s">
        <v>252</v>
      </c>
      <c r="E250" s="10">
        <v>331157.99</v>
      </c>
      <c r="F250" s="11">
        <v>0</v>
      </c>
      <c r="G250" s="11">
        <v>391096</v>
      </c>
      <c r="H250" s="11">
        <v>0</v>
      </c>
      <c r="I250" s="11">
        <v>-5866</v>
      </c>
      <c r="J250" s="15">
        <f t="shared" si="7"/>
        <v>385230</v>
      </c>
      <c r="K250" s="11">
        <v>-7541</v>
      </c>
      <c r="L250" s="12">
        <f t="shared" si="8"/>
        <v>377689</v>
      </c>
    </row>
    <row r="251" spans="1:12" ht="15">
      <c r="A251" s="7" t="s">
        <v>345</v>
      </c>
      <c r="B251" s="7" t="s">
        <v>0</v>
      </c>
      <c r="C251" s="8" t="s">
        <v>602</v>
      </c>
      <c r="D251" s="9" t="s">
        <v>253</v>
      </c>
      <c r="E251" s="10">
        <v>476499.46</v>
      </c>
      <c r="F251" s="11">
        <v>0</v>
      </c>
      <c r="G251" s="11">
        <v>497545</v>
      </c>
      <c r="H251" s="11">
        <v>0</v>
      </c>
      <c r="I251" s="11">
        <v>-7463</v>
      </c>
      <c r="J251" s="15">
        <f aca="true" t="shared" si="9" ref="J251:J287">SUM(F251:I251)</f>
        <v>490082</v>
      </c>
      <c r="K251" s="11">
        <v>-113000</v>
      </c>
      <c r="L251" s="12">
        <f aca="true" t="shared" si="10" ref="L251:L287">SUM(J251:K251)</f>
        <v>377082</v>
      </c>
    </row>
    <row r="252" spans="1:12" ht="15">
      <c r="A252" s="7" t="s">
        <v>345</v>
      </c>
      <c r="B252" s="7" t="s">
        <v>3</v>
      </c>
      <c r="C252" s="8" t="s">
        <v>603</v>
      </c>
      <c r="D252" s="9" t="s">
        <v>254</v>
      </c>
      <c r="E252" s="10">
        <v>5059447.86</v>
      </c>
      <c r="F252" s="11">
        <v>0</v>
      </c>
      <c r="G252" s="11">
        <v>9146607</v>
      </c>
      <c r="H252" s="11">
        <v>0</v>
      </c>
      <c r="I252" s="11"/>
      <c r="J252" s="15">
        <f t="shared" si="9"/>
        <v>9146607</v>
      </c>
      <c r="K252" s="11">
        <v>-486264</v>
      </c>
      <c r="L252" s="12">
        <f t="shared" si="10"/>
        <v>8660343</v>
      </c>
    </row>
    <row r="253" spans="1:12" ht="15">
      <c r="A253" s="7" t="s">
        <v>345</v>
      </c>
      <c r="B253" s="7" t="s">
        <v>0</v>
      </c>
      <c r="C253" s="8" t="s">
        <v>604</v>
      </c>
      <c r="D253" s="9" t="s">
        <v>255</v>
      </c>
      <c r="E253" s="10">
        <v>544165.7699999999</v>
      </c>
      <c r="F253" s="11">
        <v>0</v>
      </c>
      <c r="G253" s="11">
        <v>556740</v>
      </c>
      <c r="H253" s="11">
        <v>0</v>
      </c>
      <c r="I253" s="11">
        <v>-8351</v>
      </c>
      <c r="J253" s="15">
        <f t="shared" si="9"/>
        <v>548389</v>
      </c>
      <c r="K253" s="11">
        <v>-6000</v>
      </c>
      <c r="L253" s="12">
        <f t="shared" si="10"/>
        <v>542389</v>
      </c>
    </row>
    <row r="254" spans="1:12" ht="15">
      <c r="A254" s="7" t="s">
        <v>345</v>
      </c>
      <c r="B254" s="7" t="s">
        <v>2</v>
      </c>
      <c r="C254" s="8" t="s">
        <v>605</v>
      </c>
      <c r="D254" s="9" t="s">
        <v>256</v>
      </c>
      <c r="E254" s="10">
        <v>490579.22000000003</v>
      </c>
      <c r="F254" s="11">
        <v>0</v>
      </c>
      <c r="G254" s="11">
        <v>750000</v>
      </c>
      <c r="H254" s="11">
        <v>0</v>
      </c>
      <c r="I254" s="11"/>
      <c r="J254" s="15">
        <f t="shared" si="9"/>
        <v>750000</v>
      </c>
      <c r="K254" s="11">
        <v>-235000</v>
      </c>
      <c r="L254" s="12">
        <f t="shared" si="10"/>
        <v>515000</v>
      </c>
    </row>
    <row r="255" spans="1:12" ht="15">
      <c r="A255" s="7" t="s">
        <v>345</v>
      </c>
      <c r="B255" s="7" t="s">
        <v>2</v>
      </c>
      <c r="C255" s="8" t="s">
        <v>606</v>
      </c>
      <c r="D255" s="9" t="s">
        <v>257</v>
      </c>
      <c r="E255" s="10">
        <v>30665.29</v>
      </c>
      <c r="F255" s="11">
        <v>0</v>
      </c>
      <c r="G255" s="11">
        <v>53000</v>
      </c>
      <c r="H255" s="11">
        <v>0</v>
      </c>
      <c r="I255" s="11"/>
      <c r="J255" s="15">
        <f t="shared" si="9"/>
        <v>53000</v>
      </c>
      <c r="K255" s="11">
        <v>-20000</v>
      </c>
      <c r="L255" s="12">
        <f t="shared" si="10"/>
        <v>33000</v>
      </c>
    </row>
    <row r="256" spans="1:12" ht="15">
      <c r="A256" s="7" t="s">
        <v>346</v>
      </c>
      <c r="B256" s="7" t="s">
        <v>0</v>
      </c>
      <c r="C256" s="8" t="s">
        <v>607</v>
      </c>
      <c r="D256" s="9" t="s">
        <v>258</v>
      </c>
      <c r="E256" s="10">
        <v>18275193.01</v>
      </c>
      <c r="F256" s="11">
        <v>0</v>
      </c>
      <c r="G256" s="11">
        <v>18069188</v>
      </c>
      <c r="H256" s="11">
        <v>0</v>
      </c>
      <c r="I256" s="11">
        <v>-71038</v>
      </c>
      <c r="J256" s="15">
        <f t="shared" si="9"/>
        <v>17998150</v>
      </c>
      <c r="K256" s="11">
        <v>-100000</v>
      </c>
      <c r="L256" s="12">
        <f t="shared" si="10"/>
        <v>17898150</v>
      </c>
    </row>
    <row r="257" spans="1:12" ht="15">
      <c r="A257" s="7" t="s">
        <v>346</v>
      </c>
      <c r="B257" s="7" t="s">
        <v>0</v>
      </c>
      <c r="C257" s="8" t="s">
        <v>608</v>
      </c>
      <c r="D257" s="9" t="s">
        <v>259</v>
      </c>
      <c r="E257" s="10">
        <v>209739.34999999998</v>
      </c>
      <c r="F257" s="11">
        <v>0</v>
      </c>
      <c r="G257" s="11">
        <v>216587</v>
      </c>
      <c r="H257" s="11">
        <v>0</v>
      </c>
      <c r="I257" s="11">
        <v>-3249</v>
      </c>
      <c r="J257" s="15">
        <f t="shared" si="9"/>
        <v>213338</v>
      </c>
      <c r="K257" s="11">
        <v>0</v>
      </c>
      <c r="L257" s="12">
        <f t="shared" si="10"/>
        <v>213338</v>
      </c>
    </row>
    <row r="258" spans="1:12" ht="15">
      <c r="A258" s="7" t="s">
        <v>347</v>
      </c>
      <c r="B258" s="7" t="s">
        <v>0</v>
      </c>
      <c r="C258" s="8" t="s">
        <v>609</v>
      </c>
      <c r="D258" s="9" t="s">
        <v>260</v>
      </c>
      <c r="E258" s="10">
        <v>4100162.8399999994</v>
      </c>
      <c r="F258" s="11">
        <v>0</v>
      </c>
      <c r="G258" s="11">
        <v>3350000</v>
      </c>
      <c r="H258" s="11">
        <v>0</v>
      </c>
      <c r="I258" s="11">
        <v>-2500000</v>
      </c>
      <c r="J258" s="15">
        <f t="shared" si="9"/>
        <v>850000</v>
      </c>
      <c r="K258" s="11">
        <v>0</v>
      </c>
      <c r="L258" s="12">
        <f t="shared" si="10"/>
        <v>850000</v>
      </c>
    </row>
    <row r="259" spans="1:12" ht="15">
      <c r="A259" s="7" t="s">
        <v>347</v>
      </c>
      <c r="B259" s="7" t="s">
        <v>0</v>
      </c>
      <c r="C259" s="8" t="s">
        <v>610</v>
      </c>
      <c r="D259" s="9" t="s">
        <v>261</v>
      </c>
      <c r="E259" s="10">
        <v>260752816.37999997</v>
      </c>
      <c r="F259" s="11">
        <v>0</v>
      </c>
      <c r="G259" s="11">
        <v>265239069</v>
      </c>
      <c r="H259" s="11">
        <v>0</v>
      </c>
      <c r="I259" s="11">
        <v>-2920703</v>
      </c>
      <c r="J259" s="15">
        <f t="shared" si="9"/>
        <v>262318366</v>
      </c>
      <c r="K259" s="11">
        <v>-5800000</v>
      </c>
      <c r="L259" s="12">
        <f t="shared" si="10"/>
        <v>256518366</v>
      </c>
    </row>
    <row r="260" spans="1:12" ht="15">
      <c r="A260" s="7" t="s">
        <v>347</v>
      </c>
      <c r="B260" s="7" t="s">
        <v>0</v>
      </c>
      <c r="C260" s="8" t="s">
        <v>611</v>
      </c>
      <c r="D260" s="9" t="s">
        <v>262</v>
      </c>
      <c r="E260" s="10">
        <v>420000</v>
      </c>
      <c r="F260" s="11">
        <v>0</v>
      </c>
      <c r="G260" s="11">
        <v>420000</v>
      </c>
      <c r="H260" s="11">
        <v>0</v>
      </c>
      <c r="I260" s="11">
        <v>-6300</v>
      </c>
      <c r="J260" s="15">
        <f t="shared" si="9"/>
        <v>413700</v>
      </c>
      <c r="K260" s="11">
        <v>0</v>
      </c>
      <c r="L260" s="12">
        <f t="shared" si="10"/>
        <v>413700</v>
      </c>
    </row>
    <row r="261" spans="1:12" ht="15">
      <c r="A261" s="7" t="s">
        <v>348</v>
      </c>
      <c r="B261" s="7" t="s">
        <v>0</v>
      </c>
      <c r="C261" s="8" t="s">
        <v>612</v>
      </c>
      <c r="D261" s="9" t="s">
        <v>263</v>
      </c>
      <c r="E261" s="10">
        <v>3311386.72</v>
      </c>
      <c r="F261" s="11">
        <v>0</v>
      </c>
      <c r="G261" s="11">
        <v>3249334</v>
      </c>
      <c r="H261" s="11">
        <v>0</v>
      </c>
      <c r="I261" s="11">
        <v>-500124</v>
      </c>
      <c r="J261" s="15">
        <f t="shared" si="9"/>
        <v>2749210</v>
      </c>
      <c r="K261" s="11">
        <v>-82476</v>
      </c>
      <c r="L261" s="12">
        <f t="shared" si="10"/>
        <v>2666734</v>
      </c>
    </row>
    <row r="262" spans="1:12" ht="15">
      <c r="A262" s="7" t="s">
        <v>348</v>
      </c>
      <c r="B262" s="7" t="s">
        <v>0</v>
      </c>
      <c r="C262" s="8" t="s">
        <v>613</v>
      </c>
      <c r="D262" s="9" t="s">
        <v>264</v>
      </c>
      <c r="E262" s="10">
        <v>367500</v>
      </c>
      <c r="F262" s="11">
        <v>0</v>
      </c>
      <c r="G262" s="11">
        <v>367500</v>
      </c>
      <c r="H262" s="11">
        <v>0</v>
      </c>
      <c r="I262" s="11">
        <v>-183750</v>
      </c>
      <c r="J262" s="15">
        <f t="shared" si="9"/>
        <v>183750</v>
      </c>
      <c r="K262" s="11">
        <v>0</v>
      </c>
      <c r="L262" s="12">
        <f t="shared" si="10"/>
        <v>183750</v>
      </c>
    </row>
    <row r="263" spans="1:12" ht="15">
      <c r="A263" s="7" t="s">
        <v>348</v>
      </c>
      <c r="B263" s="7" t="s">
        <v>0</v>
      </c>
      <c r="C263" s="8" t="s">
        <v>614</v>
      </c>
      <c r="D263" s="9" t="s">
        <v>265</v>
      </c>
      <c r="E263" s="10">
        <v>1400000</v>
      </c>
      <c r="F263" s="11">
        <v>0</v>
      </c>
      <c r="G263" s="11">
        <v>1400000</v>
      </c>
      <c r="H263" s="11">
        <v>0</v>
      </c>
      <c r="I263" s="11">
        <v>-21000</v>
      </c>
      <c r="J263" s="15">
        <f t="shared" si="9"/>
        <v>1379000</v>
      </c>
      <c r="K263" s="11">
        <v>0</v>
      </c>
      <c r="L263" s="12">
        <f t="shared" si="10"/>
        <v>1379000</v>
      </c>
    </row>
    <row r="264" spans="1:12" ht="15">
      <c r="A264" s="7" t="s">
        <v>348</v>
      </c>
      <c r="B264" s="7" t="s">
        <v>0</v>
      </c>
      <c r="C264" s="8" t="s">
        <v>615</v>
      </c>
      <c r="D264" s="9" t="s">
        <v>266</v>
      </c>
      <c r="E264" s="10">
        <v>4730043.14</v>
      </c>
      <c r="F264" s="11">
        <v>19749</v>
      </c>
      <c r="G264" s="11">
        <v>4750000</v>
      </c>
      <c r="H264" s="11">
        <v>0</v>
      </c>
      <c r="I264" s="11">
        <v>-2384875</v>
      </c>
      <c r="J264" s="15">
        <f t="shared" si="9"/>
        <v>2384874</v>
      </c>
      <c r="K264" s="11">
        <v>0</v>
      </c>
      <c r="L264" s="12">
        <f t="shared" si="10"/>
        <v>2384874</v>
      </c>
    </row>
    <row r="265" spans="1:12" ht="15">
      <c r="A265" s="7" t="s">
        <v>348</v>
      </c>
      <c r="B265" s="7" t="s">
        <v>0</v>
      </c>
      <c r="C265" s="8" t="s">
        <v>616</v>
      </c>
      <c r="D265" s="9" t="s">
        <v>267</v>
      </c>
      <c r="E265" s="10">
        <v>0</v>
      </c>
      <c r="F265" s="11">
        <v>0</v>
      </c>
      <c r="G265" s="11">
        <v>250000</v>
      </c>
      <c r="H265" s="11">
        <v>0</v>
      </c>
      <c r="I265" s="11">
        <v>-175000</v>
      </c>
      <c r="J265" s="15">
        <f t="shared" si="9"/>
        <v>75000</v>
      </c>
      <c r="K265" s="11">
        <v>0</v>
      </c>
      <c r="L265" s="12">
        <f t="shared" si="10"/>
        <v>75000</v>
      </c>
    </row>
    <row r="266" spans="1:12" ht="15">
      <c r="A266" s="7" t="s">
        <v>348</v>
      </c>
      <c r="B266" s="7" t="s">
        <v>0</v>
      </c>
      <c r="C266" s="8" t="s">
        <v>617</v>
      </c>
      <c r="D266" s="9" t="s">
        <v>268</v>
      </c>
      <c r="E266" s="10">
        <v>1438268.6100000003</v>
      </c>
      <c r="F266" s="11">
        <v>0</v>
      </c>
      <c r="G266" s="11">
        <v>1450000</v>
      </c>
      <c r="H266" s="11">
        <v>0</v>
      </c>
      <c r="I266" s="11">
        <v>-500000</v>
      </c>
      <c r="J266" s="15">
        <f t="shared" si="9"/>
        <v>950000</v>
      </c>
      <c r="K266" s="11">
        <v>0</v>
      </c>
      <c r="L266" s="12">
        <f t="shared" si="10"/>
        <v>950000</v>
      </c>
    </row>
    <row r="267" spans="1:12" ht="15">
      <c r="A267" s="7" t="s">
        <v>348</v>
      </c>
      <c r="B267" s="7" t="s">
        <v>1</v>
      </c>
      <c r="C267" s="8" t="s">
        <v>618</v>
      </c>
      <c r="D267" s="9" t="s">
        <v>269</v>
      </c>
      <c r="E267" s="10">
        <v>1000000</v>
      </c>
      <c r="F267" s="11">
        <v>0</v>
      </c>
      <c r="G267" s="11">
        <v>1000000</v>
      </c>
      <c r="H267" s="11">
        <v>1000000</v>
      </c>
      <c r="I267" s="11">
        <v>-987000</v>
      </c>
      <c r="J267" s="15">
        <f t="shared" si="9"/>
        <v>1013000</v>
      </c>
      <c r="K267" s="11">
        <v>0</v>
      </c>
      <c r="L267" s="12">
        <f t="shared" si="10"/>
        <v>1013000</v>
      </c>
    </row>
    <row r="268" spans="1:12" ht="15">
      <c r="A268" s="7" t="s">
        <v>348</v>
      </c>
      <c r="B268" s="7" t="s">
        <v>0</v>
      </c>
      <c r="C268" s="8" t="s">
        <v>619</v>
      </c>
      <c r="D268" s="9" t="s">
        <v>270</v>
      </c>
      <c r="E268" s="10">
        <v>4000000</v>
      </c>
      <c r="F268" s="11">
        <v>0</v>
      </c>
      <c r="G268" s="11">
        <v>5550000</v>
      </c>
      <c r="H268" s="11">
        <v>0</v>
      </c>
      <c r="I268" s="11">
        <v>-500000</v>
      </c>
      <c r="J268" s="15">
        <f t="shared" si="9"/>
        <v>5050000</v>
      </c>
      <c r="K268" s="11">
        <v>-1000000</v>
      </c>
      <c r="L268" s="12">
        <f t="shared" si="10"/>
        <v>4050000</v>
      </c>
    </row>
    <row r="269" spans="1:12" ht="15">
      <c r="A269" s="7" t="s">
        <v>349</v>
      </c>
      <c r="B269" s="7" t="s">
        <v>0</v>
      </c>
      <c r="C269" s="8" t="s">
        <v>620</v>
      </c>
      <c r="D269" s="9" t="s">
        <v>271</v>
      </c>
      <c r="E269" s="10">
        <v>792240.1699999998</v>
      </c>
      <c r="F269" s="11">
        <v>0</v>
      </c>
      <c r="G269" s="11">
        <v>837584</v>
      </c>
      <c r="H269" s="11">
        <v>0</v>
      </c>
      <c r="I269" s="11"/>
      <c r="J269" s="15">
        <f t="shared" si="9"/>
        <v>837584</v>
      </c>
      <c r="K269" s="11">
        <v>-14000</v>
      </c>
      <c r="L269" s="12">
        <f t="shared" si="10"/>
        <v>823584</v>
      </c>
    </row>
    <row r="270" spans="1:12" ht="15">
      <c r="A270" s="7" t="s">
        <v>350</v>
      </c>
      <c r="B270" s="7" t="s">
        <v>0</v>
      </c>
      <c r="C270" s="8" t="s">
        <v>621</v>
      </c>
      <c r="D270" s="9" t="s">
        <v>272</v>
      </c>
      <c r="E270" s="10">
        <v>1688127.8300000003</v>
      </c>
      <c r="F270" s="11">
        <v>0</v>
      </c>
      <c r="G270" s="11">
        <v>1891162</v>
      </c>
      <c r="H270" s="11">
        <v>0</v>
      </c>
      <c r="I270" s="11">
        <v>-100000</v>
      </c>
      <c r="J270" s="15">
        <f t="shared" si="9"/>
        <v>1791162</v>
      </c>
      <c r="K270" s="11">
        <v>-34557</v>
      </c>
      <c r="L270" s="12">
        <f t="shared" si="10"/>
        <v>1756605</v>
      </c>
    </row>
    <row r="271" spans="1:12" ht="15">
      <c r="A271" s="7" t="s">
        <v>350</v>
      </c>
      <c r="B271" s="7" t="s">
        <v>0</v>
      </c>
      <c r="C271" s="8" t="s">
        <v>622</v>
      </c>
      <c r="D271" s="9" t="s">
        <v>273</v>
      </c>
      <c r="E271" s="10">
        <v>250000</v>
      </c>
      <c r="F271" s="11">
        <v>0</v>
      </c>
      <c r="G271" s="11">
        <v>250000</v>
      </c>
      <c r="H271" s="11">
        <v>0</v>
      </c>
      <c r="I271" s="11">
        <v>-250000</v>
      </c>
      <c r="J271" s="15">
        <f t="shared" si="9"/>
        <v>0</v>
      </c>
      <c r="K271" s="11">
        <v>0</v>
      </c>
      <c r="L271" s="12">
        <f t="shared" si="10"/>
        <v>0</v>
      </c>
    </row>
    <row r="272" spans="1:12" ht="15">
      <c r="A272" s="7" t="s">
        <v>350</v>
      </c>
      <c r="B272" s="7" t="s">
        <v>0</v>
      </c>
      <c r="C272" s="8" t="s">
        <v>623</v>
      </c>
      <c r="D272" s="9" t="s">
        <v>274</v>
      </c>
      <c r="E272" s="10">
        <v>1203286</v>
      </c>
      <c r="F272" s="11">
        <v>0</v>
      </c>
      <c r="G272" s="11">
        <v>1204286</v>
      </c>
      <c r="H272" s="11">
        <v>0</v>
      </c>
      <c r="I272" s="11">
        <v>-18064</v>
      </c>
      <c r="J272" s="15">
        <f t="shared" si="9"/>
        <v>1186222</v>
      </c>
      <c r="K272" s="11">
        <v>0</v>
      </c>
      <c r="L272" s="12">
        <f t="shared" si="10"/>
        <v>1186222</v>
      </c>
    </row>
    <row r="273" spans="1:12" ht="15">
      <c r="A273" s="7" t="s">
        <v>350</v>
      </c>
      <c r="B273" s="7" t="s">
        <v>0</v>
      </c>
      <c r="C273" s="8" t="s">
        <v>624</v>
      </c>
      <c r="D273" s="9" t="s">
        <v>275</v>
      </c>
      <c r="E273" s="10">
        <v>3699999.97</v>
      </c>
      <c r="F273" s="11">
        <v>0</v>
      </c>
      <c r="G273" s="11">
        <v>3900000</v>
      </c>
      <c r="H273" s="11">
        <v>150000</v>
      </c>
      <c r="I273" s="11">
        <v>-500000</v>
      </c>
      <c r="J273" s="15">
        <f t="shared" si="9"/>
        <v>3550000</v>
      </c>
      <c r="K273" s="11">
        <v>0</v>
      </c>
      <c r="L273" s="12">
        <f t="shared" si="10"/>
        <v>3550000</v>
      </c>
    </row>
    <row r="274" spans="1:12" ht="15">
      <c r="A274" s="7" t="s">
        <v>350</v>
      </c>
      <c r="B274" s="7" t="s">
        <v>0</v>
      </c>
      <c r="C274" s="8" t="s">
        <v>625</v>
      </c>
      <c r="D274" s="9" t="s">
        <v>276</v>
      </c>
      <c r="E274" s="10">
        <v>0</v>
      </c>
      <c r="F274" s="11">
        <v>0</v>
      </c>
      <c r="G274" s="11">
        <v>0</v>
      </c>
      <c r="H274" s="11">
        <v>1500000</v>
      </c>
      <c r="I274" s="11"/>
      <c r="J274" s="15">
        <f t="shared" si="9"/>
        <v>1500000</v>
      </c>
      <c r="K274" s="11">
        <v>-1500000</v>
      </c>
      <c r="L274" s="12">
        <f t="shared" si="10"/>
        <v>0</v>
      </c>
    </row>
    <row r="275" spans="1:12" ht="15">
      <c r="A275" s="7" t="s">
        <v>350</v>
      </c>
      <c r="B275" s="7" t="s">
        <v>0</v>
      </c>
      <c r="C275" s="8" t="s">
        <v>626</v>
      </c>
      <c r="D275" s="9" t="s">
        <v>277</v>
      </c>
      <c r="E275" s="10">
        <v>250000</v>
      </c>
      <c r="F275" s="11">
        <v>0</v>
      </c>
      <c r="G275" s="11">
        <v>0</v>
      </c>
      <c r="H275" s="11">
        <v>250000</v>
      </c>
      <c r="I275" s="11"/>
      <c r="J275" s="15">
        <f t="shared" si="9"/>
        <v>250000</v>
      </c>
      <c r="K275" s="11">
        <v>-187500</v>
      </c>
      <c r="L275" s="12">
        <f t="shared" si="10"/>
        <v>62500</v>
      </c>
    </row>
    <row r="276" spans="1:12" ht="15">
      <c r="A276" s="7" t="s">
        <v>351</v>
      </c>
      <c r="B276" s="7" t="s">
        <v>0</v>
      </c>
      <c r="C276" s="8" t="s">
        <v>627</v>
      </c>
      <c r="D276" s="9" t="s">
        <v>278</v>
      </c>
      <c r="E276" s="10">
        <v>2907969.7199999997</v>
      </c>
      <c r="F276" s="11">
        <v>927517.28</v>
      </c>
      <c r="G276" s="11">
        <v>3051269</v>
      </c>
      <c r="H276" s="11">
        <v>0</v>
      </c>
      <c r="I276" s="11">
        <v>-128857</v>
      </c>
      <c r="J276" s="15">
        <f t="shared" si="9"/>
        <v>3849929.2800000003</v>
      </c>
      <c r="K276" s="11">
        <v>-136647</v>
      </c>
      <c r="L276" s="12">
        <f t="shared" si="10"/>
        <v>3713282.2800000003</v>
      </c>
    </row>
    <row r="277" spans="1:12" ht="15">
      <c r="A277" s="7" t="s">
        <v>351</v>
      </c>
      <c r="B277" s="7" t="s">
        <v>0</v>
      </c>
      <c r="C277" s="8" t="s">
        <v>628</v>
      </c>
      <c r="D277" s="9" t="s">
        <v>279</v>
      </c>
      <c r="E277" s="10">
        <v>0</v>
      </c>
      <c r="F277" s="11">
        <v>350000</v>
      </c>
      <c r="G277" s="11">
        <v>0</v>
      </c>
      <c r="H277" s="11">
        <v>0</v>
      </c>
      <c r="I277" s="11"/>
      <c r="J277" s="15">
        <f t="shared" si="9"/>
        <v>350000</v>
      </c>
      <c r="K277" s="11">
        <v>-123000</v>
      </c>
      <c r="L277" s="12">
        <f t="shared" si="10"/>
        <v>227000</v>
      </c>
    </row>
    <row r="278" spans="1:12" ht="15">
      <c r="A278" s="7" t="s">
        <v>351</v>
      </c>
      <c r="B278" s="7" t="s">
        <v>0</v>
      </c>
      <c r="C278" s="8" t="s">
        <v>629</v>
      </c>
      <c r="D278" s="9" t="s">
        <v>280</v>
      </c>
      <c r="E278" s="10">
        <v>0</v>
      </c>
      <c r="F278" s="11">
        <v>0</v>
      </c>
      <c r="G278" s="11">
        <v>250000</v>
      </c>
      <c r="H278" s="11">
        <v>0</v>
      </c>
      <c r="I278" s="11"/>
      <c r="J278" s="15">
        <f t="shared" si="9"/>
        <v>250000</v>
      </c>
      <c r="K278" s="11">
        <v>-250000</v>
      </c>
      <c r="L278" s="12">
        <f t="shared" si="10"/>
        <v>0</v>
      </c>
    </row>
    <row r="279" spans="1:12" ht="15">
      <c r="A279" s="7" t="s">
        <v>351</v>
      </c>
      <c r="B279" s="7" t="s">
        <v>0</v>
      </c>
      <c r="C279" s="8" t="s">
        <v>630</v>
      </c>
      <c r="D279" s="9" t="s">
        <v>281</v>
      </c>
      <c r="E279" s="10">
        <v>71395756</v>
      </c>
      <c r="F279" s="11">
        <v>0</v>
      </c>
      <c r="G279" s="11">
        <v>74632168</v>
      </c>
      <c r="H279" s="11">
        <v>0</v>
      </c>
      <c r="I279" s="11"/>
      <c r="J279" s="15">
        <f t="shared" si="9"/>
        <v>74632168</v>
      </c>
      <c r="K279" s="11">
        <v>-500000</v>
      </c>
      <c r="L279" s="12">
        <f t="shared" si="10"/>
        <v>74132168</v>
      </c>
    </row>
    <row r="280" spans="1:12" ht="15">
      <c r="A280" s="7" t="s">
        <v>351</v>
      </c>
      <c r="B280" s="7" t="s">
        <v>0</v>
      </c>
      <c r="C280" s="8" t="s">
        <v>631</v>
      </c>
      <c r="D280" s="9" t="s">
        <v>282</v>
      </c>
      <c r="E280" s="10">
        <v>0</v>
      </c>
      <c r="F280" s="11">
        <v>0</v>
      </c>
      <c r="G280" s="11">
        <v>620000</v>
      </c>
      <c r="H280" s="11">
        <v>0</v>
      </c>
      <c r="I280" s="11">
        <v>-350000</v>
      </c>
      <c r="J280" s="15">
        <f t="shared" si="9"/>
        <v>270000</v>
      </c>
      <c r="K280" s="11">
        <v>-256033</v>
      </c>
      <c r="L280" s="12">
        <f t="shared" si="10"/>
        <v>13967</v>
      </c>
    </row>
    <row r="281" spans="1:12" ht="15">
      <c r="A281" s="7" t="s">
        <v>352</v>
      </c>
      <c r="B281" s="7" t="s">
        <v>0</v>
      </c>
      <c r="C281" s="8" t="s">
        <v>632</v>
      </c>
      <c r="D281" s="9" t="s">
        <v>283</v>
      </c>
      <c r="E281" s="10">
        <v>61323744.2</v>
      </c>
      <c r="F281" s="11">
        <v>0</v>
      </c>
      <c r="G281" s="11">
        <v>63334508</v>
      </c>
      <c r="H281" s="11">
        <v>2910000</v>
      </c>
      <c r="I281" s="11"/>
      <c r="J281" s="15">
        <f t="shared" si="9"/>
        <v>66244508</v>
      </c>
      <c r="K281" s="11">
        <v>-1000000</v>
      </c>
      <c r="L281" s="12">
        <f t="shared" si="10"/>
        <v>65244508</v>
      </c>
    </row>
    <row r="282" spans="1:12" ht="15">
      <c r="A282" s="7" t="s">
        <v>352</v>
      </c>
      <c r="B282" s="7" t="s">
        <v>0</v>
      </c>
      <c r="C282" s="8" t="s">
        <v>633</v>
      </c>
      <c r="D282" s="9" t="s">
        <v>284</v>
      </c>
      <c r="E282" s="10">
        <v>0</v>
      </c>
      <c r="F282" s="11">
        <v>0</v>
      </c>
      <c r="G282" s="11">
        <v>0</v>
      </c>
      <c r="H282" s="11">
        <v>11000000</v>
      </c>
      <c r="I282" s="11">
        <v>-10000000</v>
      </c>
      <c r="J282" s="15">
        <f t="shared" si="9"/>
        <v>1000000</v>
      </c>
      <c r="K282" s="11">
        <v>-1000000</v>
      </c>
      <c r="L282" s="12">
        <f t="shared" si="10"/>
        <v>0</v>
      </c>
    </row>
    <row r="283" spans="1:12" ht="15">
      <c r="A283" s="7" t="s">
        <v>352</v>
      </c>
      <c r="B283" s="7" t="s">
        <v>0</v>
      </c>
      <c r="C283" s="8" t="s">
        <v>634</v>
      </c>
      <c r="D283" s="9" t="s">
        <v>285</v>
      </c>
      <c r="E283" s="10">
        <v>7073823.74</v>
      </c>
      <c r="F283" s="11">
        <v>0</v>
      </c>
      <c r="G283" s="11">
        <v>11802537</v>
      </c>
      <c r="H283" s="11">
        <v>300000</v>
      </c>
      <c r="I283" s="11"/>
      <c r="J283" s="15">
        <f t="shared" si="9"/>
        <v>12102537</v>
      </c>
      <c r="K283" s="11">
        <v>-300000</v>
      </c>
      <c r="L283" s="12">
        <f t="shared" si="10"/>
        <v>11802537</v>
      </c>
    </row>
    <row r="284" spans="1:12" ht="15">
      <c r="A284" s="7" t="s">
        <v>352</v>
      </c>
      <c r="B284" s="7" t="s">
        <v>0</v>
      </c>
      <c r="C284" s="8" t="s">
        <v>635</v>
      </c>
      <c r="D284" s="9" t="s">
        <v>286</v>
      </c>
      <c r="E284" s="10">
        <v>277058210.13</v>
      </c>
      <c r="F284" s="11">
        <v>0</v>
      </c>
      <c r="G284" s="11">
        <v>255650190</v>
      </c>
      <c r="H284" s="11">
        <v>0</v>
      </c>
      <c r="I284" s="11">
        <v>-5013156</v>
      </c>
      <c r="J284" s="15">
        <f t="shared" si="9"/>
        <v>250637034</v>
      </c>
      <c r="K284" s="11">
        <v>-473466</v>
      </c>
      <c r="L284" s="12">
        <f t="shared" si="10"/>
        <v>250163568</v>
      </c>
    </row>
    <row r="285" spans="1:12" ht="15">
      <c r="A285" s="7" t="s">
        <v>352</v>
      </c>
      <c r="B285" s="7" t="s">
        <v>0</v>
      </c>
      <c r="C285" s="8" t="s">
        <v>636</v>
      </c>
      <c r="D285" s="9" t="s">
        <v>287</v>
      </c>
      <c r="E285" s="10">
        <v>7409502.54</v>
      </c>
      <c r="F285" s="11">
        <v>0</v>
      </c>
      <c r="G285" s="11">
        <v>9347502</v>
      </c>
      <c r="H285" s="11">
        <v>500000</v>
      </c>
      <c r="I285" s="11"/>
      <c r="J285" s="15">
        <f t="shared" si="9"/>
        <v>9847502</v>
      </c>
      <c r="K285" s="11">
        <v>-680000</v>
      </c>
      <c r="L285" s="12">
        <f t="shared" si="10"/>
        <v>9167502</v>
      </c>
    </row>
    <row r="286" spans="1:12" ht="15">
      <c r="A286" s="7" t="s">
        <v>352</v>
      </c>
      <c r="B286" s="7" t="s">
        <v>0</v>
      </c>
      <c r="C286" s="8" t="s">
        <v>637</v>
      </c>
      <c r="D286" s="9" t="s">
        <v>288</v>
      </c>
      <c r="E286" s="10">
        <v>226396669.62</v>
      </c>
      <c r="F286" s="11">
        <v>0</v>
      </c>
      <c r="G286" s="11">
        <v>234343661</v>
      </c>
      <c r="H286" s="11">
        <v>0</v>
      </c>
      <c r="I286" s="11"/>
      <c r="J286" s="15">
        <f t="shared" si="9"/>
        <v>234343661</v>
      </c>
      <c r="K286" s="11">
        <v>-6527721</v>
      </c>
      <c r="L286" s="12">
        <f t="shared" si="10"/>
        <v>227815940</v>
      </c>
    </row>
    <row r="287" spans="1:12" ht="15">
      <c r="A287" s="7" t="s">
        <v>352</v>
      </c>
      <c r="B287" s="7" t="s">
        <v>0</v>
      </c>
      <c r="C287" s="8" t="s">
        <v>638</v>
      </c>
      <c r="D287" s="9" t="s">
        <v>289</v>
      </c>
      <c r="E287" s="10">
        <v>88894194.57</v>
      </c>
      <c r="F287" s="11">
        <v>0</v>
      </c>
      <c r="G287" s="11">
        <v>87568233</v>
      </c>
      <c r="H287" s="11">
        <v>0</v>
      </c>
      <c r="I287" s="11">
        <v>-2096532</v>
      </c>
      <c r="J287" s="15">
        <f t="shared" si="9"/>
        <v>85471701</v>
      </c>
      <c r="K287" s="11">
        <v>0</v>
      </c>
      <c r="L287" s="12">
        <f t="shared" si="10"/>
        <v>85471701</v>
      </c>
    </row>
    <row r="288" spans="1:5" ht="14.25">
      <c r="A288" s="16"/>
      <c r="E288" s="1"/>
    </row>
    <row r="289" ht="14.25">
      <c r="E289" s="1"/>
    </row>
    <row r="290" ht="14.25">
      <c r="E290" s="1"/>
    </row>
    <row r="291" ht="14.25">
      <c r="E291" s="1"/>
    </row>
    <row r="292" ht="14.25">
      <c r="E292" s="1"/>
    </row>
    <row r="293" ht="14.25">
      <c r="E293" s="1"/>
    </row>
    <row r="294" ht="14.25">
      <c r="E294" s="1"/>
    </row>
    <row r="295" ht="14.25">
      <c r="E295" s="1"/>
    </row>
    <row r="296" ht="14.25">
      <c r="E296" s="1"/>
    </row>
    <row r="297" ht="14.25">
      <c r="E297" s="1"/>
    </row>
    <row r="298" ht="14.25">
      <c r="E298" s="1"/>
    </row>
    <row r="299" ht="14.25">
      <c r="E299" s="1"/>
    </row>
    <row r="300" ht="14.25">
      <c r="E300" s="1"/>
    </row>
    <row r="301" ht="14.25">
      <c r="E301" s="1"/>
    </row>
    <row r="302" ht="14.25">
      <c r="E302" s="1"/>
    </row>
    <row r="303" ht="14.25">
      <c r="E303" s="1"/>
    </row>
    <row r="304" ht="14.25">
      <c r="E304" s="1"/>
    </row>
    <row r="305" ht="14.25">
      <c r="E305" s="1"/>
    </row>
    <row r="306" ht="14.25">
      <c r="E306" s="1"/>
    </row>
    <row r="307" ht="14.25">
      <c r="E307" s="1"/>
    </row>
    <row r="308" ht="14.25">
      <c r="E308" s="1"/>
    </row>
    <row r="309" ht="14.25">
      <c r="E309" s="1"/>
    </row>
    <row r="310" ht="14.25">
      <c r="E310" s="1"/>
    </row>
  </sheetData>
  <sheetProtection/>
  <conditionalFormatting sqref="K1:K65536 I1:I65536">
    <cfRule type="cellIs" priority="2" dxfId="1" operator="lessThan" stopIfTrue="1">
      <formula>0</formula>
    </cfRule>
  </conditionalFormatting>
  <printOptions/>
  <pageMargins left="0.25" right="0.25" top="0.25" bottom="0.25" header="0.03" footer="0.2"/>
  <pageSetup fitToHeight="0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lsegel</dc:creator>
  <cp:keywords/>
  <dc:description/>
  <cp:lastModifiedBy>itdlocal</cp:lastModifiedBy>
  <cp:lastPrinted>2015-02-02T23:20:10Z</cp:lastPrinted>
  <dcterms:created xsi:type="dcterms:W3CDTF">2004-09-09T19:58:51Z</dcterms:created>
  <dcterms:modified xsi:type="dcterms:W3CDTF">2017-08-09T21:22:34Z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