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45" windowWidth="11295" windowHeight="10800" tabRatio="682" activeTab="0"/>
  </bookViews>
  <sheets>
    <sheet name="Cover Sheet " sheetId="1" r:id="rId1"/>
    <sheet name="1NEGPartbyOperators" sheetId="2" r:id="rId2"/>
    <sheet name="2NEGExitsbyOperators" sheetId="3" r:id="rId3"/>
    <sheet name="3NEGCharacteristics" sheetId="4" r:id="rId4"/>
  </sheets>
  <definedNames>
    <definedName name="_xlnm.Print_Area" localSheetId="1">'1NEGPartbyOperators'!$A$1:$L$18</definedName>
    <definedName name="_xlnm.Print_Area" localSheetId="2">'2NEGExitsbyOperators'!$A$1:$M$18</definedName>
    <definedName name="_xlnm.Print_Area" localSheetId="3">'3NEGCharacteristics'!$A$1:$N$16</definedName>
    <definedName name="_xlnm.Print_Area" localSheetId="0">'Cover Sheet '!$A$1:$C$29</definedName>
    <definedName name="_xlnm.Print_Titles" localSheetId="1">'1NEGPartbyOperators'!$1:$5</definedName>
    <definedName name="_xlnm.Print_Titles" localSheetId="2">'2NEGExitsbyOperators'!$1:$5</definedName>
    <definedName name="_xlnm.Print_Titles" localSheetId="3">'3NEGCharacteristics'!$1:$5</definedName>
  </definedNames>
  <calcPr fullCalcOnLoad="1"/>
</workbook>
</file>

<file path=xl/sharedStrings.xml><?xml version="1.0" encoding="utf-8"?>
<sst xmlns="http://schemas.openxmlformats.org/spreadsheetml/2006/main" count="84" uniqueCount="63">
  <si>
    <t>STATE TOTALS</t>
  </si>
  <si>
    <t>Pct.</t>
  </si>
  <si>
    <t>YTD
Actual</t>
  </si>
  <si>
    <t>TRAINING ENROLLMENTS</t>
  </si>
  <si>
    <t>ESL</t>
  </si>
  <si>
    <t>OJT</t>
  </si>
  <si>
    <t>ABE /
GED</t>
  </si>
  <si>
    <t>Occup
Skills*</t>
  </si>
  <si>
    <t>%
of Plan</t>
  </si>
  <si>
    <t>Exclusions</t>
  </si>
  <si>
    <t>Disabled</t>
  </si>
  <si>
    <t>Hispanic
or Latino</t>
  </si>
  <si>
    <t>Limited
English</t>
  </si>
  <si>
    <t>U.I.
Claimant</t>
  </si>
  <si>
    <t>Female</t>
  </si>
  <si>
    <t>Total
Plan</t>
  </si>
  <si>
    <t>Other</t>
  </si>
  <si>
    <t>Age 45
or Older</t>
  </si>
  <si>
    <t>College
&lt; 16</t>
  </si>
  <si>
    <t>Total Exits</t>
  </si>
  <si>
    <t>Entered Employments</t>
  </si>
  <si>
    <t>EE Rate at Exit</t>
  </si>
  <si>
    <t>PARTICIPANT SUMMARIES BY AREA</t>
  </si>
  <si>
    <t>PERCENTAGE OF TOTAL PARTICIPANTS</t>
  </si>
  <si>
    <t>TAB 8 - NATIONAL EMERGENCY GRANTS</t>
  </si>
  <si>
    <t>Age               25-44</t>
  </si>
  <si>
    <t>Average
Placement                       Wage</t>
  </si>
  <si>
    <t>WORKFORCE
INVESTMENT                                                                         AREA</t>
  </si>
  <si>
    <t>WORKFORCE
INVESTMENT                             AREA</t>
  </si>
  <si>
    <t>Wage
Retention                   Rate</t>
  </si>
  <si>
    <t>Black or Afr Amer</t>
  </si>
  <si>
    <t>High                         Sch
Grad</t>
  </si>
  <si>
    <t>Less
Than                   H.S.</t>
  </si>
  <si>
    <t>Asian or
Pacific            Islander</t>
  </si>
  <si>
    <t>WORKFORCE
INVESTMENT                          AREA</t>
  </si>
  <si>
    <t>ENROLLMENTS BY ACTIVITY                        (Multiple Counts)</t>
  </si>
  <si>
    <t xml:space="preserve">*Occupational Training includes workplace training, private sector training programs, skill upgrading &amp; retraining, entrepreneurial training, job readiness training and customized training.                                    </t>
  </si>
  <si>
    <t>TOTAL    PARTICIPANTS</t>
  </si>
  <si>
    <t>Data Source:  Crystal Report/MOSES Database</t>
  </si>
  <si>
    <t>Table 1 - Participation and Activity by NEG Grant</t>
  </si>
  <si>
    <t>Table 2 - Exit and Outcome by NEG Grant</t>
  </si>
  <si>
    <t>Table 3 - Participant Characteristics by NEG Grant</t>
  </si>
  <si>
    <t>TABLE 1 - PARTICIPATION AND ACTIVITY BY NEG GRANT</t>
  </si>
  <si>
    <t>TABLE 2 - EXIT AND OUTCOME BY NEG GRANT</t>
  </si>
  <si>
    <t>TABLE 3 - PARTICPANT CHARACTERISTICS BY NEG GRANT</t>
  </si>
  <si>
    <t>Entered Employments include:  unsubsidized employment; military; and apprenticeship.   Exclusions: Exiters who leave the program for medical reasons, who are institutionalized or who transfer to another program are not counted in EE rate</t>
  </si>
  <si>
    <t>YTD 
Actual Enrollments</t>
  </si>
  <si>
    <t>Math or
Reading 
Level &lt; 9.0</t>
  </si>
  <si>
    <t>Hampden:  Impact Dual Enr
07/01/2010 - 06/30/2012</t>
  </si>
  <si>
    <t>Hampden/GNB:  OJT
10/01/2010 - 06/30/2012</t>
  </si>
  <si>
    <t>Compiled by Department of Career Services</t>
  </si>
  <si>
    <t>Merrimack:  Sonoco/Debbies
10/01/2010 - 09/30/2012</t>
  </si>
  <si>
    <t>Greater Lowell:  Jabil
07/01/2009 - 12/31/2011</t>
  </si>
  <si>
    <t>MSW:  Financial
10/01/2009 - 03/31/2012</t>
  </si>
  <si>
    <t>Bristol/MSW:  AJ Wright
01/01/2011 - 03/31/2013</t>
  </si>
  <si>
    <t>NA</t>
  </si>
  <si>
    <t>Central:  Evergreen Solar
07/01/2011 - 6/30/2013</t>
  </si>
  <si>
    <t>MSW:  Unilever Plus 7
07/01/2011 - 06/30/2013</t>
  </si>
  <si>
    <t>Merrimack:  Solo Cup
07/01/2011 - 06/30/2013</t>
  </si>
  <si>
    <t>Hampden: Severe Storms
06/30/2011 - 06/30/2012</t>
  </si>
  <si>
    <t>MSW:  Metro Central
07/01/2009 - 06/30/2013</t>
  </si>
  <si>
    <t>FY12 ANNUAL PERFORMANCE ENDING JUNE 30, 2012</t>
  </si>
  <si>
    <t>Crystal Report Date: 10/05/2012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</si>
</sst>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0;[Red]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[$-409]dddd\,\ mmmm\ dd\,\ yyyy"/>
    <numFmt numFmtId="185" formatCode="m/d/yy;@"/>
    <numFmt numFmtId="186" formatCode="0[$%-409]"/>
    <numFmt numFmtId="187" formatCode="[$$-409]0.00"/>
  </numFmts>
  <fonts count="1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9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4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86" fontId="1" fillId="2" borderId="5" xfId="21" applyNumberFormat="1" applyFont="1" applyFill="1" applyBorder="1" applyAlignment="1">
      <alignment horizontal="center" vertical="center"/>
    </xf>
    <xf numFmtId="186" fontId="1" fillId="0" borderId="6" xfId="21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9" fontId="11" fillId="0" borderId="7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9" fontId="11" fillId="0" borderId="10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1" fontId="11" fillId="0" borderId="14" xfId="0" applyNumberFormat="1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9" fontId="11" fillId="0" borderId="1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1" fontId="12" fillId="0" borderId="21" xfId="0" applyNumberFormat="1" applyFont="1" applyFill="1" applyBorder="1" applyAlignment="1">
      <alignment horizontal="center" vertical="center"/>
    </xf>
    <xf numFmtId="9" fontId="12" fillId="0" borderId="22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1" fontId="11" fillId="0" borderId="29" xfId="0" applyNumberFormat="1" applyFont="1" applyFill="1" applyBorder="1" applyAlignment="1">
      <alignment horizontal="center"/>
    </xf>
    <xf numFmtId="164" fontId="11" fillId="0" borderId="29" xfId="0" applyNumberFormat="1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9" fontId="11" fillId="0" borderId="30" xfId="0" applyNumberFormat="1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166" fontId="11" fillId="0" borderId="30" xfId="0" applyNumberFormat="1" applyFont="1" applyFill="1" applyBorder="1" applyAlignment="1">
      <alignment horizontal="center" wrapText="1"/>
    </xf>
    <xf numFmtId="164" fontId="11" fillId="0" borderId="31" xfId="0" applyNumberFormat="1" applyFont="1" applyFill="1" applyBorder="1" applyAlignment="1">
      <alignment horizontal="center" wrapText="1"/>
    </xf>
    <xf numFmtId="3" fontId="11" fillId="0" borderId="9" xfId="0" applyNumberFormat="1" applyFont="1" applyFill="1" applyBorder="1" applyAlignment="1">
      <alignment horizontal="center" vertical="center"/>
    </xf>
    <xf numFmtId="9" fontId="11" fillId="0" borderId="5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166" fontId="11" fillId="0" borderId="19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3" fontId="12" fillId="0" borderId="33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9" fontId="12" fillId="0" borderId="34" xfId="0" applyNumberFormat="1" applyFont="1" applyFill="1" applyBorder="1" applyAlignment="1">
      <alignment horizontal="center" vertical="center"/>
    </xf>
    <xf numFmtId="166" fontId="12" fillId="0" borderId="3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3" fontId="12" fillId="0" borderId="21" xfId="0" applyNumberFormat="1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right" vertical="center" wrapText="1" indent="2"/>
    </xf>
    <xf numFmtId="3" fontId="12" fillId="0" borderId="20" xfId="0" applyNumberFormat="1" applyFont="1" applyFill="1" applyBorder="1" applyAlignment="1">
      <alignment horizontal="right" vertical="center" wrapText="1" indent="2"/>
    </xf>
    <xf numFmtId="3" fontId="11" fillId="0" borderId="13" xfId="0" applyNumberFormat="1" applyFont="1" applyFill="1" applyBorder="1" applyAlignment="1">
      <alignment horizontal="right" vertical="center" wrapText="1" indent="2"/>
    </xf>
    <xf numFmtId="3" fontId="11" fillId="0" borderId="5" xfId="0" applyNumberFormat="1" applyFont="1" applyFill="1" applyBorder="1" applyAlignment="1">
      <alignment horizontal="center" vertical="center"/>
    </xf>
    <xf numFmtId="1" fontId="11" fillId="0" borderId="37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186" fontId="1" fillId="2" borderId="16" xfId="0" applyNumberFormat="1" applyFont="1" applyFill="1" applyBorder="1" applyAlignment="1">
      <alignment horizontal="center" vertical="center"/>
    </xf>
    <xf numFmtId="186" fontId="1" fillId="2" borderId="17" xfId="0" applyNumberFormat="1" applyFont="1" applyFill="1" applyBorder="1" applyAlignment="1">
      <alignment horizontal="center" vertical="center"/>
    </xf>
    <xf numFmtId="186" fontId="11" fillId="0" borderId="13" xfId="0" applyNumberFormat="1" applyFont="1" applyFill="1" applyBorder="1" applyAlignment="1">
      <alignment horizontal="center" vertical="center"/>
    </xf>
    <xf numFmtId="186" fontId="11" fillId="0" borderId="31" xfId="0" applyNumberFormat="1" applyFont="1" applyFill="1" applyBorder="1" applyAlignment="1">
      <alignment horizontal="center" vertical="center"/>
    </xf>
    <xf numFmtId="186" fontId="12" fillId="0" borderId="22" xfId="0" applyNumberFormat="1" applyFont="1" applyFill="1" applyBorder="1" applyAlignment="1">
      <alignment horizontal="center" vertical="center"/>
    </xf>
    <xf numFmtId="186" fontId="1" fillId="0" borderId="10" xfId="21" applyNumberFormat="1" applyFont="1" applyFill="1" applyBorder="1" applyAlignment="1">
      <alignment horizontal="center" vertical="center"/>
    </xf>
    <xf numFmtId="186" fontId="1" fillId="2" borderId="19" xfId="0" applyNumberFormat="1" applyFont="1" applyFill="1" applyBorder="1" applyAlignment="1">
      <alignment horizontal="center" vertical="center"/>
    </xf>
    <xf numFmtId="186" fontId="1" fillId="2" borderId="3" xfId="21" applyNumberFormat="1" applyFont="1" applyFill="1" applyBorder="1" applyAlignment="1">
      <alignment horizontal="center" vertical="center"/>
    </xf>
    <xf numFmtId="186" fontId="1" fillId="0" borderId="2" xfId="21" applyNumberFormat="1" applyFont="1" applyFill="1" applyBorder="1" applyAlignment="1">
      <alignment horizontal="center" vertical="center"/>
    </xf>
    <xf numFmtId="186" fontId="1" fillId="0" borderId="38" xfId="21" applyNumberFormat="1" applyFont="1" applyFill="1" applyBorder="1" applyAlignment="1">
      <alignment horizontal="center" vertical="center"/>
    </xf>
    <xf numFmtId="1" fontId="11" fillId="0" borderId="39" xfId="0" applyNumberFormat="1" applyFont="1" applyFill="1" applyBorder="1" applyAlignment="1">
      <alignment horizontal="center" vertical="center"/>
    </xf>
    <xf numFmtId="1" fontId="11" fillId="0" borderId="40" xfId="0" applyNumberFormat="1" applyFont="1" applyFill="1" applyBorder="1" applyAlignment="1">
      <alignment horizontal="center" vertical="center"/>
    </xf>
    <xf numFmtId="3" fontId="11" fillId="0" borderId="40" xfId="0" applyNumberFormat="1" applyFont="1" applyFill="1" applyBorder="1" applyAlignment="1">
      <alignment horizontal="center" vertical="center"/>
    </xf>
    <xf numFmtId="1" fontId="11" fillId="0" borderId="41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86" fontId="1" fillId="2" borderId="16" xfId="21" applyNumberFormat="1" applyFont="1" applyFill="1" applyBorder="1" applyAlignment="1">
      <alignment horizontal="center" vertical="center"/>
    </xf>
    <xf numFmtId="186" fontId="1" fillId="0" borderId="17" xfId="21" applyNumberFormat="1" applyFont="1" applyFill="1" applyBorder="1" applyAlignment="1">
      <alignment horizontal="center" vertical="center"/>
    </xf>
    <xf numFmtId="186" fontId="1" fillId="0" borderId="19" xfId="21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 wrapText="1"/>
    </xf>
    <xf numFmtId="3" fontId="11" fillId="0" borderId="31" xfId="0" applyNumberFormat="1" applyFont="1" applyFill="1" applyBorder="1" applyAlignment="1">
      <alignment horizontal="right" vertical="center" wrapText="1" indent="2"/>
    </xf>
    <xf numFmtId="3" fontId="11" fillId="0" borderId="31" xfId="0" applyNumberFormat="1" applyFont="1" applyFill="1" applyBorder="1" applyAlignment="1">
      <alignment horizontal="center" vertical="center"/>
    </xf>
    <xf numFmtId="9" fontId="11" fillId="0" borderId="16" xfId="0" applyNumberFormat="1" applyFont="1" applyFill="1" applyBorder="1" applyAlignment="1">
      <alignment horizontal="center" vertical="center"/>
    </xf>
    <xf numFmtId="175" fontId="12" fillId="0" borderId="21" xfId="15" applyNumberFormat="1" applyFont="1" applyFill="1" applyBorder="1" applyAlignment="1">
      <alignment horizontal="center" vertical="center"/>
    </xf>
    <xf numFmtId="166" fontId="11" fillId="0" borderId="43" xfId="0" applyNumberFormat="1" applyFont="1" applyFill="1" applyBorder="1" applyAlignment="1">
      <alignment horizontal="center" wrapText="1"/>
    </xf>
    <xf numFmtId="0" fontId="11" fillId="0" borderId="44" xfId="0" applyFont="1" applyFill="1" applyBorder="1" applyAlignment="1">
      <alignment vertical="center" wrapText="1"/>
    </xf>
    <xf numFmtId="175" fontId="12" fillId="0" borderId="33" xfId="15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 wrapText="1"/>
    </xf>
    <xf numFmtId="166" fontId="2" fillId="0" borderId="4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46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wrapText="1"/>
    </xf>
    <xf numFmtId="0" fontId="11" fillId="0" borderId="48" xfId="0" applyFont="1" applyFill="1" applyBorder="1" applyAlignment="1">
      <alignment horizontal="center" wrapText="1"/>
    </xf>
    <xf numFmtId="0" fontId="11" fillId="0" borderId="4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166" fontId="2" fillId="0" borderId="46" xfId="0" applyNumberFormat="1" applyFont="1" applyFill="1" applyBorder="1" applyAlignment="1">
      <alignment horizontal="center" vertical="center" wrapText="1"/>
    </xf>
    <xf numFmtId="166" fontId="2" fillId="0" borderId="47" xfId="0" applyNumberFormat="1" applyFont="1" applyFill="1" applyBorder="1" applyAlignment="1">
      <alignment horizontal="center" vertical="center" wrapText="1"/>
    </xf>
    <xf numFmtId="166" fontId="2" fillId="0" borderId="5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30" xfId="0" applyNumberFormat="1" applyFont="1" applyFill="1" applyBorder="1" applyAlignment="1">
      <alignment horizontal="center" vertical="center" wrapText="1"/>
    </xf>
    <xf numFmtId="166" fontId="2" fillId="0" borderId="24" xfId="0" applyNumberFormat="1" applyFont="1" applyFill="1" applyBorder="1" applyAlignment="1">
      <alignment horizontal="center" vertical="center"/>
    </xf>
    <xf numFmtId="166" fontId="2" fillId="0" borderId="25" xfId="0" applyNumberFormat="1" applyFont="1" applyFill="1" applyBorder="1" applyAlignment="1">
      <alignment horizontal="center" vertical="center"/>
    </xf>
    <xf numFmtId="166" fontId="2" fillId="0" borderId="2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1" fillId="0" borderId="46" xfId="0" applyFont="1" applyFill="1" applyBorder="1" applyAlignment="1">
      <alignment wrapText="1"/>
    </xf>
    <xf numFmtId="0" fontId="0" fillId="0" borderId="46" xfId="0" applyBorder="1" applyAlignment="1">
      <alignment wrapText="1"/>
    </xf>
    <xf numFmtId="0" fontId="11" fillId="0" borderId="43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1" fontId="11" fillId="0" borderId="43" xfId="0" applyNumberFormat="1" applyFont="1" applyFill="1" applyBorder="1" applyAlignment="1">
      <alignment horizontal="center"/>
    </xf>
    <xf numFmtId="1" fontId="11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1" fillId="0" borderId="51" xfId="0" applyFont="1" applyFill="1" applyBorder="1" applyAlignment="1">
      <alignment horizontal="center" wrapText="1"/>
    </xf>
    <xf numFmtId="0" fontId="11" fillId="0" borderId="36" xfId="0" applyFont="1" applyFill="1" applyBorder="1" applyAlignment="1">
      <alignment horizontal="center" wrapText="1"/>
    </xf>
    <xf numFmtId="0" fontId="1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8229600" cy="5895975"/>
        </a:xfrm>
        <a:prstGeom prst="rect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32.7109375" style="35" customWidth="1"/>
    <col min="2" max="2" width="64.140625" style="35" customWidth="1"/>
    <col min="3" max="3" width="26.7109375" style="35" customWidth="1"/>
    <col min="4" max="4" width="16.57421875" style="8" customWidth="1"/>
    <col min="5" max="5" width="21.421875" style="8" customWidth="1"/>
    <col min="6" max="6" width="11.57421875" style="8" customWidth="1"/>
    <col min="7" max="7" width="10.421875" style="8" customWidth="1"/>
    <col min="8" max="9" width="9.140625" style="8" customWidth="1"/>
    <col min="10" max="10" width="11.00390625" style="8" customWidth="1"/>
    <col min="11" max="16384" width="9.140625" style="8" customWidth="1"/>
  </cols>
  <sheetData>
    <row r="1" spans="1:3" ht="41.25" customHeight="1">
      <c r="A1" s="136"/>
      <c r="B1" s="136"/>
      <c r="C1" s="136"/>
    </row>
    <row r="2" spans="1:3" ht="18.75" customHeight="1">
      <c r="A2" s="137"/>
      <c r="B2" s="137"/>
      <c r="C2" s="137"/>
    </row>
    <row r="3" spans="1:3" ht="18.75" customHeight="1">
      <c r="A3" s="137" t="s">
        <v>24</v>
      </c>
      <c r="B3" s="137"/>
      <c r="C3" s="137"/>
    </row>
    <row r="4" spans="1:3" ht="9" customHeight="1">
      <c r="A4" s="137"/>
      <c r="B4" s="137"/>
      <c r="C4" s="137"/>
    </row>
    <row r="5" spans="1:3" ht="15.75" customHeight="1">
      <c r="A5" s="137" t="s">
        <v>61</v>
      </c>
      <c r="B5" s="137"/>
      <c r="C5" s="137"/>
    </row>
    <row r="6" spans="1:3" ht="15.75" customHeight="1">
      <c r="A6" s="32"/>
      <c r="B6" s="32"/>
      <c r="C6" s="32"/>
    </row>
    <row r="7" spans="1:3" ht="18.75">
      <c r="A7" s="138"/>
      <c r="B7" s="138"/>
      <c r="C7" s="138"/>
    </row>
    <row r="8" spans="1:3" ht="18.75">
      <c r="A8" s="37"/>
      <c r="B8" s="37"/>
      <c r="C8" s="37"/>
    </row>
    <row r="9" spans="1:15" ht="18.75">
      <c r="A9" s="137" t="s">
        <v>22</v>
      </c>
      <c r="B9" s="137"/>
      <c r="C9" s="137"/>
      <c r="N9" s="25"/>
      <c r="O9" s="25"/>
    </row>
    <row r="10" spans="1:3" ht="18.75">
      <c r="A10" s="37"/>
      <c r="B10" s="37"/>
      <c r="C10" s="37"/>
    </row>
    <row r="11" spans="2:3" ht="18.75">
      <c r="B11" s="28" t="s">
        <v>39</v>
      </c>
      <c r="C11" s="33"/>
    </row>
    <row r="12" spans="1:3" ht="18.75">
      <c r="A12" s="37"/>
      <c r="B12" s="33"/>
      <c r="C12" s="37"/>
    </row>
    <row r="13" spans="2:3" ht="18.75">
      <c r="B13" s="28"/>
      <c r="C13" s="28"/>
    </row>
    <row r="14" spans="1:3" ht="18.75">
      <c r="A14" s="27"/>
      <c r="B14" s="28" t="s">
        <v>40</v>
      </c>
      <c r="C14" s="37"/>
    </row>
    <row r="15" ht="18.75">
      <c r="C15" s="28"/>
    </row>
    <row r="16" spans="1:3" ht="18.75">
      <c r="A16" s="32"/>
      <c r="C16" s="37"/>
    </row>
    <row r="17" spans="2:3" ht="18.75">
      <c r="B17" s="28" t="s">
        <v>41</v>
      </c>
      <c r="C17" s="28"/>
    </row>
    <row r="18" spans="1:3" ht="18.75">
      <c r="A18" s="32"/>
      <c r="C18" s="37"/>
    </row>
    <row r="19" ht="18.75">
      <c r="C19" s="28"/>
    </row>
    <row r="20" spans="1:3" ht="15.75">
      <c r="A20" s="36"/>
      <c r="B20" s="36"/>
      <c r="C20" s="36"/>
    </row>
    <row r="21" spans="1:3" ht="15.75">
      <c r="A21" s="36"/>
      <c r="B21" s="36"/>
      <c r="C21" s="36"/>
    </row>
    <row r="22" spans="1:3" ht="15.75">
      <c r="A22" s="36"/>
      <c r="B22" s="36"/>
      <c r="C22" s="36"/>
    </row>
    <row r="23" spans="1:3" ht="15.75">
      <c r="A23" s="36"/>
      <c r="B23" s="36"/>
      <c r="C23" s="36"/>
    </row>
    <row r="24" spans="1:3" ht="12.75">
      <c r="A24" s="34"/>
      <c r="B24" s="34"/>
      <c r="C24" s="34"/>
    </row>
    <row r="25" spans="1:3" ht="12.75">
      <c r="A25" s="34"/>
      <c r="B25" s="34"/>
      <c r="C25" s="34"/>
    </row>
    <row r="26" spans="1:3" s="2" customFormat="1" ht="12.75" customHeight="1">
      <c r="A26" s="38"/>
      <c r="B26" s="34"/>
      <c r="C26" s="34"/>
    </row>
    <row r="27" spans="1:3" s="2" customFormat="1" ht="21.75" customHeight="1">
      <c r="A27" s="34" t="s">
        <v>38</v>
      </c>
      <c r="B27" s="34"/>
      <c r="C27" s="34" t="s">
        <v>62</v>
      </c>
    </row>
    <row r="28" spans="1:4" ht="12.75" customHeight="1">
      <c r="A28" s="34" t="s">
        <v>50</v>
      </c>
      <c r="B28" s="34"/>
      <c r="C28" s="26"/>
      <c r="D28" s="94"/>
    </row>
    <row r="29" spans="2:4" ht="12.75">
      <c r="B29" s="34"/>
      <c r="C29" s="34"/>
      <c r="D29" s="2"/>
    </row>
    <row r="30" spans="1:3" ht="12.75">
      <c r="A30" s="8"/>
      <c r="B30" s="8"/>
      <c r="C30" s="8"/>
    </row>
  </sheetData>
  <mergeCells count="7">
    <mergeCell ref="A1:C1"/>
    <mergeCell ref="A2:C2"/>
    <mergeCell ref="A7:C7"/>
    <mergeCell ref="A9:C9"/>
    <mergeCell ref="A3:C3"/>
    <mergeCell ref="A4:C4"/>
    <mergeCell ref="A5:C5"/>
  </mergeCells>
  <printOptions horizontalCentered="1" verticalCentered="1"/>
  <pageMargins left="0.7" right="0.7" top="0.82" bottom="0.37" header="0.29" footer="0.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80" zoomScaleNormal="80" workbookViewId="0" topLeftCell="A4">
      <selection activeCell="A19" sqref="A19"/>
    </sheetView>
  </sheetViews>
  <sheetFormatPr defaultColWidth="9.140625" defaultRowHeight="12.75"/>
  <cols>
    <col min="1" max="1" width="29.00390625" style="14" customWidth="1"/>
    <col min="2" max="5" width="8.140625" style="14" customWidth="1"/>
    <col min="6" max="7" width="9.140625" style="14" customWidth="1"/>
    <col min="8" max="8" width="8.57421875" style="14" customWidth="1"/>
    <col min="9" max="9" width="8.28125" style="14" customWidth="1"/>
    <col min="10" max="10" width="7.7109375" style="14" customWidth="1"/>
    <col min="11" max="11" width="7.8515625" style="14" customWidth="1"/>
    <col min="12" max="12" width="8.00390625" style="14" customWidth="1"/>
    <col min="13" max="13" width="9.8515625" style="14" customWidth="1"/>
    <col min="14" max="16384" width="9.140625" style="14" customWidth="1"/>
  </cols>
  <sheetData>
    <row r="1" spans="1:14" s="13" customFormat="1" ht="18.75" customHeight="1">
      <c r="A1" s="140" t="s">
        <v>24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2"/>
      <c r="M1" s="11"/>
      <c r="N1" s="12"/>
    </row>
    <row r="2" spans="1:14" s="13" customFormat="1" ht="18.75" customHeight="1">
      <c r="A2" s="149" t="s">
        <v>61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/>
      <c r="M2" s="11"/>
      <c r="N2" s="12"/>
    </row>
    <row r="3" spans="1:14" s="13" customFormat="1" ht="18.75" customHeight="1" thickBot="1">
      <c r="A3" s="143" t="s">
        <v>42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  <c r="M3" s="11"/>
      <c r="N3" s="12"/>
    </row>
    <row r="4" spans="1:14" ht="29.25" customHeight="1">
      <c r="A4" s="152" t="s">
        <v>28</v>
      </c>
      <c r="B4" s="146" t="s">
        <v>37</v>
      </c>
      <c r="C4" s="147"/>
      <c r="D4" s="148"/>
      <c r="E4" s="146" t="s">
        <v>3</v>
      </c>
      <c r="F4" s="147"/>
      <c r="G4" s="148"/>
      <c r="H4" s="146" t="s">
        <v>35</v>
      </c>
      <c r="I4" s="147"/>
      <c r="J4" s="147"/>
      <c r="K4" s="147"/>
      <c r="L4" s="148"/>
      <c r="M4" s="10"/>
      <c r="N4" s="10"/>
    </row>
    <row r="5" spans="1:14" ht="33" customHeight="1" thickBot="1">
      <c r="A5" s="153"/>
      <c r="B5" s="70" t="s">
        <v>15</v>
      </c>
      <c r="C5" s="71" t="s">
        <v>2</v>
      </c>
      <c r="D5" s="72" t="s">
        <v>1</v>
      </c>
      <c r="E5" s="71" t="s">
        <v>15</v>
      </c>
      <c r="F5" s="71" t="s">
        <v>2</v>
      </c>
      <c r="G5" s="72" t="s">
        <v>1</v>
      </c>
      <c r="H5" s="71" t="s">
        <v>6</v>
      </c>
      <c r="I5" s="73" t="s">
        <v>4</v>
      </c>
      <c r="J5" s="71" t="s">
        <v>7</v>
      </c>
      <c r="K5" s="71" t="s">
        <v>5</v>
      </c>
      <c r="L5" s="74" t="s">
        <v>16</v>
      </c>
      <c r="M5" s="15"/>
      <c r="N5" s="10"/>
    </row>
    <row r="6" spans="1:14" s="17" customFormat="1" ht="35.25" customHeight="1">
      <c r="A6" s="48" t="s">
        <v>54</v>
      </c>
      <c r="B6" s="49">
        <v>720</v>
      </c>
      <c r="C6" s="50">
        <v>589</v>
      </c>
      <c r="D6" s="51">
        <f aca="true" t="shared" si="0" ref="D6:D17">(C6/B6)</f>
        <v>0.8180555555555555</v>
      </c>
      <c r="E6" s="50">
        <v>380</v>
      </c>
      <c r="F6" s="83">
        <v>321</v>
      </c>
      <c r="G6" s="51">
        <f aca="true" t="shared" si="1" ref="G6:G17">+F6/E6</f>
        <v>0.8447368421052631</v>
      </c>
      <c r="H6" s="49">
        <v>2</v>
      </c>
      <c r="I6" s="52">
        <v>13</v>
      </c>
      <c r="J6" s="50">
        <v>317</v>
      </c>
      <c r="K6" s="53">
        <v>0</v>
      </c>
      <c r="L6" s="54">
        <v>1</v>
      </c>
      <c r="M6" s="24"/>
      <c r="N6" s="16"/>
    </row>
    <row r="7" spans="1:14" s="17" customFormat="1" ht="35.25" customHeight="1">
      <c r="A7" s="48" t="s">
        <v>56</v>
      </c>
      <c r="B7" s="56">
        <v>320</v>
      </c>
      <c r="C7" s="103">
        <v>244</v>
      </c>
      <c r="D7" s="51">
        <f t="shared" si="0"/>
        <v>0.7625</v>
      </c>
      <c r="E7" s="103" t="s">
        <v>55</v>
      </c>
      <c r="F7" s="99">
        <v>105</v>
      </c>
      <c r="G7" s="51" t="s">
        <v>55</v>
      </c>
      <c r="H7" s="56">
        <v>10</v>
      </c>
      <c r="I7" s="57">
        <v>7</v>
      </c>
      <c r="J7" s="103">
        <v>96</v>
      </c>
      <c r="K7" s="100">
        <v>0</v>
      </c>
      <c r="L7" s="104">
        <v>0</v>
      </c>
      <c r="M7" s="24"/>
      <c r="N7" s="16"/>
    </row>
    <row r="8" spans="1:13" ht="35.25" customHeight="1">
      <c r="A8" s="48" t="s">
        <v>48</v>
      </c>
      <c r="B8" s="116">
        <v>330</v>
      </c>
      <c r="C8" s="117">
        <v>621</v>
      </c>
      <c r="D8" s="47">
        <f t="shared" si="0"/>
        <v>1.8818181818181818</v>
      </c>
      <c r="E8" s="117">
        <v>152</v>
      </c>
      <c r="F8" s="118">
        <v>366</v>
      </c>
      <c r="G8" s="47">
        <f t="shared" si="1"/>
        <v>2.4078947368421053</v>
      </c>
      <c r="H8" s="116">
        <v>56</v>
      </c>
      <c r="I8" s="119">
        <v>77</v>
      </c>
      <c r="J8" s="117">
        <v>263</v>
      </c>
      <c r="K8" s="120">
        <v>3</v>
      </c>
      <c r="L8" s="121">
        <v>2</v>
      </c>
      <c r="M8" s="10"/>
    </row>
    <row r="9" spans="1:14" s="17" customFormat="1" ht="35.25" customHeight="1">
      <c r="A9" s="55" t="s">
        <v>52</v>
      </c>
      <c r="B9" s="59">
        <v>135</v>
      </c>
      <c r="C9" s="60">
        <v>200</v>
      </c>
      <c r="D9" s="64">
        <f t="shared" si="0"/>
        <v>1.4814814814814814</v>
      </c>
      <c r="E9" s="59">
        <v>45</v>
      </c>
      <c r="F9" s="102">
        <v>33</v>
      </c>
      <c r="G9" s="51">
        <f t="shared" si="1"/>
        <v>0.7333333333333333</v>
      </c>
      <c r="H9" s="59">
        <v>10</v>
      </c>
      <c r="I9" s="61">
        <v>5</v>
      </c>
      <c r="J9" s="60">
        <v>25</v>
      </c>
      <c r="K9" s="62">
        <v>0</v>
      </c>
      <c r="L9" s="63">
        <v>0</v>
      </c>
      <c r="M9" s="24"/>
      <c r="N9" s="16"/>
    </row>
    <row r="10" spans="1:13" ht="35.25" customHeight="1">
      <c r="A10" s="48" t="s">
        <v>60</v>
      </c>
      <c r="B10" s="56">
        <v>600</v>
      </c>
      <c r="C10" s="103">
        <v>475</v>
      </c>
      <c r="D10" s="51">
        <f t="shared" si="0"/>
        <v>0.7916666666666666</v>
      </c>
      <c r="E10" s="103">
        <v>250</v>
      </c>
      <c r="F10" s="99">
        <v>245</v>
      </c>
      <c r="G10" s="51">
        <f t="shared" si="1"/>
        <v>0.98</v>
      </c>
      <c r="H10" s="56">
        <v>15</v>
      </c>
      <c r="I10" s="57">
        <v>15</v>
      </c>
      <c r="J10" s="103">
        <v>223</v>
      </c>
      <c r="K10" s="100">
        <v>0</v>
      </c>
      <c r="L10" s="104">
        <v>2</v>
      </c>
      <c r="M10" s="10"/>
    </row>
    <row r="11" spans="1:13" ht="35.25" customHeight="1">
      <c r="A11" s="48" t="s">
        <v>53</v>
      </c>
      <c r="B11" s="59">
        <v>725</v>
      </c>
      <c r="C11" s="60">
        <v>730</v>
      </c>
      <c r="D11" s="51">
        <f t="shared" si="0"/>
        <v>1.006896551724138</v>
      </c>
      <c r="E11" s="103">
        <v>365</v>
      </c>
      <c r="F11" s="99">
        <v>404</v>
      </c>
      <c r="G11" s="51">
        <f t="shared" si="1"/>
        <v>1.106849315068493</v>
      </c>
      <c r="H11" s="59">
        <v>1</v>
      </c>
      <c r="I11" s="61">
        <v>1</v>
      </c>
      <c r="J11" s="60">
        <v>401</v>
      </c>
      <c r="K11" s="62">
        <v>1</v>
      </c>
      <c r="L11" s="63">
        <v>3</v>
      </c>
      <c r="M11" s="10"/>
    </row>
    <row r="12" spans="1:13" ht="35.25" customHeight="1">
      <c r="A12" s="48" t="s">
        <v>57</v>
      </c>
      <c r="B12" s="59">
        <v>320</v>
      </c>
      <c r="C12" s="60">
        <v>262</v>
      </c>
      <c r="D12" s="51">
        <f t="shared" si="0"/>
        <v>0.81875</v>
      </c>
      <c r="E12" s="60">
        <v>140</v>
      </c>
      <c r="F12" s="86">
        <v>103</v>
      </c>
      <c r="G12" s="51">
        <f t="shared" si="1"/>
        <v>0.7357142857142858</v>
      </c>
      <c r="H12" s="59">
        <v>2</v>
      </c>
      <c r="I12" s="61">
        <v>6</v>
      </c>
      <c r="J12" s="60">
        <v>96</v>
      </c>
      <c r="K12" s="62">
        <v>0</v>
      </c>
      <c r="L12" s="63">
        <v>2</v>
      </c>
      <c r="M12" s="10"/>
    </row>
    <row r="13" spans="1:14" s="17" customFormat="1" ht="35.25" customHeight="1">
      <c r="A13" s="48" t="s">
        <v>49</v>
      </c>
      <c r="B13" s="59">
        <v>40</v>
      </c>
      <c r="C13" s="60">
        <v>85</v>
      </c>
      <c r="D13" s="64">
        <f t="shared" si="0"/>
        <v>2.125</v>
      </c>
      <c r="E13" s="60">
        <v>40</v>
      </c>
      <c r="F13" s="86">
        <v>81</v>
      </c>
      <c r="G13" s="64">
        <f t="shared" si="1"/>
        <v>2.025</v>
      </c>
      <c r="H13" s="59">
        <v>0</v>
      </c>
      <c r="I13" s="61">
        <v>0</v>
      </c>
      <c r="J13" s="60">
        <v>21</v>
      </c>
      <c r="K13" s="62">
        <v>76</v>
      </c>
      <c r="L13" s="63">
        <v>16</v>
      </c>
      <c r="M13" s="24"/>
      <c r="N13" s="16"/>
    </row>
    <row r="14" spans="1:13" s="16" customFormat="1" ht="35.25" customHeight="1">
      <c r="A14" s="126" t="s">
        <v>59</v>
      </c>
      <c r="B14" s="59">
        <v>162</v>
      </c>
      <c r="C14" s="60">
        <v>126</v>
      </c>
      <c r="D14" s="64">
        <f t="shared" si="0"/>
        <v>0.7777777777777778</v>
      </c>
      <c r="E14" s="60">
        <v>20</v>
      </c>
      <c r="F14" s="86">
        <v>126</v>
      </c>
      <c r="G14" s="64">
        <f t="shared" si="1"/>
        <v>6.3</v>
      </c>
      <c r="H14" s="59">
        <v>0</v>
      </c>
      <c r="I14" s="61">
        <v>0</v>
      </c>
      <c r="J14" s="60">
        <v>1</v>
      </c>
      <c r="K14" s="62">
        <v>0</v>
      </c>
      <c r="L14" s="63">
        <v>126</v>
      </c>
      <c r="M14" s="24"/>
    </row>
    <row r="15" spans="1:13" s="16" customFormat="1" ht="35.25" customHeight="1">
      <c r="A15" s="134" t="s">
        <v>58</v>
      </c>
      <c r="B15" s="59">
        <v>180</v>
      </c>
      <c r="C15" s="60">
        <v>159</v>
      </c>
      <c r="D15" s="64">
        <f>(C15/B15)</f>
        <v>0.8833333333333333</v>
      </c>
      <c r="E15" s="60" t="s">
        <v>55</v>
      </c>
      <c r="F15" s="86">
        <v>97</v>
      </c>
      <c r="G15" s="64" t="s">
        <v>55</v>
      </c>
      <c r="H15" s="59">
        <v>12</v>
      </c>
      <c r="I15" s="61">
        <v>52</v>
      </c>
      <c r="J15" s="60">
        <v>39</v>
      </c>
      <c r="K15" s="62">
        <v>0</v>
      </c>
      <c r="L15" s="63">
        <v>0</v>
      </c>
      <c r="M15" s="24"/>
    </row>
    <row r="16" spans="1:14" s="17" customFormat="1" ht="35.25" customHeight="1" thickBot="1">
      <c r="A16" s="132" t="s">
        <v>51</v>
      </c>
      <c r="B16" s="59">
        <v>400</v>
      </c>
      <c r="C16" s="60">
        <v>396</v>
      </c>
      <c r="D16" s="64">
        <f>(C16/B16)</f>
        <v>0.99</v>
      </c>
      <c r="E16" s="60" t="s">
        <v>55</v>
      </c>
      <c r="F16" s="86">
        <v>249</v>
      </c>
      <c r="G16" s="64" t="s">
        <v>55</v>
      </c>
      <c r="H16" s="59">
        <v>32</v>
      </c>
      <c r="I16" s="61">
        <v>188</v>
      </c>
      <c r="J16" s="60">
        <v>82</v>
      </c>
      <c r="K16" s="62">
        <v>1</v>
      </c>
      <c r="L16" s="63">
        <v>1</v>
      </c>
      <c r="M16" s="24"/>
      <c r="N16" s="16"/>
    </row>
    <row r="17" spans="1:14" s="17" customFormat="1" ht="19.5" customHeight="1" thickBot="1">
      <c r="A17" s="65" t="s">
        <v>0</v>
      </c>
      <c r="B17" s="89">
        <f>SUM(B6:B16)</f>
        <v>3932</v>
      </c>
      <c r="C17" s="90">
        <f>SUM(C6:C16)</f>
        <v>3887</v>
      </c>
      <c r="D17" s="67">
        <f t="shared" si="0"/>
        <v>0.9885554425228891</v>
      </c>
      <c r="E17" s="130">
        <f>SUM(E6:E16)</f>
        <v>1392</v>
      </c>
      <c r="F17" s="95">
        <f>SUM(F6:F16)</f>
        <v>2130</v>
      </c>
      <c r="G17" s="67">
        <f t="shared" si="1"/>
        <v>1.5301724137931034</v>
      </c>
      <c r="H17" s="66">
        <f>SUM(H6:H16)</f>
        <v>140</v>
      </c>
      <c r="I17" s="66">
        <f>SUM(I6:I16)</f>
        <v>364</v>
      </c>
      <c r="J17" s="133">
        <f>SUM(J6:J16)</f>
        <v>1564</v>
      </c>
      <c r="K17" s="66">
        <f>SUM(K6:K16)</f>
        <v>81</v>
      </c>
      <c r="L17" s="68">
        <f>SUM(L6:L16)</f>
        <v>153</v>
      </c>
      <c r="M17" s="24"/>
      <c r="N17" s="16"/>
    </row>
    <row r="18" spans="1:14" s="17" customFormat="1" ht="29.25" customHeight="1">
      <c r="A18" s="139" t="s">
        <v>36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24"/>
      <c r="N18" s="16"/>
    </row>
    <row r="19" spans="1:14" s="17" customFormat="1" ht="29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24"/>
      <c r="N19" s="16"/>
    </row>
    <row r="20" spans="1:14" s="17" customFormat="1" ht="29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4"/>
      <c r="N20" s="16"/>
    </row>
    <row r="21" spans="1:14" s="17" customFormat="1" ht="29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4"/>
      <c r="N21" s="16"/>
    </row>
    <row r="22" spans="1:14" s="17" customFormat="1" ht="29.2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4"/>
      <c r="N22" s="16"/>
    </row>
    <row r="23" spans="1:14" s="17" customFormat="1" ht="29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4"/>
      <c r="N23" s="16"/>
    </row>
    <row r="24" spans="1:14" s="17" customFormat="1" ht="29.2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4"/>
      <c r="N24" s="16"/>
    </row>
    <row r="25" spans="1:14" s="17" customFormat="1" ht="29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4"/>
      <c r="N25" s="16"/>
    </row>
    <row r="26" ht="13.5" customHeight="1">
      <c r="M26" s="24"/>
    </row>
    <row r="27" ht="22.5" customHeight="1">
      <c r="M27" s="10"/>
    </row>
    <row r="28" ht="26.25" customHeight="1"/>
  </sheetData>
  <mergeCells count="8">
    <mergeCell ref="A18:L18"/>
    <mergeCell ref="A1:L1"/>
    <mergeCell ref="A3:L3"/>
    <mergeCell ref="B4:D4"/>
    <mergeCell ref="E4:G4"/>
    <mergeCell ref="H4:L4"/>
    <mergeCell ref="A2:L2"/>
    <mergeCell ref="A4:A5"/>
  </mergeCells>
  <printOptions horizontalCentered="1" verticalCentered="1"/>
  <pageMargins left="0.5" right="0.5" top="0.5" bottom="0.5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workbookViewId="0" topLeftCell="A1">
      <selection activeCell="A20" sqref="A20"/>
    </sheetView>
  </sheetViews>
  <sheetFormatPr defaultColWidth="9.140625" defaultRowHeight="12.75"/>
  <cols>
    <col min="1" max="1" width="26.8515625" style="19" customWidth="1"/>
    <col min="2" max="2" width="11.00390625" style="19" customWidth="1"/>
    <col min="3" max="3" width="7.421875" style="41" customWidth="1"/>
    <col min="4" max="4" width="7.28125" style="19" customWidth="1"/>
    <col min="5" max="5" width="7.57421875" style="21" customWidth="1"/>
    <col min="6" max="6" width="7.57421875" style="22" customWidth="1"/>
    <col min="7" max="7" width="7.8515625" style="22" customWidth="1"/>
    <col min="8" max="8" width="7.7109375" style="19" customWidth="1"/>
    <col min="9" max="9" width="10.7109375" style="19" customWidth="1"/>
    <col min="10" max="10" width="8.421875" style="19" customWidth="1"/>
    <col min="11" max="11" width="9.28125" style="19" customWidth="1"/>
    <col min="12" max="12" width="11.8515625" style="19" customWidth="1"/>
    <col min="13" max="13" width="11.7109375" style="23" customWidth="1"/>
    <col min="14" max="14" width="8.57421875" style="19" customWidth="1"/>
    <col min="15" max="15" width="9.7109375" style="18" customWidth="1"/>
    <col min="16" max="16384" width="9.140625" style="19" customWidth="1"/>
  </cols>
  <sheetData>
    <row r="1" spans="1:15" ht="17.25" customHeight="1">
      <c r="A1" s="135" t="str">
        <f>+1NEGPartbyOperators!A1</f>
        <v>TAB 8 - NATIONAL EMERGENCY GRANTS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  <c r="O1" s="19"/>
    </row>
    <row r="2" spans="1:15" ht="17.25" customHeight="1">
      <c r="A2" s="156" t="str">
        <f>1NEGPartbyOperators!$A$2</f>
        <v>FY12 ANNUAL PERFORMANCE ENDING JUNE 30, 2012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8"/>
      <c r="O2" s="19"/>
    </row>
    <row r="3" spans="1:15" ht="17.25" customHeight="1" thickBot="1">
      <c r="A3" s="159" t="s">
        <v>43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1"/>
      <c r="O3" s="19"/>
    </row>
    <row r="4" spans="1:15" ht="42.75" customHeight="1">
      <c r="A4" s="152" t="s">
        <v>27</v>
      </c>
      <c r="B4" s="173" t="s">
        <v>46</v>
      </c>
      <c r="C4" s="171" t="s">
        <v>19</v>
      </c>
      <c r="D4" s="171"/>
      <c r="E4" s="167"/>
      <c r="F4" s="168" t="s">
        <v>20</v>
      </c>
      <c r="G4" s="169"/>
      <c r="H4" s="170"/>
      <c r="I4" s="75" t="s">
        <v>9</v>
      </c>
      <c r="J4" s="166" t="s">
        <v>21</v>
      </c>
      <c r="K4" s="167"/>
      <c r="L4" s="131" t="s">
        <v>26</v>
      </c>
      <c r="M4" s="76" t="s">
        <v>29</v>
      </c>
      <c r="O4" s="19"/>
    </row>
    <row r="5" spans="1:15" ht="33" customHeight="1">
      <c r="A5" s="172"/>
      <c r="B5" s="174"/>
      <c r="C5" s="77" t="s">
        <v>15</v>
      </c>
      <c r="D5" s="78" t="s">
        <v>2</v>
      </c>
      <c r="E5" s="79" t="s">
        <v>8</v>
      </c>
      <c r="F5" s="78" t="s">
        <v>15</v>
      </c>
      <c r="G5" s="77" t="s">
        <v>2</v>
      </c>
      <c r="H5" s="79" t="s">
        <v>8</v>
      </c>
      <c r="I5" s="80" t="s">
        <v>2</v>
      </c>
      <c r="J5" s="78" t="s">
        <v>15</v>
      </c>
      <c r="K5" s="80" t="s">
        <v>2</v>
      </c>
      <c r="L5" s="81" t="s">
        <v>2</v>
      </c>
      <c r="M5" s="82" t="s">
        <v>2</v>
      </c>
      <c r="O5" s="19"/>
    </row>
    <row r="6" spans="1:13" s="17" customFormat="1" ht="35.25" customHeight="1">
      <c r="A6" s="55" t="str">
        <f>+1NEGPartbyOperators!A6</f>
        <v>Bristol/MSW:  AJ Wright
01/01/2011 - 03/31/2013</v>
      </c>
      <c r="B6" s="98">
        <f>+1NEGPartbyOperators!C6</f>
        <v>589</v>
      </c>
      <c r="C6" s="56">
        <f>+1NEGPartbyOperators!B6</f>
        <v>720</v>
      </c>
      <c r="D6" s="99">
        <v>255</v>
      </c>
      <c r="E6" s="51">
        <f>(D6/C6)</f>
        <v>0.3541666666666667</v>
      </c>
      <c r="F6" s="99">
        <f aca="true" t="shared" si="0" ref="F6:F14">+C6*0.88</f>
        <v>633.6</v>
      </c>
      <c r="G6" s="100">
        <v>170</v>
      </c>
      <c r="H6" s="51">
        <f>+G6/F6</f>
        <v>0.2683080808080808</v>
      </c>
      <c r="I6" s="58">
        <v>3</v>
      </c>
      <c r="J6" s="84">
        <f>+F6/C6</f>
        <v>0.88</v>
      </c>
      <c r="K6" s="51">
        <f aca="true" t="shared" si="1" ref="K6:K17">IF(G6&gt;0,G6/(D6-I6),0)</f>
        <v>0.6746031746031746</v>
      </c>
      <c r="L6" s="85">
        <v>10.964245313510018</v>
      </c>
      <c r="M6" s="108">
        <v>94.05099168872187</v>
      </c>
    </row>
    <row r="7" spans="1:13" s="17" customFormat="1" ht="35.25" customHeight="1">
      <c r="A7" s="48" t="str">
        <f>+1NEGPartbyOperators!A7</f>
        <v>Central:  Evergreen Solar
07/01/2011 - 6/30/2013</v>
      </c>
      <c r="B7" s="98">
        <f>+1NEGPartbyOperators!C7</f>
        <v>244</v>
      </c>
      <c r="C7" s="56">
        <f>+1NEGPartbyOperators!B7</f>
        <v>320</v>
      </c>
      <c r="D7" s="86">
        <v>122</v>
      </c>
      <c r="E7" s="51">
        <f>(D7/C7)</f>
        <v>0.38125</v>
      </c>
      <c r="F7" s="99">
        <f t="shared" si="0"/>
        <v>281.6</v>
      </c>
      <c r="G7" s="100">
        <v>94</v>
      </c>
      <c r="H7" s="51">
        <f>+G7/F7</f>
        <v>0.3338068181818182</v>
      </c>
      <c r="I7" s="58">
        <v>3</v>
      </c>
      <c r="J7" s="84">
        <f>+F7/C7</f>
        <v>0.8800000000000001</v>
      </c>
      <c r="K7" s="51">
        <f t="shared" si="1"/>
        <v>0.7899159663865546</v>
      </c>
      <c r="L7" s="87">
        <v>20.64254807692307</v>
      </c>
      <c r="M7" s="109">
        <v>97.38181682923997</v>
      </c>
    </row>
    <row r="8" spans="1:14" s="17" customFormat="1" ht="35.25" customHeight="1">
      <c r="A8" s="48" t="str">
        <f>+1NEGPartbyOperators!A8</f>
        <v>Hampden:  Impact Dual Enr
07/01/2010 - 06/30/2012</v>
      </c>
      <c r="B8" s="98">
        <f>+1NEGPartbyOperators!C8</f>
        <v>621</v>
      </c>
      <c r="C8" s="56">
        <f>+1NEGPartbyOperators!B8</f>
        <v>330</v>
      </c>
      <c r="D8" s="86">
        <v>338</v>
      </c>
      <c r="E8" s="51">
        <f>(D8/C8)</f>
        <v>1.0242424242424242</v>
      </c>
      <c r="F8" s="99">
        <f t="shared" si="0"/>
        <v>290.4</v>
      </c>
      <c r="G8" s="100">
        <v>238</v>
      </c>
      <c r="H8" s="51">
        <f>+G8/F8</f>
        <v>0.8195592286501377</v>
      </c>
      <c r="I8" s="58">
        <v>15</v>
      </c>
      <c r="J8" s="84">
        <f>+F8/C8</f>
        <v>0.8799999999999999</v>
      </c>
      <c r="K8" s="51">
        <f t="shared" si="1"/>
        <v>0.7368421052631579</v>
      </c>
      <c r="L8" s="87">
        <v>15.043632994993759</v>
      </c>
      <c r="M8" s="109">
        <v>79.85603091143479</v>
      </c>
      <c r="N8" s="16"/>
    </row>
    <row r="9" spans="1:13" s="17" customFormat="1" ht="35.25" customHeight="1">
      <c r="A9" s="48" t="str">
        <f>1NEGPartbyOperators!A9</f>
        <v>Greater Lowell:  Jabil
07/01/2009 - 12/31/2011</v>
      </c>
      <c r="B9" s="96">
        <f>+1NEGPartbyOperators!C9</f>
        <v>200</v>
      </c>
      <c r="C9" s="56">
        <f>1NEGPartbyOperators!B9</f>
        <v>135</v>
      </c>
      <c r="D9" s="86">
        <v>197</v>
      </c>
      <c r="E9" s="51">
        <f>D9/C9</f>
        <v>1.4592592592592593</v>
      </c>
      <c r="F9" s="88">
        <f t="shared" si="0"/>
        <v>118.8</v>
      </c>
      <c r="G9" s="57">
        <v>169</v>
      </c>
      <c r="H9" s="47">
        <f>(G9/F9)</f>
        <v>1.4225589225589226</v>
      </c>
      <c r="I9" s="58">
        <v>6</v>
      </c>
      <c r="J9" s="84">
        <f>F9/C9</f>
        <v>0.88</v>
      </c>
      <c r="K9" s="51">
        <f t="shared" si="1"/>
        <v>0.8848167539267016</v>
      </c>
      <c r="L9" s="87">
        <v>20.810115934065934</v>
      </c>
      <c r="M9" s="109">
        <v>97.08628274072467</v>
      </c>
    </row>
    <row r="10" spans="1:14" s="17" customFormat="1" ht="35.25" customHeight="1">
      <c r="A10" s="55" t="str">
        <f>+1NEGPartbyOperators!A10</f>
        <v>MSW:  Metro Central
07/01/2009 - 06/30/2013</v>
      </c>
      <c r="B10" s="98">
        <f>+1NEGPartbyOperators!C10</f>
        <v>475</v>
      </c>
      <c r="C10" s="56">
        <f>+1NEGPartbyOperators!B10</f>
        <v>600</v>
      </c>
      <c r="D10" s="99">
        <v>428</v>
      </c>
      <c r="E10" s="51">
        <f aca="true" t="shared" si="2" ref="E10:E16">(D10/C10)</f>
        <v>0.7133333333333334</v>
      </c>
      <c r="F10" s="99">
        <f t="shared" si="0"/>
        <v>528</v>
      </c>
      <c r="G10" s="100">
        <v>313</v>
      </c>
      <c r="H10" s="51">
        <f aca="true" t="shared" si="3" ref="H10:H16">+G10/F10</f>
        <v>0.5928030303030303</v>
      </c>
      <c r="I10" s="58">
        <v>7</v>
      </c>
      <c r="J10" s="84">
        <f aca="true" t="shared" si="4" ref="J10:J16">+F10/C10</f>
        <v>0.88</v>
      </c>
      <c r="K10" s="51">
        <f t="shared" si="1"/>
        <v>0.7434679334916865</v>
      </c>
      <c r="L10" s="85">
        <v>25.141942177585623</v>
      </c>
      <c r="M10" s="108">
        <v>86.77266061712265</v>
      </c>
      <c r="N10" s="16"/>
    </row>
    <row r="11" spans="1:14" s="17" customFormat="1" ht="35.25" customHeight="1">
      <c r="A11" s="48" t="str">
        <f>+1NEGPartbyOperators!A11</f>
        <v>MSW:  Financial
10/01/2009 - 03/31/2012</v>
      </c>
      <c r="B11" s="98">
        <f>+1NEGPartbyOperators!C11</f>
        <v>730</v>
      </c>
      <c r="C11" s="56">
        <f>+1NEGPartbyOperators!B11</f>
        <v>725</v>
      </c>
      <c r="D11" s="86">
        <v>631</v>
      </c>
      <c r="E11" s="51">
        <f t="shared" si="2"/>
        <v>0.8703448275862069</v>
      </c>
      <c r="F11" s="99">
        <f t="shared" si="0"/>
        <v>638</v>
      </c>
      <c r="G11" s="100">
        <v>456</v>
      </c>
      <c r="H11" s="51">
        <f t="shared" si="3"/>
        <v>0.7147335423197492</v>
      </c>
      <c r="I11" s="58">
        <v>11</v>
      </c>
      <c r="J11" s="84">
        <f t="shared" si="4"/>
        <v>0.88</v>
      </c>
      <c r="K11" s="51">
        <f t="shared" si="1"/>
        <v>0.7354838709677419</v>
      </c>
      <c r="L11" s="87">
        <v>32.15996034027284</v>
      </c>
      <c r="M11" s="109">
        <v>91.0670275791535</v>
      </c>
      <c r="N11" s="16"/>
    </row>
    <row r="12" spans="1:14" s="17" customFormat="1" ht="35.25" customHeight="1">
      <c r="A12" s="48" t="str">
        <f>+1NEGPartbyOperators!A12</f>
        <v>MSW:  Unilever Plus 7
07/01/2011 - 06/30/2013</v>
      </c>
      <c r="B12" s="127">
        <f>+1NEGPartbyOperators!C12</f>
        <v>262</v>
      </c>
      <c r="C12" s="59">
        <f>+1NEGPartbyOperators!B12</f>
        <v>320</v>
      </c>
      <c r="D12" s="86">
        <v>84</v>
      </c>
      <c r="E12" s="64">
        <f t="shared" si="2"/>
        <v>0.2625</v>
      </c>
      <c r="F12" s="86">
        <f>+C12*0.88</f>
        <v>281.6</v>
      </c>
      <c r="G12" s="62">
        <v>60</v>
      </c>
      <c r="H12" s="64">
        <f t="shared" si="3"/>
        <v>0.2130681818181818</v>
      </c>
      <c r="I12" s="128">
        <v>4</v>
      </c>
      <c r="J12" s="129">
        <f t="shared" si="4"/>
        <v>0.8800000000000001</v>
      </c>
      <c r="K12" s="64">
        <f>IF(G12&gt;0,G12/(D12-I12),0)</f>
        <v>0.75</v>
      </c>
      <c r="L12" s="87">
        <v>24.996978191300226</v>
      </c>
      <c r="M12" s="109">
        <v>99.74111262266588</v>
      </c>
      <c r="N12" s="16"/>
    </row>
    <row r="13" spans="1:14" s="17" customFormat="1" ht="35.25" customHeight="1">
      <c r="A13" s="48" t="str">
        <f>+1NEGPartbyOperators!A13</f>
        <v>Hampden/GNB:  OJT
10/01/2010 - 06/30/2012</v>
      </c>
      <c r="B13" s="127">
        <f>+1NEGPartbyOperators!C13</f>
        <v>85</v>
      </c>
      <c r="C13" s="59">
        <f>+1NEGPartbyOperators!B13</f>
        <v>40</v>
      </c>
      <c r="D13" s="86">
        <v>66</v>
      </c>
      <c r="E13" s="64">
        <f t="shared" si="2"/>
        <v>1.65</v>
      </c>
      <c r="F13" s="86">
        <f t="shared" si="0"/>
        <v>35.2</v>
      </c>
      <c r="G13" s="62">
        <v>57</v>
      </c>
      <c r="H13" s="64">
        <f t="shared" si="3"/>
        <v>1.6193181818181817</v>
      </c>
      <c r="I13" s="128">
        <v>0</v>
      </c>
      <c r="J13" s="129">
        <f t="shared" si="4"/>
        <v>0.8800000000000001</v>
      </c>
      <c r="K13" s="64">
        <f t="shared" si="1"/>
        <v>0.8636363636363636</v>
      </c>
      <c r="L13" s="87">
        <v>17.15199055330634</v>
      </c>
      <c r="M13" s="109">
        <v>92.13966722662828</v>
      </c>
      <c r="N13" s="16"/>
    </row>
    <row r="14" spans="1:15" ht="35.25" customHeight="1">
      <c r="A14" s="48" t="str">
        <f>+1NEGPartbyOperators!A14</f>
        <v>Hampden: Severe Storms
06/30/2011 - 06/30/2012</v>
      </c>
      <c r="B14" s="127">
        <f>+1NEGPartbyOperators!C14</f>
        <v>126</v>
      </c>
      <c r="C14" s="59">
        <f>+1NEGPartbyOperators!B14</f>
        <v>162</v>
      </c>
      <c r="D14" s="86">
        <v>43</v>
      </c>
      <c r="E14" s="64">
        <f t="shared" si="2"/>
        <v>0.2654320987654321</v>
      </c>
      <c r="F14" s="86">
        <f t="shared" si="0"/>
        <v>142.56</v>
      </c>
      <c r="G14" s="62">
        <v>25</v>
      </c>
      <c r="H14" s="64">
        <f t="shared" si="3"/>
        <v>0.17536475869809204</v>
      </c>
      <c r="I14" s="128">
        <v>2</v>
      </c>
      <c r="J14" s="129">
        <f t="shared" si="4"/>
        <v>0.88</v>
      </c>
      <c r="K14" s="64">
        <f t="shared" si="1"/>
        <v>0.6097560975609756</v>
      </c>
      <c r="L14" s="87">
        <v>16.574246153846158</v>
      </c>
      <c r="M14" s="109">
        <v>99.21043642879232</v>
      </c>
      <c r="N14" s="10"/>
      <c r="O14" s="19"/>
    </row>
    <row r="15" spans="1:15" ht="35.25" customHeight="1">
      <c r="A15" s="48" t="str">
        <f>+1NEGPartbyOperators!A15</f>
        <v>Merrimack:  Solo Cup
07/01/2011 - 06/30/2013</v>
      </c>
      <c r="B15" s="127">
        <f>+1NEGPartbyOperators!C15</f>
        <v>159</v>
      </c>
      <c r="C15" s="59">
        <f>+1NEGPartbyOperators!B15</f>
        <v>180</v>
      </c>
      <c r="D15" s="86">
        <v>62</v>
      </c>
      <c r="E15" s="64">
        <f t="shared" si="2"/>
        <v>0.34444444444444444</v>
      </c>
      <c r="F15" s="86">
        <f>+C15*0.88</f>
        <v>158.4</v>
      </c>
      <c r="G15" s="62">
        <v>47</v>
      </c>
      <c r="H15" s="64">
        <f t="shared" si="3"/>
        <v>0.2967171717171717</v>
      </c>
      <c r="I15" s="128">
        <v>0</v>
      </c>
      <c r="J15" s="129">
        <f t="shared" si="4"/>
        <v>0.88</v>
      </c>
      <c r="K15" s="64">
        <f>IF(G15&gt;0,G15/(D15-I15),0)</f>
        <v>0.7580645161290323</v>
      </c>
      <c r="L15" s="87">
        <v>12.213144208037825</v>
      </c>
      <c r="M15" s="109">
        <v>82.08791425097805</v>
      </c>
      <c r="N15" s="10"/>
      <c r="O15" s="10"/>
    </row>
    <row r="16" spans="1:13" s="17" customFormat="1" ht="35.25" customHeight="1" thickBot="1">
      <c r="A16" s="48" t="str">
        <f>+1NEGPartbyOperators!A16</f>
        <v>Merrimack:  Sonoco/Debbies
10/01/2010 - 09/30/2012</v>
      </c>
      <c r="B16" s="127">
        <f>+1NEGPartbyOperators!C16</f>
        <v>396</v>
      </c>
      <c r="C16" s="59">
        <f>+1NEGPartbyOperators!B16</f>
        <v>400</v>
      </c>
      <c r="D16" s="86">
        <v>248</v>
      </c>
      <c r="E16" s="64">
        <f t="shared" si="2"/>
        <v>0.62</v>
      </c>
      <c r="F16" s="86">
        <f>+C16*0.88</f>
        <v>352</v>
      </c>
      <c r="G16" s="62">
        <v>154</v>
      </c>
      <c r="H16" s="64">
        <f t="shared" si="3"/>
        <v>0.4375</v>
      </c>
      <c r="I16" s="128">
        <v>6</v>
      </c>
      <c r="J16" s="129">
        <f t="shared" si="4"/>
        <v>0.88</v>
      </c>
      <c r="K16" s="64">
        <f>IF(G16&gt;0,G16/(D16-I16),0)</f>
        <v>0.6363636363636364</v>
      </c>
      <c r="L16" s="87">
        <v>10.056540975364506</v>
      </c>
      <c r="M16" s="109">
        <v>97.49496871573527</v>
      </c>
    </row>
    <row r="17" spans="1:13" s="17" customFormat="1" ht="23.25" customHeight="1" thickBot="1">
      <c r="A17" s="65" t="s">
        <v>0</v>
      </c>
      <c r="B17" s="97">
        <f>+1NEGPartbyOperators!C17</f>
        <v>3887</v>
      </c>
      <c r="C17" s="89">
        <f>SUM(C6:C16)</f>
        <v>3932</v>
      </c>
      <c r="D17" s="90">
        <f>SUM(D6:D16)</f>
        <v>2474</v>
      </c>
      <c r="E17" s="67">
        <f>D17/C17</f>
        <v>0.6291963377416073</v>
      </c>
      <c r="F17" s="69">
        <f>SUM(F6:F16)</f>
        <v>3460.1599999999994</v>
      </c>
      <c r="G17" s="69">
        <f>SUM(G6:G16)</f>
        <v>1783</v>
      </c>
      <c r="H17" s="67">
        <f>G17/F17</f>
        <v>0.5152940904466846</v>
      </c>
      <c r="I17" s="91">
        <f>SUM(I6:I16)</f>
        <v>57</v>
      </c>
      <c r="J17" s="92">
        <f>F17/C17</f>
        <v>0.8799999999999999</v>
      </c>
      <c r="K17" s="67">
        <f t="shared" si="1"/>
        <v>0.7376913529168391</v>
      </c>
      <c r="L17" s="93">
        <v>21.49803449808467</v>
      </c>
      <c r="M17" s="110">
        <v>92.17194695432163</v>
      </c>
    </row>
    <row r="18" spans="1:13" s="17" customFormat="1" ht="29.25" customHeight="1">
      <c r="A18" s="164" t="s">
        <v>45</v>
      </c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</row>
    <row r="19" spans="1:13" s="17" customFormat="1" ht="29.25" customHeight="1">
      <c r="A19" s="162"/>
      <c r="B19" s="162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</row>
    <row r="20" spans="1:15" s="17" customFormat="1" ht="29.25" customHeight="1">
      <c r="A20" s="18"/>
      <c r="B20" s="18"/>
      <c r="C20" s="40"/>
      <c r="D20" s="18"/>
      <c r="E20" s="44"/>
      <c r="F20" s="45"/>
      <c r="G20" s="45"/>
      <c r="H20" s="18"/>
      <c r="I20" s="18"/>
      <c r="J20" s="18"/>
      <c r="K20" s="18"/>
      <c r="L20" s="18"/>
      <c r="M20" s="46"/>
      <c r="N20" s="24"/>
      <c r="O20" s="16"/>
    </row>
    <row r="21" spans="1:15" s="17" customFormat="1" ht="29.25" customHeight="1">
      <c r="A21" s="18"/>
      <c r="B21" s="18"/>
      <c r="C21" s="40"/>
      <c r="D21" s="18"/>
      <c r="E21" s="44"/>
      <c r="F21" s="45"/>
      <c r="G21" s="45"/>
      <c r="H21" s="18"/>
      <c r="I21" s="18"/>
      <c r="J21" s="18"/>
      <c r="K21" s="18"/>
      <c r="L21" s="18"/>
      <c r="M21" s="46"/>
      <c r="N21" s="24"/>
      <c r="O21" s="16"/>
    </row>
    <row r="22" spans="1:15" s="17" customFormat="1" ht="29.25" customHeight="1">
      <c r="A22" s="19"/>
      <c r="B22" s="19"/>
      <c r="C22" s="41"/>
      <c r="D22" s="19"/>
      <c r="E22" s="21"/>
      <c r="F22" s="22"/>
      <c r="G22" s="22"/>
      <c r="H22" s="19"/>
      <c r="I22" s="19"/>
      <c r="J22" s="19"/>
      <c r="K22" s="19"/>
      <c r="L22" s="19"/>
      <c r="M22" s="23"/>
      <c r="N22" s="24"/>
      <c r="O22" s="16"/>
    </row>
    <row r="23" spans="1:15" s="17" customFormat="1" ht="29.25" customHeight="1">
      <c r="A23" s="19"/>
      <c r="B23" s="19"/>
      <c r="C23" s="41"/>
      <c r="D23" s="19"/>
      <c r="E23" s="21"/>
      <c r="F23" s="22"/>
      <c r="G23" s="22"/>
      <c r="H23" s="19"/>
      <c r="I23" s="19"/>
      <c r="J23" s="19"/>
      <c r="K23" s="19"/>
      <c r="L23" s="19"/>
      <c r="M23" s="23"/>
      <c r="N23" s="16"/>
      <c r="O23" s="16"/>
    </row>
    <row r="24" spans="1:15" s="17" customFormat="1" ht="29.25" customHeight="1">
      <c r="A24" s="19"/>
      <c r="B24" s="19"/>
      <c r="C24" s="41"/>
      <c r="D24" s="19"/>
      <c r="E24" s="21"/>
      <c r="F24" s="22"/>
      <c r="G24" s="22"/>
      <c r="H24" s="19"/>
      <c r="I24" s="19"/>
      <c r="J24" s="19"/>
      <c r="K24" s="19"/>
      <c r="L24" s="19"/>
      <c r="M24" s="23"/>
      <c r="N24" s="16"/>
      <c r="O24" s="16"/>
    </row>
    <row r="25" spans="1:13" s="17" customFormat="1" ht="29.25" customHeight="1">
      <c r="A25" s="19"/>
      <c r="B25" s="19"/>
      <c r="C25" s="41"/>
      <c r="D25" s="19"/>
      <c r="E25" s="21"/>
      <c r="F25" s="22"/>
      <c r="G25" s="22"/>
      <c r="H25" s="19"/>
      <c r="I25" s="19"/>
      <c r="J25" s="19"/>
      <c r="K25" s="19"/>
      <c r="L25" s="19"/>
      <c r="M25" s="23"/>
    </row>
    <row r="26" spans="1:13" s="17" customFormat="1" ht="29.25" customHeight="1">
      <c r="A26" s="19"/>
      <c r="B26" s="19"/>
      <c r="C26" s="41"/>
      <c r="D26" s="19"/>
      <c r="E26" s="21"/>
      <c r="F26" s="22"/>
      <c r="G26" s="22"/>
      <c r="H26" s="19"/>
      <c r="I26" s="19"/>
      <c r="J26" s="19"/>
      <c r="K26" s="19"/>
      <c r="L26" s="19"/>
      <c r="M26" s="23"/>
    </row>
    <row r="27" spans="1:15" s="17" customFormat="1" ht="29.25" customHeight="1">
      <c r="A27" s="19"/>
      <c r="B27" s="19"/>
      <c r="C27" s="41"/>
      <c r="D27" s="19"/>
      <c r="E27" s="21"/>
      <c r="F27" s="22"/>
      <c r="G27" s="22"/>
      <c r="H27" s="19"/>
      <c r="I27" s="19"/>
      <c r="J27" s="19"/>
      <c r="K27" s="19"/>
      <c r="L27" s="19"/>
      <c r="M27" s="23"/>
      <c r="N27" s="16"/>
      <c r="O27" s="16"/>
    </row>
    <row r="28" spans="1:13" s="17" customFormat="1" ht="14.25" customHeight="1">
      <c r="A28" s="19"/>
      <c r="B28" s="19"/>
      <c r="C28" s="41"/>
      <c r="D28" s="19"/>
      <c r="E28" s="21"/>
      <c r="F28" s="22"/>
      <c r="G28" s="22"/>
      <c r="H28" s="19"/>
      <c r="I28" s="19"/>
      <c r="J28" s="19"/>
      <c r="K28" s="19"/>
      <c r="L28" s="19"/>
      <c r="M28" s="23"/>
    </row>
    <row r="29" spans="14:15" ht="18.75" customHeight="1">
      <c r="N29" s="10"/>
      <c r="O29" s="10"/>
    </row>
    <row r="30" spans="14:15" ht="18" customHeight="1">
      <c r="N30" s="10"/>
      <c r="O30" s="10"/>
    </row>
    <row r="31" spans="14:15" ht="26.25" customHeight="1">
      <c r="N31" s="20"/>
      <c r="O31" s="10"/>
    </row>
  </sheetData>
  <mergeCells count="10">
    <mergeCell ref="A1:M1"/>
    <mergeCell ref="A2:M2"/>
    <mergeCell ref="A3:M3"/>
    <mergeCell ref="A19:M19"/>
    <mergeCell ref="A18:M18"/>
    <mergeCell ref="J4:K4"/>
    <mergeCell ref="F4:H4"/>
    <mergeCell ref="C4:E4"/>
    <mergeCell ref="A4:A5"/>
    <mergeCell ref="B4:B5"/>
  </mergeCells>
  <printOptions horizontalCentered="1" verticalCentered="1"/>
  <pageMargins left="0.25" right="0.25" top="0.51" bottom="0.31" header="0.17" footer="0.13"/>
  <pageSetup fitToHeight="99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5"/>
  <sheetViews>
    <sheetView zoomScale="75" zoomScaleNormal="75" workbookViewId="0" topLeftCell="A1">
      <selection activeCell="A17" sqref="A17"/>
    </sheetView>
  </sheetViews>
  <sheetFormatPr defaultColWidth="9.140625" defaultRowHeight="12.75"/>
  <cols>
    <col min="1" max="1" width="25.8515625" style="0" customWidth="1"/>
    <col min="2" max="2" width="8.140625" style="0" customWidth="1"/>
    <col min="3" max="3" width="7.28125" style="0" customWidth="1"/>
    <col min="4" max="4" width="8.140625" style="0" customWidth="1"/>
    <col min="6" max="6" width="7.00390625" style="0" customWidth="1"/>
    <col min="7" max="7" width="7.7109375" style="0" customWidth="1"/>
    <col min="8" max="8" width="9.00390625" style="0" customWidth="1"/>
    <col min="9" max="9" width="7.140625" style="0" customWidth="1"/>
    <col min="10" max="10" width="7.421875" style="0" customWidth="1"/>
    <col min="11" max="11" width="7.7109375" style="0" customWidth="1"/>
    <col min="12" max="13" width="8.57421875" style="0" customWidth="1"/>
    <col min="14" max="14" width="9.140625" style="9" customWidth="1"/>
    <col min="17" max="17" width="8.8515625" style="0" customWidth="1"/>
  </cols>
  <sheetData>
    <row r="1" spans="1:14" ht="21.75" customHeight="1">
      <c r="A1" s="179" t="str">
        <f>1NEGPartbyOperators!A1</f>
        <v>TAB 8 - NATIONAL EMERGENCY GRANTS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1"/>
    </row>
    <row r="2" spans="1:14" ht="21.75" customHeight="1">
      <c r="A2" s="178" t="str">
        <f>1NEGPartbyOperators!$A$2</f>
        <v>FY12 ANNUAL PERFORMANCE ENDING JUNE 30, 2012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51"/>
    </row>
    <row r="3" spans="1:14" s="1" customFormat="1" ht="21.75" customHeight="1" thickBot="1">
      <c r="A3" s="178" t="s">
        <v>44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1"/>
    </row>
    <row r="4" spans="1:27" ht="15" customHeight="1">
      <c r="A4" s="183" t="s">
        <v>34</v>
      </c>
      <c r="B4" s="175" t="s">
        <v>23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42.75" customHeight="1" thickBot="1">
      <c r="A5" s="184"/>
      <c r="B5" s="31" t="s">
        <v>14</v>
      </c>
      <c r="C5" s="30" t="s">
        <v>25</v>
      </c>
      <c r="D5" s="30" t="s">
        <v>17</v>
      </c>
      <c r="E5" s="30" t="s">
        <v>11</v>
      </c>
      <c r="F5" s="30" t="s">
        <v>30</v>
      </c>
      <c r="G5" s="30" t="s">
        <v>33</v>
      </c>
      <c r="H5" s="30" t="s">
        <v>10</v>
      </c>
      <c r="I5" s="30" t="s">
        <v>32</v>
      </c>
      <c r="J5" s="30" t="s">
        <v>31</v>
      </c>
      <c r="K5" s="30" t="s">
        <v>18</v>
      </c>
      <c r="L5" s="30" t="s">
        <v>13</v>
      </c>
      <c r="M5" s="30" t="s">
        <v>12</v>
      </c>
      <c r="N5" s="101" t="s">
        <v>47</v>
      </c>
      <c r="O5" s="1"/>
      <c r="P5" s="1"/>
      <c r="Q5" s="5"/>
      <c r="R5" s="5"/>
      <c r="S5" s="1"/>
      <c r="T5" s="1"/>
      <c r="U5" s="1"/>
      <c r="V5" s="1"/>
      <c r="W5" s="1"/>
      <c r="X5" s="1"/>
      <c r="Y5" s="1"/>
      <c r="Z5" s="1"/>
      <c r="AA5" s="1"/>
    </row>
    <row r="6" spans="1:14" s="7" customFormat="1" ht="32.25" customHeight="1">
      <c r="A6" s="29" t="str">
        <f>+1NEGPartbyOperators!A6</f>
        <v>Bristol/MSW:  AJ Wright
01/01/2011 - 03/31/2013</v>
      </c>
      <c r="B6" s="42">
        <v>80.3056027164686</v>
      </c>
      <c r="C6" s="43">
        <v>37.011884550084886</v>
      </c>
      <c r="D6" s="43">
        <v>55.34804753820033</v>
      </c>
      <c r="E6" s="43">
        <v>42.444821731748725</v>
      </c>
      <c r="F6" s="43">
        <v>7.130730050933786</v>
      </c>
      <c r="G6" s="43">
        <v>5.2631578947368425</v>
      </c>
      <c r="H6" s="43">
        <v>1.0186757215619695</v>
      </c>
      <c r="I6" s="43">
        <v>55.008488964346355</v>
      </c>
      <c r="J6" s="43">
        <v>28.35314091680815</v>
      </c>
      <c r="K6" s="43">
        <v>8.65874363327674</v>
      </c>
      <c r="L6" s="43">
        <v>75.89134125636673</v>
      </c>
      <c r="M6" s="43">
        <v>38.370118845500855</v>
      </c>
      <c r="N6" s="111">
        <v>29.202037351443124</v>
      </c>
    </row>
    <row r="7" spans="1:14" s="7" customFormat="1" ht="32.25" customHeight="1">
      <c r="A7" s="29" t="str">
        <f>+1NEGPartbyOperators!A7</f>
        <v>Central:  Evergreen Solar
07/01/2011 - 6/30/2013</v>
      </c>
      <c r="B7" s="122">
        <v>34.016393442622956</v>
      </c>
      <c r="C7" s="123">
        <v>44.67213114754097</v>
      </c>
      <c r="D7" s="123">
        <v>46.31147540983606</v>
      </c>
      <c r="E7" s="123">
        <v>5.327868852459017</v>
      </c>
      <c r="F7" s="123">
        <v>13.114754098360656</v>
      </c>
      <c r="G7" s="123">
        <v>45.49180327868852</v>
      </c>
      <c r="H7" s="123">
        <v>0</v>
      </c>
      <c r="I7" s="123">
        <v>4.918032786885246</v>
      </c>
      <c r="J7" s="123">
        <v>45.90163934426229</v>
      </c>
      <c r="K7" s="123">
        <v>34.83606557377049</v>
      </c>
      <c r="L7" s="123">
        <v>82.37704918032787</v>
      </c>
      <c r="M7" s="123">
        <v>4.098360655737705</v>
      </c>
      <c r="N7" s="124">
        <v>18.0327868852459</v>
      </c>
    </row>
    <row r="8" spans="1:14" s="7" customFormat="1" ht="32.25" customHeight="1">
      <c r="A8" s="125" t="str">
        <f>+2NEGExitsbyOperators!A8</f>
        <v>Hampden:  Impact Dual Enr
07/01/2010 - 06/30/2012</v>
      </c>
      <c r="B8" s="122">
        <v>51.207729468599034</v>
      </c>
      <c r="C8" s="123">
        <v>30.595813204508858</v>
      </c>
      <c r="D8" s="123">
        <v>68.27697262479872</v>
      </c>
      <c r="E8" s="123">
        <v>12.721417069243154</v>
      </c>
      <c r="F8" s="123">
        <v>10.144927536231885</v>
      </c>
      <c r="G8" s="123">
        <v>5.797101449275362</v>
      </c>
      <c r="H8" s="123">
        <v>2.0933977455716586</v>
      </c>
      <c r="I8" s="123">
        <v>16.586151368760067</v>
      </c>
      <c r="J8" s="123">
        <v>45.571658615136876</v>
      </c>
      <c r="K8" s="123">
        <v>22.38325281803543</v>
      </c>
      <c r="L8" s="123">
        <v>71.17552334943639</v>
      </c>
      <c r="M8" s="123">
        <v>15.45893719806763</v>
      </c>
      <c r="N8" s="124">
        <v>47.66505636070853</v>
      </c>
    </row>
    <row r="9" spans="1:14" s="7" customFormat="1" ht="32.25" customHeight="1">
      <c r="A9" s="105" t="str">
        <f>1NEGPartbyOperators!A9</f>
        <v>Greater Lowell:  Jabil
07/01/2009 - 12/31/2011</v>
      </c>
      <c r="B9" s="106">
        <v>52</v>
      </c>
      <c r="C9" s="107">
        <v>41</v>
      </c>
      <c r="D9" s="107">
        <v>61.5</v>
      </c>
      <c r="E9" s="107">
        <v>8</v>
      </c>
      <c r="F9" s="107">
        <v>3.5</v>
      </c>
      <c r="G9" s="107">
        <v>32.5</v>
      </c>
      <c r="H9" s="107">
        <v>0</v>
      </c>
      <c r="I9" s="107">
        <v>11</v>
      </c>
      <c r="J9" s="107">
        <v>47.5</v>
      </c>
      <c r="K9" s="107">
        <v>26</v>
      </c>
      <c r="L9" s="107">
        <v>97.5</v>
      </c>
      <c r="M9" s="107">
        <v>11.5</v>
      </c>
      <c r="N9" s="112">
        <v>21</v>
      </c>
    </row>
    <row r="10" spans="1:14" s="7" customFormat="1" ht="32.25" customHeight="1">
      <c r="A10" s="105" t="str">
        <f>+1NEGPartbyOperators!A10</f>
        <v>MSW:  Metro Central
07/01/2009 - 06/30/2013</v>
      </c>
      <c r="B10" s="122">
        <v>40.63157894736842</v>
      </c>
      <c r="C10" s="123">
        <v>29.68421052631579</v>
      </c>
      <c r="D10" s="123">
        <v>70.94736842105263</v>
      </c>
      <c r="E10" s="123">
        <v>6.7368421052631575</v>
      </c>
      <c r="F10" s="123">
        <v>4.2105263157894735</v>
      </c>
      <c r="G10" s="123">
        <v>6.105263157894737</v>
      </c>
      <c r="H10" s="123">
        <v>1.0526315789473684</v>
      </c>
      <c r="I10" s="123">
        <v>3.789473684210526</v>
      </c>
      <c r="J10" s="123">
        <v>32</v>
      </c>
      <c r="K10" s="123">
        <v>24</v>
      </c>
      <c r="L10" s="123">
        <v>49.473684210526315</v>
      </c>
      <c r="M10" s="123">
        <v>2.3157894736842106</v>
      </c>
      <c r="N10" s="124">
        <v>8</v>
      </c>
    </row>
    <row r="11" spans="1:14" s="7" customFormat="1" ht="32.25" customHeight="1">
      <c r="A11" s="105" t="str">
        <f>+1NEGPartbyOperators!A11</f>
        <v>MSW:  Financial
10/01/2009 - 03/31/2012</v>
      </c>
      <c r="B11" s="122">
        <v>54.93150684931507</v>
      </c>
      <c r="C11" s="123">
        <v>36.986301369863014</v>
      </c>
      <c r="D11" s="123">
        <v>63.561643835616444</v>
      </c>
      <c r="E11" s="123">
        <v>3.4246575342465753</v>
      </c>
      <c r="F11" s="123">
        <v>11.095890410958905</v>
      </c>
      <c r="G11" s="123">
        <v>10.821917808219178</v>
      </c>
      <c r="H11" s="123">
        <v>1.2328767123287672</v>
      </c>
      <c r="I11" s="123">
        <v>0</v>
      </c>
      <c r="J11" s="123">
        <v>12.876712328767123</v>
      </c>
      <c r="K11" s="123">
        <v>20.68493150684931</v>
      </c>
      <c r="L11" s="123">
        <v>53.972602739726035</v>
      </c>
      <c r="M11" s="123">
        <v>1.095890410958904</v>
      </c>
      <c r="N11" s="124">
        <v>9.863013698630137</v>
      </c>
    </row>
    <row r="12" spans="1:14" s="7" customFormat="1" ht="32.25" customHeight="1">
      <c r="A12" s="105" t="str">
        <f>+1NEGPartbyOperators!A12</f>
        <v>MSW:  Unilever Plus 7
07/01/2011 - 06/30/2013</v>
      </c>
      <c r="B12" s="122">
        <v>33.20610687022901</v>
      </c>
      <c r="C12" s="123">
        <v>26.717557251908396</v>
      </c>
      <c r="D12" s="123">
        <v>75.95419847328245</v>
      </c>
      <c r="E12" s="123">
        <v>6.4885496183206115</v>
      </c>
      <c r="F12" s="123">
        <v>7.251908396946565</v>
      </c>
      <c r="G12" s="123">
        <v>13.358778625954198</v>
      </c>
      <c r="H12" s="123">
        <v>2.67175572519084</v>
      </c>
      <c r="I12" s="123">
        <v>6.4885496183206115</v>
      </c>
      <c r="J12" s="123">
        <v>41.98473282442748</v>
      </c>
      <c r="K12" s="123">
        <v>27.099236641221374</v>
      </c>
      <c r="L12" s="123">
        <v>81.29770992366413</v>
      </c>
      <c r="M12" s="123">
        <v>3.053435114503817</v>
      </c>
      <c r="N12" s="124">
        <v>12.213740458015268</v>
      </c>
    </row>
    <row r="13" spans="1:14" s="7" customFormat="1" ht="32.25" customHeight="1">
      <c r="A13" s="105" t="str">
        <f>+1NEGPartbyOperators!A13</f>
        <v>Hampden/GNB:  OJT
10/01/2010 - 06/30/2012</v>
      </c>
      <c r="B13" s="122">
        <v>31.764705882352942</v>
      </c>
      <c r="C13" s="123">
        <v>45.88235294117647</v>
      </c>
      <c r="D13" s="123">
        <v>49.41176470588236</v>
      </c>
      <c r="E13" s="123">
        <v>9.411764705882353</v>
      </c>
      <c r="F13" s="123">
        <v>10.588235294117647</v>
      </c>
      <c r="G13" s="123">
        <v>2.3529411764705883</v>
      </c>
      <c r="H13" s="123">
        <v>1.1764705882352942</v>
      </c>
      <c r="I13" s="123">
        <v>4.705882352941177</v>
      </c>
      <c r="J13" s="123">
        <v>48.235294117647065</v>
      </c>
      <c r="K13" s="123">
        <v>25.882352941176467</v>
      </c>
      <c r="L13" s="123">
        <v>38.82352941176471</v>
      </c>
      <c r="M13" s="123">
        <v>3.5294117647058822</v>
      </c>
      <c r="N13" s="124">
        <v>20</v>
      </c>
    </row>
    <row r="14" spans="1:14" s="7" customFormat="1" ht="32.25" customHeight="1">
      <c r="A14" s="105" t="str">
        <f>+1NEGPartbyOperators!A14</f>
        <v>Hampden: Severe Storms
06/30/2011 - 06/30/2012</v>
      </c>
      <c r="B14" s="122">
        <v>37.301587301587304</v>
      </c>
      <c r="C14" s="123">
        <v>45.23809523809525</v>
      </c>
      <c r="D14" s="123">
        <v>42.06349206349207</v>
      </c>
      <c r="E14" s="123">
        <v>12.6984126984127</v>
      </c>
      <c r="F14" s="123">
        <v>26.19047619047619</v>
      </c>
      <c r="G14" s="123">
        <v>1.5873015873015874</v>
      </c>
      <c r="H14" s="123">
        <v>7.142857142857143</v>
      </c>
      <c r="I14" s="123">
        <v>13.492063492063492</v>
      </c>
      <c r="J14" s="123">
        <v>30.158730158730158</v>
      </c>
      <c r="K14" s="123">
        <v>38.888888888888886</v>
      </c>
      <c r="L14" s="123">
        <v>19.841269841269842</v>
      </c>
      <c r="M14" s="123">
        <v>2.380952380952381</v>
      </c>
      <c r="N14" s="124">
        <v>8.73015873015873</v>
      </c>
    </row>
    <row r="15" spans="1:27" s="4" customFormat="1" ht="32.25" customHeight="1">
      <c r="A15" s="105" t="str">
        <f>+1NEGPartbyOperators!A15</f>
        <v>Merrimack:  Solo Cup
07/01/2011 - 06/30/2013</v>
      </c>
      <c r="B15" s="122">
        <v>45.28301886792453</v>
      </c>
      <c r="C15" s="123">
        <v>29.559748427672957</v>
      </c>
      <c r="D15" s="123">
        <v>68.55345911949685</v>
      </c>
      <c r="E15" s="123">
        <v>48.42767295597484</v>
      </c>
      <c r="F15" s="123">
        <v>1.8867924528301887</v>
      </c>
      <c r="G15" s="123">
        <v>15.09433962264151</v>
      </c>
      <c r="H15" s="123">
        <v>0</v>
      </c>
      <c r="I15" s="123">
        <v>39.62264150943397</v>
      </c>
      <c r="J15" s="123">
        <v>47.16981132075472</v>
      </c>
      <c r="K15" s="123">
        <v>5.031446540880503</v>
      </c>
      <c r="L15" s="123">
        <v>68.55345911949685</v>
      </c>
      <c r="M15" s="123">
        <v>52.830188679245275</v>
      </c>
      <c r="N15" s="124">
        <v>11.320754716981133</v>
      </c>
      <c r="O15" s="6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4" customFormat="1" ht="32.25" customHeight="1" thickBot="1">
      <c r="A16" s="39" t="str">
        <f>+1NEGPartbyOperators!A16</f>
        <v>Merrimack:  Sonoco/Debbies
10/01/2010 - 09/30/2012</v>
      </c>
      <c r="B16" s="113">
        <v>67.92929292929293</v>
      </c>
      <c r="C16" s="114">
        <v>43.93939393939394</v>
      </c>
      <c r="D16" s="114">
        <v>46.464646464646464</v>
      </c>
      <c r="E16" s="114">
        <v>92.67676767676768</v>
      </c>
      <c r="F16" s="114">
        <v>2.525252525252525</v>
      </c>
      <c r="G16" s="114">
        <v>0.7575757575757577</v>
      </c>
      <c r="H16" s="114">
        <v>0.5050505050505051</v>
      </c>
      <c r="I16" s="114">
        <v>46.21212121212121</v>
      </c>
      <c r="J16" s="114">
        <v>36.36363636363637</v>
      </c>
      <c r="K16" s="114">
        <v>9.84848484848485</v>
      </c>
      <c r="L16" s="114">
        <v>82.82828282828282</v>
      </c>
      <c r="M16" s="114">
        <v>51.76767676767677</v>
      </c>
      <c r="N16" s="115">
        <v>28.282828282828287</v>
      </c>
      <c r="O16" s="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4" customFormat="1" ht="29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 s="9"/>
      <c r="O17" s="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4" customFormat="1" ht="29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 s="9"/>
      <c r="O18" s="6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4" customFormat="1" ht="29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 s="9"/>
      <c r="O19" s="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4" customFormat="1" ht="29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 s="9"/>
      <c r="O20" s="6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4" customFormat="1" ht="29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 s="9"/>
      <c r="O21" s="6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4" customFormat="1" ht="29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 s="9"/>
      <c r="O22" s="6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4" customFormat="1" ht="29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 s="9"/>
      <c r="O23" s="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4" customFormat="1" ht="29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 s="9"/>
      <c r="O24" s="6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4" customFormat="1" ht="29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 s="9"/>
      <c r="O25" s="6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</sheetData>
  <mergeCells count="5">
    <mergeCell ref="B4:N4"/>
    <mergeCell ref="A3:N3"/>
    <mergeCell ref="A1:N1"/>
    <mergeCell ref="A2:N2"/>
    <mergeCell ref="A4:A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 Summary by Area</dc:title>
  <dc:subject/>
  <dc:creator>Joan Boucher</dc:creator>
  <cp:keywords/>
  <dc:description/>
  <cp:lastModifiedBy>joan boucher</cp:lastModifiedBy>
  <cp:lastPrinted>2012-08-07T16:00:36Z</cp:lastPrinted>
  <dcterms:created xsi:type="dcterms:W3CDTF">1998-10-15T18:42:20Z</dcterms:created>
  <dcterms:modified xsi:type="dcterms:W3CDTF">2012-10-05T19:44:15Z</dcterms:modified>
  <cp:category/>
  <cp:version/>
  <cp:contentType/>
  <cp:contentStatus/>
</cp:coreProperties>
</file>