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90" yWindow="120" windowWidth="12945" windowHeight="12375" tabRatio="682" activeTab="0"/>
  </bookViews>
  <sheets>
    <sheet name="Cover Sheet " sheetId="1" r:id="rId1"/>
    <sheet name="1NEGPartbyOperators" sheetId="2" r:id="rId2"/>
    <sheet name="2NEGExitsbyOperators" sheetId="3" r:id="rId3"/>
    <sheet name="3NEGCharacteristics" sheetId="4" r:id="rId4"/>
  </sheets>
  <definedNames>
    <definedName name="_xlnm.Print_Area" localSheetId="1">'1NEGPartbyOperators'!$A$1:$L$18</definedName>
    <definedName name="_xlnm.Print_Area" localSheetId="2">'2NEGExitsbyOperators'!$A$1:$M$18</definedName>
    <definedName name="_xlnm.Print_Area" localSheetId="3">'3NEGCharacteristics'!$A$1:$N$16</definedName>
    <definedName name="_xlnm.Print_Area" localSheetId="0">'Cover Sheet '!$A$1:$C$29</definedName>
    <definedName name="_xlnm.Print_Titles" localSheetId="1">'1NEGPartbyOperators'!$1:$5</definedName>
    <definedName name="_xlnm.Print_Titles" localSheetId="2">'2NEGExitsbyOperators'!$1:$5</definedName>
    <definedName name="_xlnm.Print_Titles" localSheetId="3">'3NEGCharacteristics'!$1:$5</definedName>
  </definedNames>
  <calcPr fullCalcOnLoad="1"/>
</workbook>
</file>

<file path=xl/sharedStrings.xml><?xml version="1.0" encoding="utf-8"?>
<sst xmlns="http://schemas.openxmlformats.org/spreadsheetml/2006/main" count="78" uniqueCount="62">
  <si>
    <t>STATE TOTALS</t>
  </si>
  <si>
    <t>Pct.</t>
  </si>
  <si>
    <t>YTD
Actual</t>
  </si>
  <si>
    <t>TRAINING ENROLLMENTS</t>
  </si>
  <si>
    <t>ESL</t>
  </si>
  <si>
    <t>OJT</t>
  </si>
  <si>
    <t>ABE /
GED</t>
  </si>
  <si>
    <t>Occup
Skills*</t>
  </si>
  <si>
    <t>%
of Plan</t>
  </si>
  <si>
    <t>Exclusions</t>
  </si>
  <si>
    <t>Disabled</t>
  </si>
  <si>
    <t>Hispanic
or Latino</t>
  </si>
  <si>
    <t>Limited
English</t>
  </si>
  <si>
    <t>U.I.
Claimant</t>
  </si>
  <si>
    <t>Female</t>
  </si>
  <si>
    <t>Total
Plan</t>
  </si>
  <si>
    <t>Other</t>
  </si>
  <si>
    <t>Age 45
or Older</t>
  </si>
  <si>
    <t>College
&lt; 16</t>
  </si>
  <si>
    <t>Total Exits</t>
  </si>
  <si>
    <t>Entered Employments</t>
  </si>
  <si>
    <t>EE Rate at Exit</t>
  </si>
  <si>
    <t>PARTICIPANT SUMMARIES BY AREA</t>
  </si>
  <si>
    <t>PERCENTAGE OF TOTAL PARTICIPANTS</t>
  </si>
  <si>
    <t>TAB 8 - NATIONAL EMERGENCY GRANTS</t>
  </si>
  <si>
    <t>Age               25-44</t>
  </si>
  <si>
    <t>Average
Placement                       Wage</t>
  </si>
  <si>
    <t>WORKFORCE
INVESTMENT                                                                         AREA</t>
  </si>
  <si>
    <t>WORKFORCE
INVESTMENT                             AREA</t>
  </si>
  <si>
    <t>Wage
Retention                   Rate</t>
  </si>
  <si>
    <t>Black or Afr Amer</t>
  </si>
  <si>
    <t>High                         Sch
Grad</t>
  </si>
  <si>
    <t>Less
Than                   H.S.</t>
  </si>
  <si>
    <t>Asian or
Pacific            Islander</t>
  </si>
  <si>
    <t>WORKFORCE
INVESTMENT                          AREA</t>
  </si>
  <si>
    <t>ENROLLMENTS BY ACTIVITY                        (Multiple Counts)</t>
  </si>
  <si>
    <t xml:space="preserve">*Occupational Training includes workplace training, private sector training programs, skill upgrading &amp; retraining, entrepreneurial training, job readiness training and customized training.                                    </t>
  </si>
  <si>
    <t>TOTAL    PARTICIPANTS</t>
  </si>
  <si>
    <t>Table 1 - Participation and Activity by NEG Grant</t>
  </si>
  <si>
    <t>Table 2 - Exit and Outcome by NEG Grant</t>
  </si>
  <si>
    <t>Table 3 - Participant Characteristics by NEG Grant</t>
  </si>
  <si>
    <t>TABLE 1 - PARTICIPATION AND ACTIVITY BY NEG GRANT</t>
  </si>
  <si>
    <t>TABLE 2 - EXIT AND OUTCOME BY NEG GRANT</t>
  </si>
  <si>
    <t>TABLE 3 - PARTICPANT CHARACTERISTICS BY NEG GRANT</t>
  </si>
  <si>
    <t>Entered Employments include:  unsubsidized employment; military; and apprenticeship.   Exclusions: Exiters who leave the program for medical reasons, who are institutionalized or who transfer to another program are not counted in EE rate</t>
  </si>
  <si>
    <t>YTD 
Actual Enrollments</t>
  </si>
  <si>
    <t>Math or
Reading 
Level &lt; 9.0</t>
  </si>
  <si>
    <t>Compiled by Department of Career Services</t>
  </si>
  <si>
    <t>MSW:  Metro Central
07/01/2009 - 06/30/2013</t>
  </si>
  <si>
    <t>Data Source:  Crystal ReportS/MOSES Database</t>
  </si>
  <si>
    <t>MSW:  Ameridose
12/01/2012 - 11/30/2014</t>
  </si>
  <si>
    <t>Bristol/MSW:  AJ Wright
01/01/2011 - 12/31/2013</t>
  </si>
  <si>
    <t>DWT NEG
06/26/2013 - 06/30/2015</t>
  </si>
  <si>
    <t>Hampden/GNB:  OJT
10/01/2010 - 06/30/2014</t>
  </si>
  <si>
    <t>Bristol MFG
07/01/2013 - 06/30/2016</t>
  </si>
  <si>
    <t>Hampden:  MED
07/01/2013 - 06/30/2015</t>
  </si>
  <si>
    <t>LMV:  Philips Mersen
07/01/2013 - 06/30/2015</t>
  </si>
  <si>
    <t>MN:  NEG MN 4
07/01/2013 - 06/30/2015</t>
  </si>
  <si>
    <t>MSW:  Health, Science &amp; Tech
04/01/2012 - 12/31/2014</t>
  </si>
  <si>
    <t>MSW:  Unilever Plus 7
07/01/2011 - 12/31/2014</t>
  </si>
  <si>
    <t>FY14 ANNUAL PERFORMANCE ENDING JUNE 30, 2014</t>
  </si>
  <si>
    <t>Crystal Report Date: 10/24/2014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</si>
</sst>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#,##0.0"/>
    <numFmt numFmtId="168" formatCode="0.000%"/>
    <numFmt numFmtId="169" formatCode="###,000"/>
    <numFmt numFmtId="170" formatCode="#,##0__\)"/>
    <numFmt numFmtId="171" formatCode="_(#,##0__\)"/>
    <numFmt numFmtId="172" formatCode="_(*#\,##0__\)"/>
    <numFmt numFmtId="173" formatCode="_#\,##0__"/>
    <numFmt numFmtId="174" formatCode="#,##0__"/>
    <numFmt numFmtId="175" formatCode="_(* #,##0_);_(* \(#,##0\);_(* &quot;-&quot;??_);_(@_)"/>
    <numFmt numFmtId="176" formatCode="0;[Red]0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* #,##0.0_);_(* \(#,##0.0\);_(* &quot;-&quot;??_);_(@_)"/>
    <numFmt numFmtId="184" formatCode="[$-409]dddd\,\ mmmm\ dd\,\ yyyy"/>
    <numFmt numFmtId="185" formatCode="m/d/yy;@"/>
    <numFmt numFmtId="186" formatCode="0[$%-409]"/>
    <numFmt numFmtId="187" formatCode="[$$-409]0.00"/>
  </numFmts>
  <fonts count="48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9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66" fontId="1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13" xfId="0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186" fontId="1" fillId="33" borderId="14" xfId="59" applyNumberFormat="1" applyFont="1" applyFill="1" applyBorder="1" applyAlignment="1">
      <alignment horizontal="center" vertical="center"/>
    </xf>
    <xf numFmtId="186" fontId="1" fillId="0" borderId="15" xfId="59" applyNumberFormat="1" applyFont="1" applyFill="1" applyBorder="1" applyAlignment="1">
      <alignment horizontal="center" vertical="center"/>
    </xf>
    <xf numFmtId="9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9" fontId="11" fillId="0" borderId="16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vertical="center" wrapText="1"/>
    </xf>
    <xf numFmtId="1" fontId="11" fillId="0" borderId="10" xfId="0" applyNumberFormat="1" applyFont="1" applyFill="1" applyBorder="1" applyAlignment="1">
      <alignment horizontal="center" vertical="center"/>
    </xf>
    <xf numFmtId="1" fontId="11" fillId="0" borderId="18" xfId="0" applyNumberFormat="1" applyFont="1" applyFill="1" applyBorder="1" applyAlignment="1">
      <alignment horizontal="center" vertical="center"/>
    </xf>
    <xf numFmtId="9" fontId="11" fillId="0" borderId="19" xfId="0" applyNumberFormat="1" applyFont="1" applyFill="1" applyBorder="1" applyAlignment="1">
      <alignment horizontal="center" vertical="center"/>
    </xf>
    <xf numFmtId="1" fontId="11" fillId="0" borderId="20" xfId="0" applyNumberFormat="1" applyFont="1" applyFill="1" applyBorder="1" applyAlignment="1">
      <alignment horizontal="center" vertical="center"/>
    </xf>
    <xf numFmtId="1" fontId="11" fillId="0" borderId="21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vertical="center" wrapText="1"/>
    </xf>
    <xf numFmtId="1" fontId="11" fillId="0" borderId="23" xfId="0" applyNumberFormat="1" applyFont="1" applyFill="1" applyBorder="1" applyAlignment="1">
      <alignment horizontal="center" vertical="center"/>
    </xf>
    <xf numFmtId="1" fontId="11" fillId="0" borderId="15" xfId="0" applyNumberFormat="1" applyFont="1" applyFill="1" applyBorder="1" applyAlignment="1">
      <alignment horizontal="center" vertical="center"/>
    </xf>
    <xf numFmtId="3" fontId="11" fillId="0" borderId="22" xfId="0" applyNumberFormat="1" applyFont="1" applyFill="1" applyBorder="1" applyAlignment="1">
      <alignment horizontal="center" vertical="center"/>
    </xf>
    <xf numFmtId="1" fontId="11" fillId="0" borderId="24" xfId="0" applyNumberFormat="1" applyFont="1" applyFill="1" applyBorder="1" applyAlignment="1">
      <alignment horizontal="center" vertical="center"/>
    </xf>
    <xf numFmtId="1" fontId="11" fillId="0" borderId="25" xfId="0" applyNumberFormat="1" applyFont="1" applyFill="1" applyBorder="1" applyAlignment="1">
      <alignment horizontal="center" vertical="center"/>
    </xf>
    <xf numFmtId="1" fontId="11" fillId="0" borderId="26" xfId="0" applyNumberFormat="1" applyFont="1" applyFill="1" applyBorder="1" applyAlignment="1">
      <alignment horizontal="center" vertical="center"/>
    </xf>
    <xf numFmtId="1" fontId="11" fillId="0" borderId="27" xfId="0" applyNumberFormat="1" applyFont="1" applyFill="1" applyBorder="1" applyAlignment="1">
      <alignment horizontal="center" vertical="center"/>
    </xf>
    <xf numFmtId="1" fontId="11" fillId="0" borderId="28" xfId="0" applyNumberFormat="1" applyFont="1" applyFill="1" applyBorder="1" applyAlignment="1">
      <alignment horizontal="center" vertical="center"/>
    </xf>
    <xf numFmtId="9" fontId="11" fillId="0" borderId="28" xfId="0" applyNumberFormat="1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vertical="center"/>
    </xf>
    <xf numFmtId="9" fontId="12" fillId="0" borderId="30" xfId="0" applyNumberFormat="1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wrapText="1"/>
    </xf>
    <xf numFmtId="0" fontId="11" fillId="0" borderId="32" xfId="0" applyFont="1" applyFill="1" applyBorder="1" applyAlignment="1">
      <alignment horizontal="center" wrapText="1"/>
    </xf>
    <xf numFmtId="0" fontId="11" fillId="0" borderId="33" xfId="0" applyFont="1" applyFill="1" applyBorder="1" applyAlignment="1">
      <alignment horizontal="center" wrapText="1"/>
    </xf>
    <xf numFmtId="0" fontId="11" fillId="0" borderId="34" xfId="0" applyFont="1" applyFill="1" applyBorder="1" applyAlignment="1">
      <alignment horizontal="center" wrapText="1"/>
    </xf>
    <xf numFmtId="0" fontId="11" fillId="0" borderId="35" xfId="0" applyFont="1" applyFill="1" applyBorder="1" applyAlignment="1">
      <alignment horizontal="center" wrapText="1"/>
    </xf>
    <xf numFmtId="1" fontId="11" fillId="0" borderId="36" xfId="0" applyNumberFormat="1" applyFont="1" applyFill="1" applyBorder="1" applyAlignment="1">
      <alignment horizontal="center"/>
    </xf>
    <xf numFmtId="164" fontId="11" fillId="0" borderId="36" xfId="0" applyNumberFormat="1" applyFont="1" applyFill="1" applyBorder="1" applyAlignment="1">
      <alignment horizontal="center" wrapText="1"/>
    </xf>
    <xf numFmtId="1" fontId="11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9" fontId="11" fillId="0" borderId="37" xfId="0" applyNumberFormat="1" applyFont="1" applyFill="1" applyBorder="1" applyAlignment="1">
      <alignment horizontal="center" wrapText="1"/>
    </xf>
    <xf numFmtId="0" fontId="11" fillId="0" borderId="37" xfId="0" applyFont="1" applyFill="1" applyBorder="1" applyAlignment="1">
      <alignment horizontal="center" wrapText="1"/>
    </xf>
    <xf numFmtId="166" fontId="11" fillId="0" borderId="37" xfId="0" applyNumberFormat="1" applyFont="1" applyFill="1" applyBorder="1" applyAlignment="1">
      <alignment horizontal="center" wrapText="1"/>
    </xf>
    <xf numFmtId="164" fontId="11" fillId="0" borderId="38" xfId="0" applyNumberFormat="1" applyFont="1" applyFill="1" applyBorder="1" applyAlignment="1">
      <alignment horizontal="center" wrapText="1"/>
    </xf>
    <xf numFmtId="3" fontId="11" fillId="0" borderId="18" xfId="0" applyNumberFormat="1" applyFont="1" applyFill="1" applyBorder="1" applyAlignment="1">
      <alignment horizontal="center" vertical="center"/>
    </xf>
    <xf numFmtId="9" fontId="11" fillId="0" borderId="14" xfId="0" applyNumberFormat="1" applyFont="1" applyFill="1" applyBorder="1" applyAlignment="1">
      <alignment horizontal="center" vertical="center"/>
    </xf>
    <xf numFmtId="166" fontId="11" fillId="0" borderId="19" xfId="0" applyNumberFormat="1" applyFont="1" applyFill="1" applyBorder="1" applyAlignment="1">
      <alignment horizontal="center" vertical="center"/>
    </xf>
    <xf numFmtId="3" fontId="11" fillId="0" borderId="25" xfId="0" applyNumberFormat="1" applyFont="1" applyFill="1" applyBorder="1" applyAlignment="1">
      <alignment horizontal="center" vertical="center"/>
    </xf>
    <xf numFmtId="166" fontId="11" fillId="0" borderId="28" xfId="0" applyNumberFormat="1" applyFont="1" applyFill="1" applyBorder="1" applyAlignment="1">
      <alignment horizontal="center" vertical="center"/>
    </xf>
    <xf numFmtId="3" fontId="11" fillId="0" borderId="23" xfId="0" applyNumberFormat="1" applyFont="1" applyFill="1" applyBorder="1" applyAlignment="1">
      <alignment horizontal="center" vertical="center"/>
    </xf>
    <xf numFmtId="3" fontId="12" fillId="0" borderId="39" xfId="0" applyNumberFormat="1" applyFont="1" applyFill="1" applyBorder="1" applyAlignment="1">
      <alignment horizontal="center" vertical="center"/>
    </xf>
    <xf numFmtId="9" fontId="12" fillId="0" borderId="40" xfId="0" applyNumberFormat="1" applyFont="1" applyFill="1" applyBorder="1" applyAlignment="1">
      <alignment horizontal="center" vertical="center"/>
    </xf>
    <xf numFmtId="166" fontId="12" fillId="0" borderId="4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3" fontId="12" fillId="0" borderId="42" xfId="0" applyNumberFormat="1" applyFont="1" applyFill="1" applyBorder="1" applyAlignment="1">
      <alignment horizontal="center" vertical="center"/>
    </xf>
    <xf numFmtId="3" fontId="11" fillId="0" borderId="43" xfId="0" applyNumberFormat="1" applyFont="1" applyFill="1" applyBorder="1" applyAlignment="1">
      <alignment horizontal="right" vertical="center" wrapText="1" indent="2"/>
    </xf>
    <xf numFmtId="3" fontId="12" fillId="0" borderId="29" xfId="0" applyNumberFormat="1" applyFont="1" applyFill="1" applyBorder="1" applyAlignment="1">
      <alignment horizontal="right" vertical="center" wrapText="1" indent="2"/>
    </xf>
    <xf numFmtId="3" fontId="11" fillId="0" borderId="22" xfId="0" applyNumberFormat="1" applyFont="1" applyFill="1" applyBorder="1" applyAlignment="1">
      <alignment horizontal="right" vertical="center" wrapText="1" indent="2"/>
    </xf>
    <xf numFmtId="3" fontId="11" fillId="0" borderId="14" xfId="0" applyNumberFormat="1" applyFont="1" applyFill="1" applyBorder="1" applyAlignment="1">
      <alignment horizontal="center" vertical="center"/>
    </xf>
    <xf numFmtId="1" fontId="11" fillId="0" borderId="44" xfId="0" applyNumberFormat="1" applyFont="1" applyFill="1" applyBorder="1" applyAlignment="1">
      <alignment horizontal="center" vertical="center"/>
    </xf>
    <xf numFmtId="0" fontId="1" fillId="0" borderId="45" xfId="0" applyFont="1" applyBorder="1" applyAlignment="1">
      <alignment horizontal="center" wrapText="1"/>
    </xf>
    <xf numFmtId="3" fontId="11" fillId="0" borderId="26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1" fontId="11" fillId="0" borderId="19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vertical="center" wrapText="1"/>
    </xf>
    <xf numFmtId="186" fontId="1" fillId="33" borderId="25" xfId="0" applyNumberFormat="1" applyFont="1" applyFill="1" applyBorder="1" applyAlignment="1">
      <alignment horizontal="center" vertical="center"/>
    </xf>
    <xf numFmtId="186" fontId="1" fillId="33" borderId="26" xfId="0" applyNumberFormat="1" applyFont="1" applyFill="1" applyBorder="1" applyAlignment="1">
      <alignment horizontal="center" vertical="center"/>
    </xf>
    <xf numFmtId="186" fontId="11" fillId="0" borderId="22" xfId="0" applyNumberFormat="1" applyFont="1" applyFill="1" applyBorder="1" applyAlignment="1">
      <alignment horizontal="center" vertical="center"/>
    </xf>
    <xf numFmtId="186" fontId="11" fillId="0" borderId="38" xfId="0" applyNumberFormat="1" applyFont="1" applyFill="1" applyBorder="1" applyAlignment="1">
      <alignment horizontal="center" vertical="center"/>
    </xf>
    <xf numFmtId="186" fontId="12" fillId="0" borderId="30" xfId="0" applyNumberFormat="1" applyFont="1" applyFill="1" applyBorder="1" applyAlignment="1">
      <alignment horizontal="center" vertical="center"/>
    </xf>
    <xf numFmtId="186" fontId="1" fillId="0" borderId="19" xfId="59" applyNumberFormat="1" applyFont="1" applyFill="1" applyBorder="1" applyAlignment="1">
      <alignment horizontal="center" vertical="center"/>
    </xf>
    <xf numFmtId="186" fontId="1" fillId="33" borderId="28" xfId="0" applyNumberFormat="1" applyFont="1" applyFill="1" applyBorder="1" applyAlignment="1">
      <alignment horizontal="center" vertical="center"/>
    </xf>
    <xf numFmtId="186" fontId="1" fillId="33" borderId="12" xfId="59" applyNumberFormat="1" applyFont="1" applyFill="1" applyBorder="1" applyAlignment="1">
      <alignment horizontal="center" vertical="center"/>
    </xf>
    <xf numFmtId="186" fontId="1" fillId="0" borderId="11" xfId="59" applyNumberFormat="1" applyFont="1" applyFill="1" applyBorder="1" applyAlignment="1">
      <alignment horizontal="center" vertical="center"/>
    </xf>
    <xf numFmtId="186" fontId="1" fillId="0" borderId="45" xfId="59" applyNumberFormat="1" applyFont="1" applyFill="1" applyBorder="1" applyAlignment="1">
      <alignment horizontal="center" vertical="center"/>
    </xf>
    <xf numFmtId="1" fontId="11" fillId="0" borderId="46" xfId="0" applyNumberFormat="1" applyFont="1" applyFill="1" applyBorder="1" applyAlignment="1">
      <alignment horizontal="center" vertical="center"/>
    </xf>
    <xf numFmtId="1" fontId="11" fillId="0" borderId="47" xfId="0" applyNumberFormat="1" applyFont="1" applyFill="1" applyBorder="1" applyAlignment="1">
      <alignment horizontal="center" vertical="center"/>
    </xf>
    <xf numFmtId="3" fontId="11" fillId="0" borderId="47" xfId="0" applyNumberFormat="1" applyFont="1" applyFill="1" applyBorder="1" applyAlignment="1">
      <alignment horizontal="center" vertical="center"/>
    </xf>
    <xf numFmtId="1" fontId="11" fillId="0" borderId="48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1" fontId="11" fillId="0" borderId="49" xfId="0" applyNumberFormat="1" applyFont="1" applyFill="1" applyBorder="1" applyAlignment="1">
      <alignment horizontal="center" vertical="center"/>
    </xf>
    <xf numFmtId="186" fontId="1" fillId="33" borderId="25" xfId="59" applyNumberFormat="1" applyFont="1" applyFill="1" applyBorder="1" applyAlignment="1">
      <alignment horizontal="center" vertical="center"/>
    </xf>
    <xf numFmtId="186" fontId="1" fillId="0" borderId="26" xfId="59" applyNumberFormat="1" applyFont="1" applyFill="1" applyBorder="1" applyAlignment="1">
      <alignment horizontal="center" vertical="center"/>
    </xf>
    <xf numFmtId="186" fontId="1" fillId="0" borderId="28" xfId="59" applyNumberFormat="1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vertical="center" wrapText="1"/>
    </xf>
    <xf numFmtId="3" fontId="11" fillId="0" borderId="38" xfId="0" applyNumberFormat="1" applyFont="1" applyFill="1" applyBorder="1" applyAlignment="1">
      <alignment horizontal="right" vertical="center" wrapText="1" indent="2"/>
    </xf>
    <xf numFmtId="3" fontId="11" fillId="0" borderId="38" xfId="0" applyNumberFormat="1" applyFont="1" applyFill="1" applyBorder="1" applyAlignment="1">
      <alignment horizontal="center" vertical="center"/>
    </xf>
    <xf numFmtId="166" fontId="11" fillId="0" borderId="50" xfId="0" applyNumberFormat="1" applyFont="1" applyFill="1" applyBorder="1" applyAlignment="1">
      <alignment horizontal="center" wrapText="1"/>
    </xf>
    <xf numFmtId="0" fontId="11" fillId="0" borderId="43" xfId="0" applyFont="1" applyFill="1" applyBorder="1" applyAlignment="1">
      <alignment vertical="center" wrapText="1"/>
    </xf>
    <xf numFmtId="1" fontId="11" fillId="0" borderId="13" xfId="0" applyNumberFormat="1" applyFont="1" applyFill="1" applyBorder="1" applyAlignment="1">
      <alignment horizontal="center" vertical="center"/>
    </xf>
    <xf numFmtId="1" fontId="11" fillId="0" borderId="34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 vertical="center"/>
    </xf>
    <xf numFmtId="1" fontId="11" fillId="0" borderId="45" xfId="0" applyNumberFormat="1" applyFont="1" applyFill="1" applyBorder="1" applyAlignment="1">
      <alignment horizontal="center" vertical="center"/>
    </xf>
    <xf numFmtId="3" fontId="11" fillId="0" borderId="51" xfId="0" applyNumberFormat="1" applyFont="1" applyFill="1" applyBorder="1" applyAlignment="1">
      <alignment horizontal="right" vertical="center" wrapText="1" indent="2"/>
    </xf>
    <xf numFmtId="3" fontId="11" fillId="0" borderId="34" xfId="0" applyNumberFormat="1" applyFont="1" applyFill="1" applyBorder="1" applyAlignment="1">
      <alignment horizontal="center" vertical="center"/>
    </xf>
    <xf numFmtId="3" fontId="11" fillId="0" borderId="51" xfId="0" applyNumberFormat="1" applyFont="1" applyFill="1" applyBorder="1" applyAlignment="1">
      <alignment horizontal="center" vertical="center"/>
    </xf>
    <xf numFmtId="166" fontId="11" fillId="0" borderId="35" xfId="0" applyNumberFormat="1" applyFont="1" applyFill="1" applyBorder="1" applyAlignment="1">
      <alignment horizontal="center" vertical="center"/>
    </xf>
    <xf numFmtId="186" fontId="11" fillId="0" borderId="35" xfId="0" applyNumberFormat="1" applyFont="1" applyFill="1" applyBorder="1" applyAlignment="1">
      <alignment horizontal="center" vertical="center"/>
    </xf>
    <xf numFmtId="3" fontId="12" fillId="0" borderId="40" xfId="0" applyNumberFormat="1" applyFont="1" applyFill="1" applyBorder="1" applyAlignment="1">
      <alignment horizontal="center" vertical="center"/>
    </xf>
    <xf numFmtId="3" fontId="12" fillId="0" borderId="29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5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wrapText="1"/>
    </xf>
    <xf numFmtId="0" fontId="11" fillId="0" borderId="55" xfId="0" applyFont="1" applyFill="1" applyBorder="1" applyAlignment="1">
      <alignment horizontal="center" wrapText="1"/>
    </xf>
    <xf numFmtId="0" fontId="11" fillId="0" borderId="56" xfId="0" applyFont="1" applyFill="1" applyBorder="1" applyAlignment="1">
      <alignment horizontal="center" wrapText="1"/>
    </xf>
    <xf numFmtId="0" fontId="2" fillId="0" borderId="5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/>
    </xf>
    <xf numFmtId="166" fontId="2" fillId="0" borderId="53" xfId="0" applyNumberFormat="1" applyFont="1" applyFill="1" applyBorder="1" applyAlignment="1">
      <alignment horizontal="center" vertical="center" wrapText="1"/>
    </xf>
    <xf numFmtId="166" fontId="2" fillId="0" borderId="52" xfId="0" applyNumberFormat="1" applyFont="1" applyFill="1" applyBorder="1" applyAlignment="1">
      <alignment horizontal="center" vertical="center" wrapText="1"/>
    </xf>
    <xf numFmtId="166" fontId="2" fillId="0" borderId="54" xfId="0" applyNumberFormat="1" applyFont="1" applyFill="1" applyBorder="1" applyAlignment="1">
      <alignment horizontal="center" vertical="center" wrapText="1"/>
    </xf>
    <xf numFmtId="166" fontId="2" fillId="0" borderId="57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166" fontId="2" fillId="0" borderId="37" xfId="0" applyNumberFormat="1" applyFont="1" applyFill="1" applyBorder="1" applyAlignment="1">
      <alignment horizontal="center" vertical="center" wrapText="1"/>
    </xf>
    <xf numFmtId="166" fontId="2" fillId="0" borderId="31" xfId="0" applyNumberFormat="1" applyFont="1" applyFill="1" applyBorder="1" applyAlignment="1">
      <alignment horizontal="center" vertical="center"/>
    </xf>
    <xf numFmtId="166" fontId="2" fillId="0" borderId="32" xfId="0" applyNumberFormat="1" applyFont="1" applyFill="1" applyBorder="1" applyAlignment="1">
      <alignment horizontal="center" vertical="center"/>
    </xf>
    <xf numFmtId="166" fontId="2" fillId="0" borderId="33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1" fillId="0" borderId="52" xfId="0" applyFont="1" applyFill="1" applyBorder="1" applyAlignment="1">
      <alignment wrapText="1"/>
    </xf>
    <xf numFmtId="0" fontId="0" fillId="0" borderId="52" xfId="0" applyBorder="1" applyAlignment="1">
      <alignment wrapText="1"/>
    </xf>
    <xf numFmtId="0" fontId="11" fillId="0" borderId="50" xfId="0" applyFont="1" applyFill="1" applyBorder="1" applyAlignment="1">
      <alignment horizontal="center"/>
    </xf>
    <xf numFmtId="0" fontId="11" fillId="0" borderId="56" xfId="0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/>
    </xf>
    <xf numFmtId="1" fontId="11" fillId="0" borderId="55" xfId="0" applyNumberFormat="1" applyFont="1" applyFill="1" applyBorder="1" applyAlignment="1">
      <alignment horizontal="center"/>
    </xf>
    <xf numFmtId="1" fontId="11" fillId="0" borderId="56" xfId="0" applyNumberFormat="1" applyFont="1" applyFill="1" applyBorder="1" applyAlignment="1">
      <alignment horizontal="center"/>
    </xf>
    <xf numFmtId="0" fontId="11" fillId="0" borderId="55" xfId="0" applyFont="1" applyFill="1" applyBorder="1" applyAlignment="1">
      <alignment horizontal="center"/>
    </xf>
    <xf numFmtId="0" fontId="13" fillId="0" borderId="17" xfId="0" applyFont="1" applyBorder="1" applyAlignment="1">
      <alignment horizontal="center" vertical="center"/>
    </xf>
    <xf numFmtId="0" fontId="11" fillId="0" borderId="58" xfId="0" applyFont="1" applyFill="1" applyBorder="1" applyAlignment="1">
      <alignment horizontal="center" wrapText="1"/>
    </xf>
    <xf numFmtId="0" fontId="11" fillId="0" borderId="43" xfId="0" applyFont="1" applyFill="1" applyBorder="1" applyAlignment="1">
      <alignment horizontal="center" wrapText="1"/>
    </xf>
    <xf numFmtId="0" fontId="1" fillId="0" borderId="60" xfId="0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2" fillId="0" borderId="57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3</xdr:col>
      <xdr:colOff>0</xdr:colOff>
      <xdr:row>26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525" y="0"/>
          <a:ext cx="8229600" cy="5895975"/>
        </a:xfrm>
        <a:prstGeom prst="rect">
          <a:avLst/>
        </a:prstGeom>
        <a:noFill/>
        <a:ln w="762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A29" sqref="A29"/>
    </sheetView>
  </sheetViews>
  <sheetFormatPr defaultColWidth="9.140625" defaultRowHeight="12.75"/>
  <cols>
    <col min="1" max="1" width="32.7109375" style="35" customWidth="1"/>
    <col min="2" max="2" width="64.140625" style="35" customWidth="1"/>
    <col min="3" max="3" width="26.7109375" style="35" customWidth="1"/>
    <col min="4" max="4" width="16.57421875" style="8" customWidth="1"/>
    <col min="5" max="5" width="21.421875" style="8" customWidth="1"/>
    <col min="6" max="6" width="11.57421875" style="8" customWidth="1"/>
    <col min="7" max="7" width="10.421875" style="8" customWidth="1"/>
    <col min="8" max="9" width="9.140625" style="8" customWidth="1"/>
    <col min="10" max="10" width="11.00390625" style="8" customWidth="1"/>
    <col min="11" max="16384" width="9.140625" style="8" customWidth="1"/>
  </cols>
  <sheetData>
    <row r="1" spans="1:3" ht="41.25" customHeight="1">
      <c r="A1" s="138"/>
      <c r="B1" s="138"/>
      <c r="C1" s="138"/>
    </row>
    <row r="2" spans="1:3" ht="18.75" customHeight="1">
      <c r="A2" s="139"/>
      <c r="B2" s="139"/>
      <c r="C2" s="139"/>
    </row>
    <row r="3" spans="1:3" ht="18.75" customHeight="1">
      <c r="A3" s="139" t="s">
        <v>24</v>
      </c>
      <c r="B3" s="139"/>
      <c r="C3" s="139"/>
    </row>
    <row r="4" spans="1:3" ht="9" customHeight="1">
      <c r="A4" s="139"/>
      <c r="B4" s="139"/>
      <c r="C4" s="139"/>
    </row>
    <row r="5" spans="1:3" ht="15.75" customHeight="1">
      <c r="A5" s="139" t="s">
        <v>60</v>
      </c>
      <c r="B5" s="139"/>
      <c r="C5" s="139"/>
    </row>
    <row r="6" spans="1:3" ht="15.75" customHeight="1">
      <c r="A6" s="32"/>
      <c r="B6" s="32"/>
      <c r="C6" s="32"/>
    </row>
    <row r="7" spans="1:3" ht="18.75">
      <c r="A7" s="140"/>
      <c r="B7" s="140"/>
      <c r="C7" s="140"/>
    </row>
    <row r="8" spans="1:3" ht="18.75">
      <c r="A8" s="37"/>
      <c r="B8" s="37"/>
      <c r="C8" s="37"/>
    </row>
    <row r="9" spans="1:15" ht="18.75">
      <c r="A9" s="139" t="s">
        <v>22</v>
      </c>
      <c r="B9" s="139"/>
      <c r="C9" s="139"/>
      <c r="N9" s="25"/>
      <c r="O9" s="25"/>
    </row>
    <row r="10" spans="1:3" ht="18.75">
      <c r="A10" s="37"/>
      <c r="B10" s="37"/>
      <c r="C10" s="37"/>
    </row>
    <row r="11" spans="2:3" ht="18.75">
      <c r="B11" s="28" t="s">
        <v>38</v>
      </c>
      <c r="C11" s="33"/>
    </row>
    <row r="12" spans="1:3" ht="18.75">
      <c r="A12" s="37"/>
      <c r="B12" s="33"/>
      <c r="C12" s="37"/>
    </row>
    <row r="13" spans="2:3" ht="18.75">
      <c r="B13" s="28"/>
      <c r="C13" s="28"/>
    </row>
    <row r="14" spans="1:3" ht="18.75">
      <c r="A14" s="27"/>
      <c r="B14" s="28" t="s">
        <v>39</v>
      </c>
      <c r="C14" s="37"/>
    </row>
    <row r="15" ht="18.75">
      <c r="C15" s="28"/>
    </row>
    <row r="16" spans="1:3" ht="18.75">
      <c r="A16" s="32"/>
      <c r="C16" s="37"/>
    </row>
    <row r="17" spans="2:3" ht="18.75">
      <c r="B17" s="28" t="s">
        <v>40</v>
      </c>
      <c r="C17" s="28"/>
    </row>
    <row r="18" spans="1:3" ht="18.75">
      <c r="A18" s="32"/>
      <c r="C18" s="37"/>
    </row>
    <row r="19" ht="18.75">
      <c r="C19" s="28"/>
    </row>
    <row r="20" spans="1:3" ht="15.75">
      <c r="A20" s="36"/>
      <c r="B20" s="36"/>
      <c r="C20" s="36"/>
    </row>
    <row r="21" spans="1:3" ht="15.75">
      <c r="A21" s="36"/>
      <c r="B21" s="36"/>
      <c r="C21" s="36"/>
    </row>
    <row r="22" spans="1:3" ht="15.75">
      <c r="A22" s="36"/>
      <c r="B22" s="36"/>
      <c r="C22" s="36"/>
    </row>
    <row r="23" spans="1:3" ht="15.75">
      <c r="A23" s="36"/>
      <c r="B23" s="36"/>
      <c r="C23" s="36"/>
    </row>
    <row r="24" spans="1:3" ht="12.75">
      <c r="A24" s="34"/>
      <c r="B24" s="34"/>
      <c r="C24" s="34"/>
    </row>
    <row r="25" spans="1:3" ht="12.75">
      <c r="A25" s="34"/>
      <c r="B25" s="34"/>
      <c r="C25" s="34"/>
    </row>
    <row r="26" spans="1:3" s="2" customFormat="1" ht="12.75" customHeight="1">
      <c r="A26" s="38"/>
      <c r="B26" s="34"/>
      <c r="C26" s="34"/>
    </row>
    <row r="27" spans="1:3" s="2" customFormat="1" ht="21.75" customHeight="1">
      <c r="A27" s="34" t="s">
        <v>49</v>
      </c>
      <c r="B27" s="34"/>
      <c r="C27" s="34" t="s">
        <v>61</v>
      </c>
    </row>
    <row r="28" spans="1:4" ht="12.75" customHeight="1">
      <c r="A28" s="34" t="s">
        <v>47</v>
      </c>
      <c r="B28" s="34"/>
      <c r="C28" s="26"/>
      <c r="D28" s="89"/>
    </row>
    <row r="29" spans="2:4" ht="12.75">
      <c r="B29" s="34"/>
      <c r="C29" s="34"/>
      <c r="D29" s="2"/>
    </row>
    <row r="30" spans="1:3" ht="12.75">
      <c r="A30" s="8"/>
      <c r="B30" s="8"/>
      <c r="C30" s="8"/>
    </row>
  </sheetData>
  <sheetProtection/>
  <mergeCells count="7">
    <mergeCell ref="A1:C1"/>
    <mergeCell ref="A2:C2"/>
    <mergeCell ref="A7:C7"/>
    <mergeCell ref="A9:C9"/>
    <mergeCell ref="A3:C3"/>
    <mergeCell ref="A4:C4"/>
    <mergeCell ref="A5:C5"/>
  </mergeCells>
  <printOptions horizontalCentered="1" verticalCentered="1"/>
  <pageMargins left="0.7" right="0.7" top="0.82" bottom="0.37" header="0.29" footer="0.2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zoomScale="80" zoomScaleNormal="80" zoomScalePageLayoutView="0" workbookViewId="0" topLeftCell="A1">
      <selection activeCell="L16" sqref="L16"/>
    </sheetView>
  </sheetViews>
  <sheetFormatPr defaultColWidth="9.140625" defaultRowHeight="12.75"/>
  <cols>
    <col min="1" max="1" width="29.00390625" style="14" customWidth="1"/>
    <col min="2" max="5" width="8.140625" style="14" customWidth="1"/>
    <col min="6" max="7" width="9.140625" style="14" customWidth="1"/>
    <col min="8" max="8" width="8.57421875" style="14" customWidth="1"/>
    <col min="9" max="9" width="8.28125" style="14" customWidth="1"/>
    <col min="10" max="10" width="7.7109375" style="14" customWidth="1"/>
    <col min="11" max="11" width="7.8515625" style="14" customWidth="1"/>
    <col min="12" max="12" width="8.00390625" style="14" customWidth="1"/>
    <col min="13" max="13" width="9.8515625" style="14" customWidth="1"/>
    <col min="14" max="16384" width="9.140625" style="14" customWidth="1"/>
  </cols>
  <sheetData>
    <row r="1" spans="1:14" s="13" customFormat="1" ht="18.75" customHeight="1">
      <c r="A1" s="143" t="s">
        <v>24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5"/>
      <c r="M1" s="11"/>
      <c r="N1" s="12"/>
    </row>
    <row r="2" spans="1:14" s="13" customFormat="1" ht="18.75" customHeight="1">
      <c r="A2" s="152" t="s">
        <v>60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4"/>
      <c r="M2" s="11"/>
      <c r="N2" s="12"/>
    </row>
    <row r="3" spans="1:14" s="13" customFormat="1" ht="18.75" customHeight="1" thickBot="1">
      <c r="A3" s="146" t="s">
        <v>41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8"/>
      <c r="M3" s="11"/>
      <c r="N3" s="12"/>
    </row>
    <row r="4" spans="1:14" ht="29.25" customHeight="1">
      <c r="A4" s="155" t="s">
        <v>28</v>
      </c>
      <c r="B4" s="149" t="s">
        <v>37</v>
      </c>
      <c r="C4" s="150"/>
      <c r="D4" s="151"/>
      <c r="E4" s="149" t="s">
        <v>3</v>
      </c>
      <c r="F4" s="150"/>
      <c r="G4" s="151"/>
      <c r="H4" s="149" t="s">
        <v>35</v>
      </c>
      <c r="I4" s="150"/>
      <c r="J4" s="150"/>
      <c r="K4" s="150"/>
      <c r="L4" s="151"/>
      <c r="M4" s="10"/>
      <c r="N4" s="10"/>
    </row>
    <row r="5" spans="1:14" ht="33" customHeight="1" thickBot="1">
      <c r="A5" s="156"/>
      <c r="B5" s="67" t="s">
        <v>15</v>
      </c>
      <c r="C5" s="68" t="s">
        <v>2</v>
      </c>
      <c r="D5" s="69" t="s">
        <v>1</v>
      </c>
      <c r="E5" s="68" t="s">
        <v>15</v>
      </c>
      <c r="F5" s="68" t="s">
        <v>2</v>
      </c>
      <c r="G5" s="69" t="s">
        <v>1</v>
      </c>
      <c r="H5" s="68" t="s">
        <v>6</v>
      </c>
      <c r="I5" s="70" t="s">
        <v>4</v>
      </c>
      <c r="J5" s="68" t="s">
        <v>7</v>
      </c>
      <c r="K5" s="68" t="s">
        <v>5</v>
      </c>
      <c r="L5" s="71" t="s">
        <v>16</v>
      </c>
      <c r="M5" s="15"/>
      <c r="N5" s="10"/>
    </row>
    <row r="6" spans="1:14" s="17" customFormat="1" ht="35.25" customHeight="1">
      <c r="A6" s="48" t="s">
        <v>51</v>
      </c>
      <c r="B6" s="49">
        <v>720</v>
      </c>
      <c r="C6" s="50">
        <v>614</v>
      </c>
      <c r="D6" s="51">
        <f aca="true" t="shared" si="0" ref="D6:D17">(C6/B6)</f>
        <v>0.8527777777777777</v>
      </c>
      <c r="E6" s="50">
        <v>380</v>
      </c>
      <c r="F6" s="80">
        <v>339</v>
      </c>
      <c r="G6" s="51">
        <f aca="true" t="shared" si="1" ref="G6:G17">+F6/E6</f>
        <v>0.8921052631578947</v>
      </c>
      <c r="H6" s="49">
        <v>2</v>
      </c>
      <c r="I6" s="52">
        <v>12</v>
      </c>
      <c r="J6" s="50">
        <v>336</v>
      </c>
      <c r="K6" s="53">
        <v>1</v>
      </c>
      <c r="L6" s="54">
        <v>1</v>
      </c>
      <c r="M6" s="24"/>
      <c r="N6" s="16"/>
    </row>
    <row r="7" spans="1:14" s="17" customFormat="1" ht="35.25" customHeight="1">
      <c r="A7" s="48" t="s">
        <v>50</v>
      </c>
      <c r="B7" s="56">
        <v>320</v>
      </c>
      <c r="C7" s="98">
        <v>259</v>
      </c>
      <c r="D7" s="51">
        <f>(C7/B7)</f>
        <v>0.809375</v>
      </c>
      <c r="E7" s="98">
        <v>150</v>
      </c>
      <c r="F7" s="94">
        <v>60</v>
      </c>
      <c r="G7" s="51">
        <f t="shared" si="1"/>
        <v>0.4</v>
      </c>
      <c r="H7" s="56">
        <v>1</v>
      </c>
      <c r="I7" s="57">
        <v>0</v>
      </c>
      <c r="J7" s="98">
        <v>58</v>
      </c>
      <c r="K7" s="95">
        <v>1</v>
      </c>
      <c r="L7" s="99">
        <v>4</v>
      </c>
      <c r="M7" s="24"/>
      <c r="N7" s="16"/>
    </row>
    <row r="8" spans="1:13" ht="35.25" customHeight="1">
      <c r="A8" s="48" t="s">
        <v>54</v>
      </c>
      <c r="B8" s="56">
        <v>120</v>
      </c>
      <c r="C8" s="98">
        <v>124</v>
      </c>
      <c r="D8" s="51">
        <f t="shared" si="0"/>
        <v>1.0333333333333334</v>
      </c>
      <c r="E8" s="98">
        <v>65</v>
      </c>
      <c r="F8" s="94">
        <v>52</v>
      </c>
      <c r="G8" s="51">
        <f t="shared" si="1"/>
        <v>0.8</v>
      </c>
      <c r="H8" s="56">
        <v>10</v>
      </c>
      <c r="I8" s="57">
        <v>8</v>
      </c>
      <c r="J8" s="98">
        <v>34</v>
      </c>
      <c r="K8" s="95">
        <v>0</v>
      </c>
      <c r="L8" s="99">
        <v>0</v>
      </c>
      <c r="M8" s="10"/>
    </row>
    <row r="9" spans="1:14" s="17" customFormat="1" ht="35.25" customHeight="1">
      <c r="A9" s="48" t="s">
        <v>52</v>
      </c>
      <c r="B9" s="111">
        <v>315</v>
      </c>
      <c r="C9" s="112">
        <v>261</v>
      </c>
      <c r="D9" s="47">
        <f t="shared" si="0"/>
        <v>0.8285714285714286</v>
      </c>
      <c r="E9" s="112">
        <v>315</v>
      </c>
      <c r="F9" s="113">
        <v>195</v>
      </c>
      <c r="G9" s="47">
        <f t="shared" si="1"/>
        <v>0.6190476190476191</v>
      </c>
      <c r="H9" s="111">
        <v>3</v>
      </c>
      <c r="I9" s="114">
        <v>0</v>
      </c>
      <c r="J9" s="112">
        <v>192</v>
      </c>
      <c r="K9" s="115">
        <v>3</v>
      </c>
      <c r="L9" s="116">
        <v>1</v>
      </c>
      <c r="M9" s="24"/>
      <c r="N9" s="16"/>
    </row>
    <row r="10" spans="1:13" ht="35.25" customHeight="1">
      <c r="A10" s="55" t="s">
        <v>58</v>
      </c>
      <c r="B10" s="59">
        <v>345</v>
      </c>
      <c r="C10" s="60">
        <v>491</v>
      </c>
      <c r="D10" s="64">
        <f t="shared" si="0"/>
        <v>1.4231884057971014</v>
      </c>
      <c r="E10" s="59">
        <v>150</v>
      </c>
      <c r="F10" s="97">
        <v>212</v>
      </c>
      <c r="G10" s="51">
        <f t="shared" si="1"/>
        <v>1.4133333333333333</v>
      </c>
      <c r="H10" s="59">
        <v>8</v>
      </c>
      <c r="I10" s="61">
        <v>2</v>
      </c>
      <c r="J10" s="60">
        <v>204</v>
      </c>
      <c r="K10" s="62">
        <v>1</v>
      </c>
      <c r="L10" s="63">
        <v>1</v>
      </c>
      <c r="M10" s="10"/>
    </row>
    <row r="11" spans="1:13" ht="35.25" customHeight="1">
      <c r="A11" s="48" t="s">
        <v>55</v>
      </c>
      <c r="B11" s="59">
        <v>250</v>
      </c>
      <c r="C11" s="60">
        <v>173</v>
      </c>
      <c r="D11" s="64">
        <f t="shared" si="0"/>
        <v>0.692</v>
      </c>
      <c r="E11" s="60">
        <v>70</v>
      </c>
      <c r="F11" s="83">
        <v>70</v>
      </c>
      <c r="G11" s="51">
        <f t="shared" si="1"/>
        <v>1</v>
      </c>
      <c r="H11" s="59">
        <v>12</v>
      </c>
      <c r="I11" s="61">
        <v>13</v>
      </c>
      <c r="J11" s="60">
        <v>44</v>
      </c>
      <c r="K11" s="62">
        <v>1</v>
      </c>
      <c r="L11" s="63">
        <v>0</v>
      </c>
      <c r="M11" s="10"/>
    </row>
    <row r="12" spans="1:13" ht="35.25" customHeight="1">
      <c r="A12" s="48" t="s">
        <v>48</v>
      </c>
      <c r="B12" s="56">
        <v>600</v>
      </c>
      <c r="C12" s="98">
        <v>530</v>
      </c>
      <c r="D12" s="64">
        <f t="shared" si="0"/>
        <v>0.8833333333333333</v>
      </c>
      <c r="E12" s="98">
        <v>250</v>
      </c>
      <c r="F12" s="94">
        <v>262</v>
      </c>
      <c r="G12" s="51">
        <f t="shared" si="1"/>
        <v>1.048</v>
      </c>
      <c r="H12" s="56">
        <v>15</v>
      </c>
      <c r="I12" s="57">
        <v>15</v>
      </c>
      <c r="J12" s="98">
        <v>241</v>
      </c>
      <c r="K12" s="95">
        <v>0</v>
      </c>
      <c r="L12" s="99">
        <v>3</v>
      </c>
      <c r="M12" s="10"/>
    </row>
    <row r="13" spans="1:14" s="17" customFormat="1" ht="35.25" customHeight="1">
      <c r="A13" s="48" t="s">
        <v>57</v>
      </c>
      <c r="B13" s="59">
        <v>120</v>
      </c>
      <c r="C13" s="60">
        <v>20</v>
      </c>
      <c r="D13" s="64">
        <f t="shared" si="0"/>
        <v>0.16666666666666666</v>
      </c>
      <c r="E13" s="60">
        <v>75</v>
      </c>
      <c r="F13" s="83">
        <v>20</v>
      </c>
      <c r="G13" s="51">
        <f t="shared" si="1"/>
        <v>0.26666666666666666</v>
      </c>
      <c r="H13" s="59">
        <v>0</v>
      </c>
      <c r="I13" s="61">
        <v>0</v>
      </c>
      <c r="J13" s="60">
        <v>20</v>
      </c>
      <c r="K13" s="62">
        <v>0</v>
      </c>
      <c r="L13" s="63">
        <v>0</v>
      </c>
      <c r="M13" s="24"/>
      <c r="N13" s="16"/>
    </row>
    <row r="14" spans="1:14" s="17" customFormat="1" ht="30" customHeight="1">
      <c r="A14" s="48" t="s">
        <v>59</v>
      </c>
      <c r="B14" s="59">
        <v>320</v>
      </c>
      <c r="C14" s="60">
        <v>391</v>
      </c>
      <c r="D14" s="64">
        <f t="shared" si="0"/>
        <v>1.221875</v>
      </c>
      <c r="E14" s="60">
        <v>140</v>
      </c>
      <c r="F14" s="83">
        <v>168</v>
      </c>
      <c r="G14" s="51">
        <f t="shared" si="1"/>
        <v>1.2</v>
      </c>
      <c r="H14" s="59">
        <v>4</v>
      </c>
      <c r="I14" s="61">
        <v>7</v>
      </c>
      <c r="J14" s="60">
        <v>164</v>
      </c>
      <c r="K14" s="62">
        <v>0</v>
      </c>
      <c r="L14" s="63">
        <v>1</v>
      </c>
      <c r="M14" s="24"/>
      <c r="N14" s="16"/>
    </row>
    <row r="15" spans="1:14" s="17" customFormat="1" ht="29.25" customHeight="1">
      <c r="A15" s="48" t="s">
        <v>53</v>
      </c>
      <c r="B15" s="59">
        <v>40</v>
      </c>
      <c r="C15" s="60">
        <v>158</v>
      </c>
      <c r="D15" s="64">
        <f t="shared" si="0"/>
        <v>3.95</v>
      </c>
      <c r="E15" s="60">
        <v>40</v>
      </c>
      <c r="F15" s="83">
        <v>152</v>
      </c>
      <c r="G15" s="51">
        <f t="shared" si="1"/>
        <v>3.8</v>
      </c>
      <c r="H15" s="59">
        <v>0</v>
      </c>
      <c r="I15" s="61">
        <v>0</v>
      </c>
      <c r="J15" s="60">
        <v>38</v>
      </c>
      <c r="K15" s="62">
        <v>146</v>
      </c>
      <c r="L15" s="63">
        <v>28</v>
      </c>
      <c r="M15" s="24"/>
      <c r="N15" s="16"/>
    </row>
    <row r="16" spans="1:14" s="17" customFormat="1" ht="29.25" customHeight="1" thickBot="1">
      <c r="A16" s="124" t="s">
        <v>56</v>
      </c>
      <c r="B16" s="125">
        <v>175</v>
      </c>
      <c r="C16" s="126">
        <v>179</v>
      </c>
      <c r="D16" s="64">
        <f t="shared" si="0"/>
        <v>1.022857142857143</v>
      </c>
      <c r="E16" s="127">
        <v>10</v>
      </c>
      <c r="F16" s="128">
        <v>152</v>
      </c>
      <c r="G16" s="51">
        <f t="shared" si="1"/>
        <v>15.2</v>
      </c>
      <c r="H16" s="127">
        <v>26</v>
      </c>
      <c r="I16" s="129">
        <v>79</v>
      </c>
      <c r="J16" s="129">
        <v>62</v>
      </c>
      <c r="K16" s="126">
        <v>0</v>
      </c>
      <c r="L16" s="130">
        <v>0</v>
      </c>
      <c r="M16" s="24"/>
      <c r="N16" s="16"/>
    </row>
    <row r="17" spans="1:14" s="17" customFormat="1" ht="29.25" customHeight="1" thickBot="1">
      <c r="A17" s="65" t="s">
        <v>0</v>
      </c>
      <c r="B17" s="86">
        <f>SUM(B6:B16)</f>
        <v>3325</v>
      </c>
      <c r="C17" s="86">
        <f>SUM(C6:C16)</f>
        <v>3200</v>
      </c>
      <c r="D17" s="66">
        <f t="shared" si="0"/>
        <v>0.9624060150375939</v>
      </c>
      <c r="E17" s="86">
        <f>SUM(E6:E16)</f>
        <v>1645</v>
      </c>
      <c r="F17" s="136">
        <f>SUM(F6:F16)</f>
        <v>1682</v>
      </c>
      <c r="G17" s="66">
        <f t="shared" si="1"/>
        <v>1.0224924012158054</v>
      </c>
      <c r="H17" s="86">
        <f>SUM(H6:H16)</f>
        <v>81</v>
      </c>
      <c r="I17" s="90">
        <f>SUM(I6:I16)</f>
        <v>136</v>
      </c>
      <c r="J17" s="136">
        <f>SUM(J6:J16)</f>
        <v>1393</v>
      </c>
      <c r="K17" s="136">
        <f>SUM(K6:K16)</f>
        <v>153</v>
      </c>
      <c r="L17" s="137">
        <f>SUM(L6:L16)</f>
        <v>39</v>
      </c>
      <c r="M17" s="24"/>
      <c r="N17" s="16"/>
    </row>
    <row r="18" spans="1:14" s="17" customFormat="1" ht="29.25" customHeight="1">
      <c r="A18" s="141" t="s">
        <v>36</v>
      </c>
      <c r="B18" s="141"/>
      <c r="C18" s="141"/>
      <c r="D18" s="141"/>
      <c r="E18" s="141"/>
      <c r="F18" s="141"/>
      <c r="G18" s="141"/>
      <c r="H18" s="141"/>
      <c r="I18" s="142"/>
      <c r="J18" s="141"/>
      <c r="K18" s="141"/>
      <c r="L18" s="141"/>
      <c r="M18" s="24"/>
      <c r="N18" s="16"/>
    </row>
    <row r="19" spans="1:14" s="17" customFormat="1" ht="29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24"/>
      <c r="N19" s="16"/>
    </row>
    <row r="20" spans="1:14" s="17" customFormat="1" ht="29.2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24"/>
      <c r="N20" s="16"/>
    </row>
    <row r="21" spans="1:14" s="17" customFormat="1" ht="29.2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24"/>
      <c r="N21" s="16"/>
    </row>
    <row r="22" spans="1:14" s="17" customFormat="1" ht="29.2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24"/>
      <c r="N22" s="16"/>
    </row>
    <row r="23" ht="13.5" customHeight="1">
      <c r="M23" s="24"/>
    </row>
    <row r="24" ht="22.5" customHeight="1">
      <c r="M24" s="10"/>
    </row>
    <row r="25" ht="26.25" customHeight="1"/>
  </sheetData>
  <sheetProtection/>
  <mergeCells count="8">
    <mergeCell ref="A18:L18"/>
    <mergeCell ref="A1:L1"/>
    <mergeCell ref="A3:L3"/>
    <mergeCell ref="B4:D4"/>
    <mergeCell ref="E4:G4"/>
    <mergeCell ref="H4:L4"/>
    <mergeCell ref="A2:L2"/>
    <mergeCell ref="A4:A5"/>
  </mergeCells>
  <printOptions horizontalCentered="1" verticalCentered="1"/>
  <pageMargins left="0.5" right="0.5" top="0.5" bottom="0.5" header="0.12" footer="0.1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zoomScale="75" zoomScaleNormal="75" zoomScalePageLayoutView="0" workbookViewId="0" topLeftCell="A1">
      <selection activeCell="M17" sqref="M17"/>
    </sheetView>
  </sheetViews>
  <sheetFormatPr defaultColWidth="9.140625" defaultRowHeight="12.75"/>
  <cols>
    <col min="1" max="1" width="26.28125" style="19" customWidth="1"/>
    <col min="2" max="2" width="11.00390625" style="19" customWidth="1"/>
    <col min="3" max="3" width="7.421875" style="41" customWidth="1"/>
    <col min="4" max="4" width="7.28125" style="19" customWidth="1"/>
    <col min="5" max="5" width="8.57421875" style="21" bestFit="1" customWidth="1"/>
    <col min="6" max="6" width="7.57421875" style="22" customWidth="1"/>
    <col min="7" max="7" width="7.8515625" style="22" customWidth="1"/>
    <col min="8" max="8" width="8.57421875" style="19" bestFit="1" customWidth="1"/>
    <col min="9" max="9" width="10.7109375" style="19" customWidth="1"/>
    <col min="10" max="10" width="8.421875" style="19" customWidth="1"/>
    <col min="11" max="11" width="9.28125" style="19" customWidth="1"/>
    <col min="12" max="12" width="11.8515625" style="19" customWidth="1"/>
    <col min="13" max="13" width="11.7109375" style="23" customWidth="1"/>
    <col min="14" max="14" width="8.57421875" style="19" customWidth="1"/>
    <col min="15" max="15" width="9.7109375" style="18" customWidth="1"/>
    <col min="16" max="16384" width="9.140625" style="19" customWidth="1"/>
  </cols>
  <sheetData>
    <row r="1" spans="1:15" ht="17.25" customHeight="1">
      <c r="A1" s="157" t="str">
        <f>+1NEGPartbyOperators!A1</f>
        <v>TAB 8 - NATIONAL EMERGENCY GRANTS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9"/>
      <c r="O1" s="19"/>
    </row>
    <row r="2" spans="1:15" ht="17.25" customHeight="1">
      <c r="A2" s="160" t="str">
        <f>1NEGPartbyOperators!$A$2</f>
        <v>FY14 ANNUAL PERFORMANCE ENDING JUNE 30, 2014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2"/>
      <c r="O2" s="19"/>
    </row>
    <row r="3" spans="1:15" ht="17.25" customHeight="1" thickBot="1">
      <c r="A3" s="163" t="s">
        <v>42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5"/>
      <c r="O3" s="19"/>
    </row>
    <row r="4" spans="1:15" ht="42.75" customHeight="1">
      <c r="A4" s="155" t="s">
        <v>27</v>
      </c>
      <c r="B4" s="177" t="s">
        <v>45</v>
      </c>
      <c r="C4" s="175" t="s">
        <v>19</v>
      </c>
      <c r="D4" s="175"/>
      <c r="E4" s="171"/>
      <c r="F4" s="172" t="s">
        <v>20</v>
      </c>
      <c r="G4" s="173"/>
      <c r="H4" s="174"/>
      <c r="I4" s="72" t="s">
        <v>9</v>
      </c>
      <c r="J4" s="170" t="s">
        <v>21</v>
      </c>
      <c r="K4" s="171"/>
      <c r="L4" s="123" t="s">
        <v>26</v>
      </c>
      <c r="M4" s="73" t="s">
        <v>29</v>
      </c>
      <c r="O4" s="19"/>
    </row>
    <row r="5" spans="1:15" ht="33" customHeight="1">
      <c r="A5" s="176"/>
      <c r="B5" s="178"/>
      <c r="C5" s="74" t="s">
        <v>15</v>
      </c>
      <c r="D5" s="75" t="s">
        <v>2</v>
      </c>
      <c r="E5" s="76" t="s">
        <v>8</v>
      </c>
      <c r="F5" s="75" t="s">
        <v>15</v>
      </c>
      <c r="G5" s="74" t="s">
        <v>2</v>
      </c>
      <c r="H5" s="76" t="s">
        <v>8</v>
      </c>
      <c r="I5" s="77" t="s">
        <v>2</v>
      </c>
      <c r="J5" s="75" t="s">
        <v>15</v>
      </c>
      <c r="K5" s="77" t="s">
        <v>2</v>
      </c>
      <c r="L5" s="78" t="s">
        <v>2</v>
      </c>
      <c r="M5" s="79" t="s">
        <v>2</v>
      </c>
      <c r="O5" s="19"/>
    </row>
    <row r="6" spans="1:13" s="17" customFormat="1" ht="35.25" customHeight="1">
      <c r="A6" s="55" t="str">
        <f>+1NEGPartbyOperators!A6</f>
        <v>Bristol/MSW:  AJ Wright
01/01/2011 - 12/31/2013</v>
      </c>
      <c r="B6" s="93">
        <f>+1NEGPartbyOperators!C6</f>
        <v>614</v>
      </c>
      <c r="C6" s="56">
        <f>+1NEGPartbyOperators!B6</f>
        <v>720</v>
      </c>
      <c r="D6" s="94">
        <v>609</v>
      </c>
      <c r="E6" s="51">
        <f>(D6/C6)</f>
        <v>0.8458333333333333</v>
      </c>
      <c r="F6" s="94">
        <f aca="true" t="shared" si="0" ref="F6:F16">+C6*0.88</f>
        <v>633.6</v>
      </c>
      <c r="G6" s="95">
        <v>376</v>
      </c>
      <c r="H6" s="51">
        <f>+G6/F6</f>
        <v>0.5934343434343434</v>
      </c>
      <c r="I6" s="58">
        <v>9</v>
      </c>
      <c r="J6" s="81">
        <f>+F6/C6</f>
        <v>0.88</v>
      </c>
      <c r="K6" s="51">
        <f aca="true" t="shared" si="1" ref="K6:K17">IF(G6&gt;0,G6/(D6-I6),0)</f>
        <v>0.6266666666666667</v>
      </c>
      <c r="L6" s="82">
        <v>10.96</v>
      </c>
      <c r="M6" s="103">
        <v>95.96318252806972</v>
      </c>
    </row>
    <row r="7" spans="1:13" s="17" customFormat="1" ht="35.25" customHeight="1">
      <c r="A7" s="48" t="str">
        <f>+1NEGPartbyOperators!A7</f>
        <v>MSW:  Ameridose
12/01/2012 - 11/30/2014</v>
      </c>
      <c r="B7" s="93">
        <f>+1NEGPartbyOperators!C7</f>
        <v>259</v>
      </c>
      <c r="C7" s="56">
        <f>+1NEGPartbyOperators!B7</f>
        <v>320</v>
      </c>
      <c r="D7" s="83">
        <v>225</v>
      </c>
      <c r="E7" s="51">
        <f>(D7/C7)</f>
        <v>0.703125</v>
      </c>
      <c r="F7" s="94">
        <f>+C7*0.88</f>
        <v>281.6</v>
      </c>
      <c r="G7" s="95">
        <v>141</v>
      </c>
      <c r="H7" s="51">
        <f>+G7/F7</f>
        <v>0.5007102272727272</v>
      </c>
      <c r="I7" s="58">
        <v>1</v>
      </c>
      <c r="J7" s="81">
        <f>+F7/C7</f>
        <v>0.8800000000000001</v>
      </c>
      <c r="K7" s="51">
        <f>IF(G7&gt;0,G7/(D7-I7),0)</f>
        <v>0.6294642857142857</v>
      </c>
      <c r="L7" s="84">
        <v>17.34</v>
      </c>
      <c r="M7" s="104">
        <v>93</v>
      </c>
    </row>
    <row r="8" spans="1:14" s="17" customFormat="1" ht="35.25" customHeight="1">
      <c r="A8" s="48" t="str">
        <f>+1NEGPartbyOperators!A8</f>
        <v>Bristol MFG
07/01/2013 - 06/30/2016</v>
      </c>
      <c r="B8" s="93">
        <f>+1NEGPartbyOperators!C8</f>
        <v>124</v>
      </c>
      <c r="C8" s="56">
        <f>+1NEGPartbyOperators!B8</f>
        <v>120</v>
      </c>
      <c r="D8" s="83">
        <v>57</v>
      </c>
      <c r="E8" s="51">
        <f>(D8/C8)</f>
        <v>0.475</v>
      </c>
      <c r="F8" s="94">
        <f t="shared" si="0"/>
        <v>105.6</v>
      </c>
      <c r="G8" s="95">
        <v>42</v>
      </c>
      <c r="H8" s="51">
        <f>+G8/F8</f>
        <v>0.39772727272727276</v>
      </c>
      <c r="I8" s="58">
        <v>1</v>
      </c>
      <c r="J8" s="81">
        <f>+F8/C8</f>
        <v>0.88</v>
      </c>
      <c r="K8" s="51">
        <f t="shared" si="1"/>
        <v>0.75</v>
      </c>
      <c r="L8" s="84">
        <v>14.85</v>
      </c>
      <c r="M8" s="104">
        <v>86</v>
      </c>
      <c r="N8" s="16"/>
    </row>
    <row r="9" spans="1:13" s="17" customFormat="1" ht="35.25" customHeight="1">
      <c r="A9" s="48" t="str">
        <f>+1NEGPartbyOperators!A9</f>
        <v>DWT NEG
06/26/2013 - 06/30/2015</v>
      </c>
      <c r="B9" s="93">
        <f>+1NEGPartbyOperators!C9</f>
        <v>261</v>
      </c>
      <c r="C9" s="56">
        <f>+1NEGPartbyOperators!B9</f>
        <v>315</v>
      </c>
      <c r="D9" s="83">
        <v>118</v>
      </c>
      <c r="E9" s="51">
        <f>(D9/C9)</f>
        <v>0.3746031746031746</v>
      </c>
      <c r="F9" s="94">
        <f t="shared" si="0"/>
        <v>277.2</v>
      </c>
      <c r="G9" s="95">
        <v>87</v>
      </c>
      <c r="H9" s="51">
        <f>+G9/F9</f>
        <v>0.3138528138528139</v>
      </c>
      <c r="I9" s="58">
        <v>2</v>
      </c>
      <c r="J9" s="81">
        <f>+F9/C9</f>
        <v>0.88</v>
      </c>
      <c r="K9" s="51">
        <f t="shared" si="1"/>
        <v>0.75</v>
      </c>
      <c r="L9" s="84">
        <v>19.12</v>
      </c>
      <c r="M9" s="104">
        <v>94</v>
      </c>
    </row>
    <row r="10" spans="1:14" s="17" customFormat="1" ht="35.25" customHeight="1">
      <c r="A10" s="48" t="str">
        <f>1NEGPartbyOperators!A10</f>
        <v>MSW:  Health, Science &amp; Tech
04/01/2012 - 12/31/2014</v>
      </c>
      <c r="B10" s="91">
        <f>+1NEGPartbyOperators!C10</f>
        <v>491</v>
      </c>
      <c r="C10" s="56">
        <f>1NEGPartbyOperators!B10</f>
        <v>345</v>
      </c>
      <c r="D10" s="83">
        <v>431</v>
      </c>
      <c r="E10" s="51">
        <f aca="true" t="shared" si="2" ref="E10:E17">D10/C10</f>
        <v>1.2492753623188406</v>
      </c>
      <c r="F10" s="85">
        <f t="shared" si="0"/>
        <v>303.6</v>
      </c>
      <c r="G10" s="57">
        <v>267</v>
      </c>
      <c r="H10" s="47">
        <f aca="true" t="shared" si="3" ref="H10:H16">(G10/F10)</f>
        <v>0.8794466403162055</v>
      </c>
      <c r="I10" s="58">
        <v>5</v>
      </c>
      <c r="J10" s="81">
        <f aca="true" t="shared" si="4" ref="J10:J17">F10/C10</f>
        <v>0.8800000000000001</v>
      </c>
      <c r="K10" s="51">
        <f t="shared" si="1"/>
        <v>0.6267605633802817</v>
      </c>
      <c r="L10" s="84">
        <v>32.52</v>
      </c>
      <c r="M10" s="104">
        <v>94</v>
      </c>
      <c r="N10" s="16"/>
    </row>
    <row r="11" spans="1:14" s="17" customFormat="1" ht="35.25" customHeight="1">
      <c r="A11" s="48" t="str">
        <f>+1NEGPartbyOperators!A11</f>
        <v>Hampden:  MED
07/01/2013 - 06/30/2015</v>
      </c>
      <c r="B11" s="93">
        <f>+1NEGPartbyOperators!C11</f>
        <v>173</v>
      </c>
      <c r="C11" s="56">
        <f>1NEGPartbyOperators!B11</f>
        <v>250</v>
      </c>
      <c r="D11" s="83">
        <v>40</v>
      </c>
      <c r="E11" s="51">
        <f t="shared" si="2"/>
        <v>0.16</v>
      </c>
      <c r="F11" s="85">
        <f t="shared" si="0"/>
        <v>220</v>
      </c>
      <c r="G11" s="95">
        <v>23</v>
      </c>
      <c r="H11" s="47">
        <f t="shared" si="3"/>
        <v>0.10454545454545454</v>
      </c>
      <c r="I11" s="58">
        <v>0</v>
      </c>
      <c r="J11" s="81">
        <f t="shared" si="4"/>
        <v>0.88</v>
      </c>
      <c r="K11" s="51">
        <f t="shared" si="1"/>
        <v>0.575</v>
      </c>
      <c r="L11" s="84">
        <v>18.38</v>
      </c>
      <c r="M11" s="104">
        <v>89</v>
      </c>
      <c r="N11" s="16"/>
    </row>
    <row r="12" spans="1:14" s="17" customFormat="1" ht="35.25" customHeight="1">
      <c r="A12" s="55" t="str">
        <f>+1NEGPartbyOperators!A12</f>
        <v>MSW:  Metro Central
07/01/2009 - 06/30/2013</v>
      </c>
      <c r="B12" s="93">
        <f>+1NEGPartbyOperators!C12</f>
        <v>530</v>
      </c>
      <c r="C12" s="56">
        <f>+1NEGPartbyOperators!B12</f>
        <v>600</v>
      </c>
      <c r="D12" s="94">
        <v>525</v>
      </c>
      <c r="E12" s="51">
        <f t="shared" si="2"/>
        <v>0.875</v>
      </c>
      <c r="F12" s="85">
        <f t="shared" si="0"/>
        <v>528</v>
      </c>
      <c r="G12" s="95">
        <v>370</v>
      </c>
      <c r="H12" s="47">
        <f t="shared" si="3"/>
        <v>0.7007575757575758</v>
      </c>
      <c r="I12" s="58">
        <v>9</v>
      </c>
      <c r="J12" s="81">
        <f t="shared" si="4"/>
        <v>0.88</v>
      </c>
      <c r="K12" s="51">
        <f t="shared" si="1"/>
        <v>0.7170542635658915</v>
      </c>
      <c r="L12" s="82">
        <v>25</v>
      </c>
      <c r="M12" s="103">
        <v>86.76945450354981</v>
      </c>
      <c r="N12" s="16"/>
    </row>
    <row r="13" spans="1:14" s="17" customFormat="1" ht="35.25" customHeight="1">
      <c r="A13" s="48" t="str">
        <f>+1NEGPartbyOperators!A13</f>
        <v>MN:  NEG MN 4
07/01/2013 - 06/30/2015</v>
      </c>
      <c r="B13" s="93">
        <f>+1NEGPartbyOperators!C13</f>
        <v>20</v>
      </c>
      <c r="C13" s="56">
        <f>+1NEGPartbyOperators!B13</f>
        <v>120</v>
      </c>
      <c r="D13" s="83">
        <v>1</v>
      </c>
      <c r="E13" s="51">
        <f t="shared" si="2"/>
        <v>0.008333333333333333</v>
      </c>
      <c r="F13" s="85">
        <f t="shared" si="0"/>
        <v>105.6</v>
      </c>
      <c r="G13" s="62">
        <v>1</v>
      </c>
      <c r="H13" s="47">
        <f t="shared" si="3"/>
        <v>0.00946969696969697</v>
      </c>
      <c r="I13" s="122">
        <v>0</v>
      </c>
      <c r="J13" s="81">
        <f t="shared" si="4"/>
        <v>0.88</v>
      </c>
      <c r="K13" s="51">
        <f t="shared" si="1"/>
        <v>1</v>
      </c>
      <c r="L13" s="84">
        <v>15.5</v>
      </c>
      <c r="M13" s="103">
        <v>65.52845528455285</v>
      </c>
      <c r="N13" s="16"/>
    </row>
    <row r="14" spans="1:13" s="17" customFormat="1" ht="28.5" customHeight="1">
      <c r="A14" s="48" t="str">
        <f>+1NEGPartbyOperators!A14</f>
        <v>MSW:  Unilever Plus 7
07/01/2011 - 12/31/2014</v>
      </c>
      <c r="B14" s="121">
        <f>+1NEGPartbyOperators!C14</f>
        <v>391</v>
      </c>
      <c r="C14" s="59">
        <f>+1NEGPartbyOperators!B14</f>
        <v>320</v>
      </c>
      <c r="D14" s="83">
        <v>367</v>
      </c>
      <c r="E14" s="51">
        <f t="shared" si="2"/>
        <v>1.146875</v>
      </c>
      <c r="F14" s="85">
        <f t="shared" si="0"/>
        <v>281.6</v>
      </c>
      <c r="G14" s="62">
        <v>244</v>
      </c>
      <c r="H14" s="47">
        <f t="shared" si="3"/>
        <v>0.8664772727272727</v>
      </c>
      <c r="I14" s="122">
        <v>9</v>
      </c>
      <c r="J14" s="81">
        <f t="shared" si="4"/>
        <v>0.8800000000000001</v>
      </c>
      <c r="K14" s="51">
        <f t="shared" si="1"/>
        <v>0.6815642458100558</v>
      </c>
      <c r="L14" s="84">
        <v>28.05</v>
      </c>
      <c r="M14" s="104">
        <v>89.94999816750996</v>
      </c>
    </row>
    <row r="15" spans="1:13" s="17" customFormat="1" ht="29.25" customHeight="1">
      <c r="A15" s="48" t="str">
        <f>+1NEGPartbyOperators!A15</f>
        <v>Hampden/GNB:  OJT
10/01/2010 - 06/30/2014</v>
      </c>
      <c r="B15" s="121">
        <f>+1NEGPartbyOperators!C15</f>
        <v>158</v>
      </c>
      <c r="C15" s="59">
        <f>+1NEGPartbyOperators!B15</f>
        <v>40</v>
      </c>
      <c r="D15" s="83">
        <v>147</v>
      </c>
      <c r="E15" s="51">
        <f t="shared" si="2"/>
        <v>3.675</v>
      </c>
      <c r="F15" s="85">
        <f t="shared" si="0"/>
        <v>35.2</v>
      </c>
      <c r="G15" s="62">
        <v>118</v>
      </c>
      <c r="H15" s="47">
        <f t="shared" si="3"/>
        <v>3.352272727272727</v>
      </c>
      <c r="I15" s="122">
        <v>0</v>
      </c>
      <c r="J15" s="81">
        <f t="shared" si="4"/>
        <v>0.8800000000000001</v>
      </c>
      <c r="K15" s="51">
        <f t="shared" si="1"/>
        <v>0.8027210884353742</v>
      </c>
      <c r="L15" s="84">
        <v>17.33</v>
      </c>
      <c r="M15" s="104">
        <v>93</v>
      </c>
    </row>
    <row r="16" spans="1:13" s="17" customFormat="1" ht="29.25" customHeight="1" thickBot="1">
      <c r="A16" s="48" t="str">
        <f>+1NEGPartbyOperators!A16</f>
        <v>LMV:  Philips Mersen
07/01/2013 - 06/30/2015</v>
      </c>
      <c r="B16" s="131">
        <f>+1NEGPartbyOperators!C16</f>
        <v>179</v>
      </c>
      <c r="C16" s="59">
        <f>+1NEGPartbyOperators!B16</f>
        <v>175</v>
      </c>
      <c r="D16" s="132">
        <v>46</v>
      </c>
      <c r="E16" s="51">
        <f t="shared" si="2"/>
        <v>0.26285714285714284</v>
      </c>
      <c r="F16" s="85">
        <f t="shared" si="0"/>
        <v>154</v>
      </c>
      <c r="G16" s="126">
        <v>28</v>
      </c>
      <c r="H16" s="47">
        <f t="shared" si="3"/>
        <v>0.18181818181818182</v>
      </c>
      <c r="I16" s="133">
        <v>1</v>
      </c>
      <c r="J16" s="81">
        <f t="shared" si="4"/>
        <v>0.88</v>
      </c>
      <c r="K16" s="51">
        <f t="shared" si="1"/>
        <v>0.6222222222222222</v>
      </c>
      <c r="L16" s="134">
        <v>16.22</v>
      </c>
      <c r="M16" s="135">
        <v>92</v>
      </c>
    </row>
    <row r="17" spans="1:15" s="17" customFormat="1" ht="29.25" customHeight="1" thickBot="1">
      <c r="A17" s="65" t="s">
        <v>0</v>
      </c>
      <c r="B17" s="92">
        <f>+1NEGPartbyOperators!C17</f>
        <v>3200</v>
      </c>
      <c r="C17" s="86">
        <f>SUM(C6:C16)</f>
        <v>3325</v>
      </c>
      <c r="D17" s="86">
        <f>SUM(D6:D16)</f>
        <v>2566</v>
      </c>
      <c r="E17" s="66">
        <f t="shared" si="2"/>
        <v>0.7717293233082707</v>
      </c>
      <c r="F17" s="86">
        <f>SUM(F6:F16)</f>
        <v>2925.9999999999995</v>
      </c>
      <c r="G17" s="86">
        <f>SUM(G6:G16)</f>
        <v>1697</v>
      </c>
      <c r="H17" s="66">
        <f>G17/F17</f>
        <v>0.5799726589200275</v>
      </c>
      <c r="I17" s="86">
        <f>SUM(I6:I16)</f>
        <v>37</v>
      </c>
      <c r="J17" s="87">
        <f t="shared" si="4"/>
        <v>0.8799999999999999</v>
      </c>
      <c r="K17" s="66">
        <f t="shared" si="1"/>
        <v>0.6710162119414789</v>
      </c>
      <c r="L17" s="88">
        <v>21.604657214611347</v>
      </c>
      <c r="M17" s="105">
        <v>92.17797923582744</v>
      </c>
      <c r="N17" s="24"/>
      <c r="O17" s="16"/>
    </row>
    <row r="18" spans="1:15" s="17" customFormat="1" ht="29.25" customHeight="1">
      <c r="A18" s="168" t="s">
        <v>44</v>
      </c>
      <c r="B18" s="168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24"/>
      <c r="O18" s="16"/>
    </row>
    <row r="19" spans="1:15" s="17" customFormat="1" ht="29.25" customHeight="1">
      <c r="A19" s="166"/>
      <c r="B19" s="166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24"/>
      <c r="O19" s="16"/>
    </row>
    <row r="20" spans="1:15" s="17" customFormat="1" ht="29.25" customHeight="1">
      <c r="A20" s="18"/>
      <c r="B20" s="18"/>
      <c r="C20" s="40"/>
      <c r="D20" s="18"/>
      <c r="E20" s="44"/>
      <c r="F20" s="45"/>
      <c r="G20" s="45"/>
      <c r="H20" s="18"/>
      <c r="I20" s="18"/>
      <c r="J20" s="18"/>
      <c r="K20" s="18"/>
      <c r="L20" s="18"/>
      <c r="M20" s="46"/>
      <c r="N20" s="16"/>
      <c r="O20" s="16"/>
    </row>
    <row r="21" spans="1:15" s="17" customFormat="1" ht="29.25" customHeight="1">
      <c r="A21" s="18"/>
      <c r="B21" s="18"/>
      <c r="C21" s="40"/>
      <c r="D21" s="18"/>
      <c r="E21" s="44"/>
      <c r="F21" s="45"/>
      <c r="G21" s="45"/>
      <c r="H21" s="18"/>
      <c r="I21" s="18"/>
      <c r="J21" s="18"/>
      <c r="K21" s="18"/>
      <c r="L21" s="18"/>
      <c r="M21" s="46"/>
      <c r="N21" s="16"/>
      <c r="O21" s="16"/>
    </row>
    <row r="22" spans="1:13" s="17" customFormat="1" ht="29.25" customHeight="1">
      <c r="A22" s="19"/>
      <c r="B22" s="19"/>
      <c r="C22" s="41"/>
      <c r="D22" s="19"/>
      <c r="E22" s="21"/>
      <c r="F22" s="22"/>
      <c r="G22" s="22"/>
      <c r="H22" s="19"/>
      <c r="I22" s="19"/>
      <c r="J22" s="19"/>
      <c r="K22" s="19"/>
      <c r="L22" s="19"/>
      <c r="M22" s="23"/>
    </row>
    <row r="23" spans="1:13" s="17" customFormat="1" ht="29.25" customHeight="1">
      <c r="A23" s="19"/>
      <c r="B23" s="19"/>
      <c r="C23" s="41"/>
      <c r="D23" s="19"/>
      <c r="E23" s="21"/>
      <c r="F23" s="22"/>
      <c r="G23" s="22"/>
      <c r="H23" s="19"/>
      <c r="I23" s="19"/>
      <c r="J23" s="19"/>
      <c r="K23" s="19"/>
      <c r="L23" s="19"/>
      <c r="M23" s="23"/>
    </row>
    <row r="24" spans="1:15" s="17" customFormat="1" ht="29.25" customHeight="1">
      <c r="A24" s="19"/>
      <c r="B24" s="19"/>
      <c r="C24" s="41"/>
      <c r="D24" s="19"/>
      <c r="E24" s="21"/>
      <c r="F24" s="22"/>
      <c r="G24" s="22"/>
      <c r="H24" s="19"/>
      <c r="I24" s="19"/>
      <c r="J24" s="19"/>
      <c r="K24" s="19"/>
      <c r="L24" s="19"/>
      <c r="M24" s="23"/>
      <c r="N24" s="16"/>
      <c r="O24" s="16"/>
    </row>
    <row r="25" spans="1:13" s="17" customFormat="1" ht="14.25" customHeight="1">
      <c r="A25" s="19"/>
      <c r="B25" s="19"/>
      <c r="C25" s="41"/>
      <c r="D25" s="19"/>
      <c r="E25" s="21"/>
      <c r="F25" s="22"/>
      <c r="G25" s="22"/>
      <c r="H25" s="19"/>
      <c r="I25" s="19"/>
      <c r="J25" s="19"/>
      <c r="K25" s="19"/>
      <c r="L25" s="19"/>
      <c r="M25" s="23"/>
    </row>
    <row r="26" spans="14:15" ht="18.75" customHeight="1">
      <c r="N26" s="10"/>
      <c r="O26" s="10"/>
    </row>
    <row r="27" spans="14:15" ht="18" customHeight="1">
      <c r="N27" s="10"/>
      <c r="O27" s="10"/>
    </row>
    <row r="28" spans="14:15" ht="26.25" customHeight="1">
      <c r="N28" s="20"/>
      <c r="O28" s="10"/>
    </row>
  </sheetData>
  <sheetProtection/>
  <mergeCells count="10">
    <mergeCell ref="A1:M1"/>
    <mergeCell ref="A2:M2"/>
    <mergeCell ref="A3:M3"/>
    <mergeCell ref="A19:M19"/>
    <mergeCell ref="A18:M18"/>
    <mergeCell ref="J4:K4"/>
    <mergeCell ref="F4:H4"/>
    <mergeCell ref="C4:E4"/>
    <mergeCell ref="A4:A5"/>
    <mergeCell ref="B4:B5"/>
  </mergeCells>
  <printOptions horizontalCentered="1" verticalCentered="1"/>
  <pageMargins left="0.25" right="0.25" top="0.51" bottom="0.31" header="0.17" footer="0.13"/>
  <pageSetup fitToHeight="99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2"/>
  <sheetViews>
    <sheetView zoomScale="75" zoomScaleNormal="75" zoomScalePageLayoutView="0" workbookViewId="0" topLeftCell="A1">
      <selection activeCell="A18" sqref="A18"/>
    </sheetView>
  </sheetViews>
  <sheetFormatPr defaultColWidth="9.140625" defaultRowHeight="12.75"/>
  <cols>
    <col min="1" max="1" width="25.8515625" style="0" customWidth="1"/>
    <col min="2" max="2" width="8.140625" style="0" customWidth="1"/>
    <col min="3" max="3" width="7.28125" style="0" customWidth="1"/>
    <col min="4" max="4" width="8.140625" style="0" customWidth="1"/>
    <col min="6" max="6" width="7.00390625" style="0" customWidth="1"/>
    <col min="7" max="7" width="7.7109375" style="0" customWidth="1"/>
    <col min="8" max="8" width="9.00390625" style="0" customWidth="1"/>
    <col min="9" max="9" width="7.140625" style="0" customWidth="1"/>
    <col min="10" max="10" width="7.421875" style="0" customWidth="1"/>
    <col min="11" max="11" width="7.7109375" style="0" customWidth="1"/>
    <col min="12" max="13" width="8.57421875" style="0" customWidth="1"/>
    <col min="14" max="14" width="9.140625" style="9" customWidth="1"/>
    <col min="17" max="17" width="8.8515625" style="0" customWidth="1"/>
  </cols>
  <sheetData>
    <row r="1" spans="1:14" ht="21.75" customHeight="1">
      <c r="A1" s="183" t="str">
        <f>1NEGPartbyOperators!A1</f>
        <v>TAB 8 - NATIONAL EMERGENCY GRANTS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/>
    </row>
    <row r="2" spans="1:14" ht="21.75" customHeight="1">
      <c r="A2" s="182" t="str">
        <f>1NEGPartbyOperators!$A$2</f>
        <v>FY14 ANNUAL PERFORMANCE ENDING JUNE 30, 2014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54"/>
    </row>
    <row r="3" spans="1:14" s="1" customFormat="1" ht="21.75" customHeight="1" thickBot="1">
      <c r="A3" s="182" t="s">
        <v>43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4"/>
    </row>
    <row r="4" spans="1:27" ht="15" customHeight="1">
      <c r="A4" s="187" t="s">
        <v>34</v>
      </c>
      <c r="B4" s="179" t="s">
        <v>23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42.75" customHeight="1" thickBot="1">
      <c r="A5" s="188"/>
      <c r="B5" s="31" t="s">
        <v>14</v>
      </c>
      <c r="C5" s="30" t="s">
        <v>25</v>
      </c>
      <c r="D5" s="30" t="s">
        <v>17</v>
      </c>
      <c r="E5" s="30" t="s">
        <v>11</v>
      </c>
      <c r="F5" s="30" t="s">
        <v>30</v>
      </c>
      <c r="G5" s="30" t="s">
        <v>33</v>
      </c>
      <c r="H5" s="30" t="s">
        <v>10</v>
      </c>
      <c r="I5" s="30" t="s">
        <v>32</v>
      </c>
      <c r="J5" s="30" t="s">
        <v>31</v>
      </c>
      <c r="K5" s="30" t="s">
        <v>18</v>
      </c>
      <c r="L5" s="30" t="s">
        <v>13</v>
      </c>
      <c r="M5" s="30" t="s">
        <v>12</v>
      </c>
      <c r="N5" s="96" t="s">
        <v>46</v>
      </c>
      <c r="O5" s="1"/>
      <c r="P5" s="1"/>
      <c r="Q5" s="5"/>
      <c r="R5" s="5"/>
      <c r="S5" s="1"/>
      <c r="T5" s="1"/>
      <c r="U5" s="1"/>
      <c r="V5" s="1"/>
      <c r="W5" s="1"/>
      <c r="X5" s="1"/>
      <c r="Y5" s="1"/>
      <c r="Z5" s="1"/>
      <c r="AA5" s="1"/>
    </row>
    <row r="6" spans="1:14" s="7" customFormat="1" ht="32.25" customHeight="1">
      <c r="A6" s="29" t="str">
        <f>+1NEGPartbyOperators!A6</f>
        <v>Bristol/MSW:  AJ Wright
01/01/2011 - 12/31/2013</v>
      </c>
      <c r="B6" s="42">
        <v>80.45602605863192</v>
      </c>
      <c r="C6" s="43">
        <v>38.11074918566775</v>
      </c>
      <c r="D6" s="43">
        <v>53.74592833876221</v>
      </c>
      <c r="E6" s="43">
        <v>42.019543973941374</v>
      </c>
      <c r="F6" s="43">
        <v>7.817589576547231</v>
      </c>
      <c r="G6" s="43">
        <v>5.04885993485342</v>
      </c>
      <c r="H6" s="43">
        <v>0.9771986970684039</v>
      </c>
      <c r="I6" s="43">
        <v>53.257328990228004</v>
      </c>
      <c r="J6" s="43">
        <v>29.153094462540718</v>
      </c>
      <c r="K6" s="43">
        <v>8.794788273615636</v>
      </c>
      <c r="L6" s="43">
        <v>73.7785016286645</v>
      </c>
      <c r="M6" s="43">
        <v>37.29641693811075</v>
      </c>
      <c r="N6" s="106">
        <v>29.804560260586317</v>
      </c>
    </row>
    <row r="7" spans="1:14" s="7" customFormat="1" ht="32.25" customHeight="1">
      <c r="A7" s="29" t="str">
        <f>+1NEGPartbyOperators!A7</f>
        <v>MSW:  Ameridose
12/01/2012 - 11/30/2014</v>
      </c>
      <c r="B7" s="117">
        <v>75.67567567567568</v>
      </c>
      <c r="C7" s="118">
        <v>57.52895752895753</v>
      </c>
      <c r="D7" s="118">
        <v>20.077220077220076</v>
      </c>
      <c r="E7" s="118">
        <v>27.7992277992278</v>
      </c>
      <c r="F7" s="118">
        <v>5.019305019305019</v>
      </c>
      <c r="G7" s="118">
        <v>6.94980694980695</v>
      </c>
      <c r="H7" s="118">
        <v>1.1583011583011582</v>
      </c>
      <c r="I7" s="118">
        <v>1.1583011583011582</v>
      </c>
      <c r="J7" s="118">
        <v>40.15444015444015</v>
      </c>
      <c r="K7" s="118">
        <v>38.996138996138995</v>
      </c>
      <c r="L7" s="118">
        <v>89.57528957528957</v>
      </c>
      <c r="M7" s="118">
        <v>0.7722007722007721</v>
      </c>
      <c r="N7" s="119">
        <v>1.5444015444015442</v>
      </c>
    </row>
    <row r="8" spans="1:14" s="7" customFormat="1" ht="32.25" customHeight="1">
      <c r="A8" s="29" t="str">
        <f>+1NEGPartbyOperators!A8</f>
        <v>Bristol MFG
07/01/2013 - 06/30/2016</v>
      </c>
      <c r="B8" s="117">
        <v>41.935483870967744</v>
      </c>
      <c r="C8" s="118">
        <v>20.161290322580648</v>
      </c>
      <c r="D8" s="118">
        <v>79.83870967741936</v>
      </c>
      <c r="E8" s="118">
        <v>4.032258064516129</v>
      </c>
      <c r="F8" s="118">
        <v>5.645161290322582</v>
      </c>
      <c r="G8" s="118">
        <v>3.225806451612903</v>
      </c>
      <c r="H8" s="118">
        <v>0</v>
      </c>
      <c r="I8" s="118">
        <v>49.19354838709678</v>
      </c>
      <c r="J8" s="118">
        <v>29.838709677419356</v>
      </c>
      <c r="K8" s="118">
        <v>15.32258064516129</v>
      </c>
      <c r="L8" s="118">
        <v>83.87096774193549</v>
      </c>
      <c r="M8" s="118">
        <v>25</v>
      </c>
      <c r="N8" s="119">
        <v>39.51612903225807</v>
      </c>
    </row>
    <row r="9" spans="1:14" s="7" customFormat="1" ht="32.25" customHeight="1">
      <c r="A9" s="120" t="str">
        <f>+2NEGExitsbyOperators!A9</f>
        <v>DWT NEG
06/26/2013 - 06/30/2015</v>
      </c>
      <c r="B9" s="117">
        <v>52.490421455938694</v>
      </c>
      <c r="C9" s="118">
        <v>33.33333333333334</v>
      </c>
      <c r="D9" s="118">
        <v>64.36781609195401</v>
      </c>
      <c r="E9" s="118">
        <v>10.727969348659004</v>
      </c>
      <c r="F9" s="118">
        <v>11.11111111111111</v>
      </c>
      <c r="G9" s="118">
        <v>4.597701149425287</v>
      </c>
      <c r="H9" s="118">
        <v>4.597701149425287</v>
      </c>
      <c r="I9" s="118">
        <v>4.597701149425287</v>
      </c>
      <c r="J9" s="118">
        <v>39.08045977011494</v>
      </c>
      <c r="K9" s="118">
        <v>23.754789272030653</v>
      </c>
      <c r="L9" s="118">
        <v>63.984674329501914</v>
      </c>
      <c r="M9" s="118">
        <v>1.1278195488721805</v>
      </c>
      <c r="N9" s="119">
        <v>29.50191570881226</v>
      </c>
    </row>
    <row r="10" spans="1:14" s="7" customFormat="1" ht="32.25" customHeight="1">
      <c r="A10" s="100" t="str">
        <f>1NEGPartbyOperators!A10</f>
        <v>MSW:  Health, Science &amp; Tech
04/01/2012 - 12/31/2014</v>
      </c>
      <c r="B10" s="101">
        <v>65.17311608961305</v>
      </c>
      <c r="C10" s="102">
        <v>36.65987780040733</v>
      </c>
      <c r="D10" s="102">
        <v>64.15478615071284</v>
      </c>
      <c r="E10" s="102">
        <v>12.423625254582484</v>
      </c>
      <c r="F10" s="102">
        <v>13.034623217922608</v>
      </c>
      <c r="G10" s="102">
        <v>8.961303462321794</v>
      </c>
      <c r="H10" s="102">
        <v>1.2219959266802445</v>
      </c>
      <c r="I10" s="102">
        <v>2.0366598778004077</v>
      </c>
      <c r="J10" s="102">
        <v>21.9959266802444</v>
      </c>
      <c r="K10" s="102">
        <v>23.014256619144604</v>
      </c>
      <c r="L10" s="102">
        <v>52.545824847250515</v>
      </c>
      <c r="M10" s="102">
        <v>1.0183299389002038</v>
      </c>
      <c r="N10" s="107">
        <v>9.572301425661914</v>
      </c>
    </row>
    <row r="11" spans="1:14" s="7" customFormat="1" ht="32.25" customHeight="1">
      <c r="A11" s="100" t="str">
        <f>+1NEGPartbyOperators!A11</f>
        <v>Hampden:  MED
07/01/2013 - 06/30/2015</v>
      </c>
      <c r="B11" s="101">
        <v>68.20809248554913</v>
      </c>
      <c r="C11" s="102">
        <v>19.07514450867052</v>
      </c>
      <c r="D11" s="102">
        <v>80.34682080924856</v>
      </c>
      <c r="E11" s="102">
        <v>19.07514450867052</v>
      </c>
      <c r="F11" s="102">
        <v>4.046242774566474</v>
      </c>
      <c r="G11" s="102">
        <v>6.936416184971099</v>
      </c>
      <c r="H11" s="102">
        <v>1.7341040462427748</v>
      </c>
      <c r="I11" s="102">
        <v>11.560693641618498</v>
      </c>
      <c r="J11" s="102">
        <v>59.53757225433527</v>
      </c>
      <c r="K11" s="102">
        <v>19.07514450867052</v>
      </c>
      <c r="L11" s="102">
        <v>90.7514450867052</v>
      </c>
      <c r="M11" s="102">
        <v>9.35672514619883</v>
      </c>
      <c r="N11" s="107">
        <v>40.46242774566475</v>
      </c>
    </row>
    <row r="12" spans="1:14" s="7" customFormat="1" ht="32.25" customHeight="1">
      <c r="A12" s="100" t="str">
        <f>+1NEGPartbyOperators!A12</f>
        <v>MSW:  Metro Central
07/01/2009 - 06/30/2013</v>
      </c>
      <c r="B12" s="117">
        <v>41.698113207547166</v>
      </c>
      <c r="C12" s="118">
        <v>31.886792452830186</v>
      </c>
      <c r="D12" s="118">
        <v>71.50943396226415</v>
      </c>
      <c r="E12" s="118">
        <v>6.792452830188679</v>
      </c>
      <c r="F12" s="118">
        <v>4.716981132075472</v>
      </c>
      <c r="G12" s="118">
        <v>6.603773584905659</v>
      </c>
      <c r="H12" s="118">
        <v>1.1320754716981132</v>
      </c>
      <c r="I12" s="118">
        <v>3.3962264150943393</v>
      </c>
      <c r="J12" s="118">
        <v>30.754716981132077</v>
      </c>
      <c r="K12" s="118">
        <v>25.28301886792453</v>
      </c>
      <c r="L12" s="118">
        <v>49.056603773584904</v>
      </c>
      <c r="M12" s="118">
        <v>2.641509433962264</v>
      </c>
      <c r="N12" s="119">
        <v>8.30188679245283</v>
      </c>
    </row>
    <row r="13" spans="1:14" s="7" customFormat="1" ht="32.25" customHeight="1">
      <c r="A13" s="100" t="str">
        <f>+1NEGPartbyOperators!A13</f>
        <v>MN:  NEG MN 4
07/01/2013 - 06/30/2015</v>
      </c>
      <c r="B13" s="117">
        <v>75</v>
      </c>
      <c r="C13" s="118">
        <v>35</v>
      </c>
      <c r="D13" s="118">
        <v>65</v>
      </c>
      <c r="E13" s="118">
        <v>0</v>
      </c>
      <c r="F13" s="118">
        <v>10</v>
      </c>
      <c r="G13" s="118">
        <v>20</v>
      </c>
      <c r="H13" s="118">
        <v>0</v>
      </c>
      <c r="I13" s="118">
        <v>0</v>
      </c>
      <c r="J13" s="118">
        <v>30</v>
      </c>
      <c r="K13" s="118">
        <v>40</v>
      </c>
      <c r="L13" s="118">
        <v>95</v>
      </c>
      <c r="M13" s="118">
        <v>0</v>
      </c>
      <c r="N13" s="119">
        <v>50</v>
      </c>
    </row>
    <row r="14" spans="1:27" s="4" customFormat="1" ht="29.25" customHeight="1">
      <c r="A14" s="100" t="str">
        <f>+1NEGPartbyOperators!A14</f>
        <v>MSW:  Unilever Plus 7
07/01/2011 - 12/31/2014</v>
      </c>
      <c r="B14" s="117">
        <v>40.92071611253197</v>
      </c>
      <c r="C14" s="118">
        <v>28.64450127877238</v>
      </c>
      <c r="D14" s="118">
        <v>80.56265984654732</v>
      </c>
      <c r="E14" s="118">
        <v>8.43989769820972</v>
      </c>
      <c r="F14" s="118">
        <v>7.161125319693095</v>
      </c>
      <c r="G14" s="118">
        <v>14.066496163682864</v>
      </c>
      <c r="H14" s="118">
        <v>2.813299232736573</v>
      </c>
      <c r="I14" s="118">
        <v>4.859335038363171</v>
      </c>
      <c r="J14" s="118">
        <v>36.0613810741688</v>
      </c>
      <c r="K14" s="118">
        <v>24.808184143222505</v>
      </c>
      <c r="L14" s="118">
        <v>79.28388746803068</v>
      </c>
      <c r="M14" s="118">
        <v>2.557544757033248</v>
      </c>
      <c r="N14" s="119">
        <v>11.508951406649617</v>
      </c>
      <c r="O14" s="6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s="4" customFormat="1" ht="29.25" customHeight="1">
      <c r="A15" s="100" t="str">
        <f>+1NEGPartbyOperators!A15</f>
        <v>Hampden/GNB:  OJT
10/01/2010 - 06/30/2014</v>
      </c>
      <c r="B15" s="117">
        <v>34.81012658227848</v>
      </c>
      <c r="C15" s="118">
        <v>44.30379746835443</v>
      </c>
      <c r="D15" s="118">
        <v>50.63291139240507</v>
      </c>
      <c r="E15" s="118">
        <v>12.025316455696204</v>
      </c>
      <c r="F15" s="118">
        <v>8.227848101265822</v>
      </c>
      <c r="G15" s="118">
        <v>1.8987341772151896</v>
      </c>
      <c r="H15" s="118">
        <v>4.430379746835443</v>
      </c>
      <c r="I15" s="118">
        <v>3.797468354430379</v>
      </c>
      <c r="J15" s="118">
        <v>38.607594936708864</v>
      </c>
      <c r="K15" s="118">
        <v>32.91139240506329</v>
      </c>
      <c r="L15" s="118">
        <v>44.30379746835443</v>
      </c>
      <c r="M15" s="118">
        <v>1.8987341772151896</v>
      </c>
      <c r="N15" s="119">
        <v>15.822784810126585</v>
      </c>
      <c r="O15" s="6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s="4" customFormat="1" ht="29.25" customHeight="1" thickBot="1">
      <c r="A16" s="39" t="str">
        <f>+1NEGPartbyOperators!A16</f>
        <v>LMV:  Philips Mersen
07/01/2013 - 06/30/2015</v>
      </c>
      <c r="B16" s="108">
        <v>39.66480446927374</v>
      </c>
      <c r="C16" s="109">
        <v>35.754189944134076</v>
      </c>
      <c r="D16" s="109">
        <v>62.01117318435754</v>
      </c>
      <c r="E16" s="109">
        <v>64.24581005586592</v>
      </c>
      <c r="F16" s="109">
        <v>1.675977653631285</v>
      </c>
      <c r="G16" s="109">
        <v>6.145251396648046</v>
      </c>
      <c r="H16" s="109">
        <v>0.5586592178770949</v>
      </c>
      <c r="I16" s="109">
        <v>32.960893854748605</v>
      </c>
      <c r="J16" s="109">
        <v>49.72067039106146</v>
      </c>
      <c r="K16" s="109">
        <v>7.262569832402234</v>
      </c>
      <c r="L16" s="109">
        <v>86.59217877094972</v>
      </c>
      <c r="M16" s="109">
        <v>53.072625698324025</v>
      </c>
      <c r="N16" s="110">
        <v>25.69832402234637</v>
      </c>
      <c r="O16" s="6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s="4" customFormat="1" ht="29.2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 s="9"/>
      <c r="O17" s="6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s="4" customFormat="1" ht="29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 s="9"/>
      <c r="O18" s="6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s="4" customFormat="1" ht="29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 s="9"/>
      <c r="O19" s="6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s="4" customFormat="1" ht="29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 s="9"/>
      <c r="O20" s="6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s="4" customFormat="1" ht="29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 s="9"/>
      <c r="O21" s="6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s="4" customFormat="1" ht="29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 s="9"/>
      <c r="O22" s="6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</sheetData>
  <sheetProtection/>
  <mergeCells count="5">
    <mergeCell ref="B4:N4"/>
    <mergeCell ref="A3:N3"/>
    <mergeCell ref="A1:N1"/>
    <mergeCell ref="A2:N2"/>
    <mergeCell ref="A4:A5"/>
  </mergeCells>
  <printOptions horizontalCentered="1" verticalCentered="1"/>
  <pageMargins left="0.3" right="0.3" top="0.3" bottom="0.3" header="0.12" footer="0.1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NEG Summary by Area</dc:title>
  <dc:subject/>
  <dc:creator>Joan Boucher</dc:creator>
  <cp:keywords/>
  <dc:description/>
  <cp:lastModifiedBy>Boucher, Joan (DWD)</cp:lastModifiedBy>
  <cp:lastPrinted>2014-06-11T18:22:33Z</cp:lastPrinted>
  <dcterms:created xsi:type="dcterms:W3CDTF">1998-10-15T18:42:20Z</dcterms:created>
  <dcterms:modified xsi:type="dcterms:W3CDTF">2014-10-24T19:05:26Z</dcterms:modified>
  <cp:category/>
  <cp:version/>
  <cp:contentType/>
  <cp:contentStatus/>
</cp:coreProperties>
</file>