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0" windowWidth="11655" windowHeight="10365" tabRatio="772" activeTab="0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Part'!$A$1:$Q$27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Part'!$A$1:$Q$28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<sst xmlns="http://schemas.openxmlformats.org/spreadsheetml/2006/main" count="152" uniqueCount="86">
  <si>
    <t>WORKFORCE
INVESTMENT AREA</t>
  </si>
  <si>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</si>
  <si>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</si>
  <si>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</si>
  <si>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</si>
  <si>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</si>
  <si>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</si>
  <si>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</si>
  <si>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</si>
  <si>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</si>
  <si>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</si>
  <si>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</si>
  <si>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</si>
  <si>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</si>
  <si>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</si>
  <si>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</si>
  <si>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</si>
  <si>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</si>
  <si>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Cash
Welfare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</si>
  <si>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</si>
  <si>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</si>
  <si>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</si>
  <si>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</si>
  <si>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</si>
  <si>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</si>
  <si>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</si>
  <si>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</si>
  <si>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</si>
  <si>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</si>
  <si>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</si>
  <si>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</si>
  <si>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</si>
  <si>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</si>
  <si>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Franklin/Hampshire</t>
  </si>
  <si>
    <t>North Central Mass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</si>
  <si>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</si>
  <si>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</si>
  <si>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</si>
  <si>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</si>
  <si>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</si>
  <si>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</si>
  <si>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4 - DISLOCATED WORKER PARTICIPATION SUMMARY 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</si>
  <si>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</si>
  <si>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</si>
  <si>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</si>
  <si>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</si>
  <si>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</si>
  <si>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</si>
  <si>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</si>
  <si>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</si>
  <si>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>Data Source:  Crystal Report/MOSES Database</t>
  </si>
  <si>
    <t xml:space="preserve">        programs, skill upgrading &amp; retraining, entrepreneurial, job readiness &amp; customized training.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</si>
  <si>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</si>
  <si>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</si>
  <si>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</si>
  <si>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</si>
  <si>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</si>
  <si>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</si>
  <si>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</si>
  <si>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</si>
  <si>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</si>
  <si>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</si>
  <si>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</si>
  <si>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</si>
  <si>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</si>
  <si>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TAB 6 - WIA TITLE I PARTICIPANT SUMMARIES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</si>
  <si>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</si>
  <si>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</si>
  <si>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</si>
  <si>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</si>
  <si>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</si>
  <si>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</si>
  <si>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</si>
  <si>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</si>
  <si>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</si>
  <si>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Other</t>
  </si>
  <si>
    <t xml:space="preserve"> * WIA Section 134(d)(4)(D): Occupational Training includes workplace training, private sector training </t>
  </si>
  <si>
    <t xml:space="preserve">Occup
Skills *      </t>
  </si>
  <si>
    <t>Occup
Skills*</t>
  </si>
  <si>
    <t>Entered Employments include:  unsubsidized employment; military; and apprenticeship.</t>
  </si>
  <si>
    <t>Greater Lowell</t>
  </si>
  <si>
    <t>Math or
Reading 
Level &lt; 9.0</t>
  </si>
  <si>
    <t>South Shore</t>
  </si>
  <si>
    <t xml:space="preserve">Compiled by Massachusetts Department of Career Services  </t>
  </si>
  <si>
    <t>FY12 ANNUAL PERFORMANCE ENDING JUNE 30, 2012</t>
  </si>
  <si>
    <t>Crystal Report Date: 10/05/2012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</si>
</sst>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  <numFmt numFmtId="185" formatCode="[$$-409]0.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0" fillId="0" borderId="0" xfId="2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8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2"/>
      <protection locked="0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5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indent="8"/>
      <protection locked="0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12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12" fillId="4" borderId="19" xfId="0" applyNumberFormat="1" applyFont="1" applyFill="1" applyBorder="1" applyAlignment="1">
      <alignment horizontal="center" vertical="center"/>
    </xf>
    <xf numFmtId="9" fontId="12" fillId="4" borderId="20" xfId="0" applyNumberFormat="1" applyFont="1" applyFill="1" applyBorder="1" applyAlignment="1">
      <alignment horizontal="center" vertical="center"/>
    </xf>
    <xf numFmtId="1" fontId="12" fillId="4" borderId="21" xfId="0" applyNumberFormat="1" applyFont="1" applyFill="1" applyBorder="1" applyAlignment="1">
      <alignment horizontal="center" vertical="center"/>
    </xf>
    <xf numFmtId="9" fontId="12" fillId="4" borderId="22" xfId="0" applyNumberFormat="1" applyFont="1" applyFill="1" applyBorder="1" applyAlignment="1">
      <alignment horizontal="center" vertical="center"/>
    </xf>
    <xf numFmtId="9" fontId="12" fillId="4" borderId="23" xfId="21" applyFont="1" applyFill="1" applyBorder="1" applyAlignment="1">
      <alignment horizontal="center" vertical="center"/>
    </xf>
    <xf numFmtId="1" fontId="12" fillId="4" borderId="24" xfId="0" applyNumberFormat="1" applyFont="1" applyFill="1" applyBorder="1" applyAlignment="1">
      <alignment horizontal="center" vertical="center"/>
    </xf>
    <xf numFmtId="9" fontId="12" fillId="4" borderId="25" xfId="0" applyNumberFormat="1" applyFont="1" applyFill="1" applyBorder="1" applyAlignment="1">
      <alignment horizontal="center" vertical="center"/>
    </xf>
    <xf numFmtId="1" fontId="12" fillId="4" borderId="26" xfId="0" applyNumberFormat="1" applyFont="1" applyFill="1" applyBorder="1" applyAlignment="1">
      <alignment horizontal="center" vertical="center"/>
    </xf>
    <xf numFmtId="9" fontId="12" fillId="4" borderId="27" xfId="0" applyNumberFormat="1" applyFont="1" applyFill="1" applyBorder="1" applyAlignment="1">
      <alignment horizontal="center" vertical="center"/>
    </xf>
    <xf numFmtId="9" fontId="12" fillId="4" borderId="28" xfId="21" applyFont="1" applyFill="1" applyBorder="1" applyAlignment="1">
      <alignment horizontal="center" vertical="center"/>
    </xf>
    <xf numFmtId="1" fontId="12" fillId="4" borderId="28" xfId="0" applyNumberFormat="1" applyFont="1" applyFill="1" applyBorder="1" applyAlignment="1">
      <alignment horizontal="center" vertical="center"/>
    </xf>
    <xf numFmtId="1" fontId="12" fillId="4" borderId="29" xfId="0" applyNumberFormat="1" applyFont="1" applyFill="1" applyBorder="1" applyAlignment="1">
      <alignment horizontal="center" vertical="center"/>
    </xf>
    <xf numFmtId="9" fontId="12" fillId="4" borderId="30" xfId="0" applyNumberFormat="1" applyFont="1" applyFill="1" applyBorder="1" applyAlignment="1">
      <alignment horizontal="center" vertical="center"/>
    </xf>
    <xf numFmtId="1" fontId="12" fillId="4" borderId="31" xfId="0" applyNumberFormat="1" applyFont="1" applyFill="1" applyBorder="1" applyAlignment="1">
      <alignment horizontal="center" vertical="center"/>
    </xf>
    <xf numFmtId="1" fontId="12" fillId="4" borderId="32" xfId="0" applyNumberFormat="1" applyFont="1" applyFill="1" applyBorder="1" applyAlignment="1">
      <alignment horizontal="center" vertical="center"/>
    </xf>
    <xf numFmtId="9" fontId="12" fillId="4" borderId="33" xfId="0" applyNumberFormat="1" applyFont="1" applyFill="1" applyBorder="1" applyAlignment="1">
      <alignment horizontal="center" vertical="center"/>
    </xf>
    <xf numFmtId="1" fontId="12" fillId="4" borderId="34" xfId="0" applyNumberFormat="1" applyFont="1" applyFill="1" applyBorder="1" applyAlignment="1">
      <alignment horizontal="center" vertical="center"/>
    </xf>
    <xf numFmtId="9" fontId="12" fillId="4" borderId="35" xfId="0" applyNumberFormat="1" applyFont="1" applyFill="1" applyBorder="1" applyAlignment="1">
      <alignment horizontal="center" vertical="center"/>
    </xf>
    <xf numFmtId="9" fontId="12" fillId="4" borderId="0" xfId="21" applyFont="1" applyFill="1" applyBorder="1" applyAlignment="1">
      <alignment horizontal="center" vertical="center"/>
    </xf>
    <xf numFmtId="37" fontId="12" fillId="4" borderId="36" xfId="15" applyNumberFormat="1" applyFont="1" applyFill="1" applyBorder="1" applyAlignment="1">
      <alignment horizontal="center" vertical="center"/>
    </xf>
    <xf numFmtId="9" fontId="12" fillId="4" borderId="37" xfId="0" applyNumberFormat="1" applyFont="1" applyFill="1" applyBorder="1" applyAlignment="1">
      <alignment horizontal="center" vertical="center"/>
    </xf>
    <xf numFmtId="9" fontId="12" fillId="4" borderId="38" xfId="0" applyNumberFormat="1" applyFont="1" applyFill="1" applyBorder="1" applyAlignment="1">
      <alignment horizontal="center" vertical="center"/>
    </xf>
    <xf numFmtId="9" fontId="12" fillId="4" borderId="39" xfId="2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/>
    </xf>
    <xf numFmtId="1" fontId="12" fillId="0" borderId="31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9" fontId="12" fillId="4" borderId="41" xfId="0" applyNumberFormat="1" applyFont="1" applyFill="1" applyBorder="1" applyAlignment="1">
      <alignment horizontal="center" vertical="center"/>
    </xf>
    <xf numFmtId="166" fontId="12" fillId="4" borderId="30" xfId="0" applyNumberFormat="1" applyFont="1" applyFill="1" applyBorder="1" applyAlignment="1">
      <alignment horizontal="center" vertic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9" fontId="12" fillId="4" borderId="42" xfId="0" applyNumberFormat="1" applyFont="1" applyFill="1" applyBorder="1" applyAlignment="1">
      <alignment horizontal="center" vertical="center"/>
    </xf>
    <xf numFmtId="9" fontId="12" fillId="4" borderId="43" xfId="0" applyNumberFormat="1" applyFont="1" applyFill="1" applyBorder="1" applyAlignment="1">
      <alignment horizontal="center" vertical="center"/>
    </xf>
    <xf numFmtId="166" fontId="12" fillId="4" borderId="25" xfId="0" applyNumberFormat="1" applyFont="1" applyFill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9" fontId="12" fillId="4" borderId="44" xfId="0" applyNumberFormat="1" applyFont="1" applyFill="1" applyBorder="1" applyAlignment="1">
      <alignment horizontal="center" vertical="center"/>
    </xf>
    <xf numFmtId="1" fontId="12" fillId="4" borderId="45" xfId="0" applyNumberFormat="1" applyFont="1" applyFill="1" applyBorder="1" applyAlignment="1">
      <alignment horizontal="center" vertical="center"/>
    </xf>
    <xf numFmtId="1" fontId="12" fillId="0" borderId="45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" fontId="12" fillId="4" borderId="14" xfId="0" applyNumberFormat="1" applyFont="1" applyFill="1" applyBorder="1" applyAlignment="1">
      <alignment horizontal="center" vertical="center"/>
    </xf>
    <xf numFmtId="166" fontId="12" fillId="4" borderId="44" xfId="0" applyNumberFormat="1" applyFont="1" applyFill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9" fontId="12" fillId="4" borderId="39" xfId="0" applyNumberFormat="1" applyFont="1" applyFill="1" applyBorder="1" applyAlignment="1">
      <alignment horizontal="center" vertical="center"/>
    </xf>
    <xf numFmtId="3" fontId="12" fillId="4" borderId="47" xfId="0" applyNumberFormat="1" applyFont="1" applyFill="1" applyBorder="1" applyAlignment="1">
      <alignment horizontal="center" vertical="center"/>
    </xf>
    <xf numFmtId="3" fontId="12" fillId="4" borderId="48" xfId="0" applyNumberFormat="1" applyFont="1" applyFill="1" applyBorder="1" applyAlignment="1">
      <alignment horizontal="center" vertical="center"/>
    </xf>
    <xf numFmtId="9" fontId="12" fillId="4" borderId="47" xfId="0" applyNumberFormat="1" applyFont="1" applyFill="1" applyBorder="1" applyAlignment="1">
      <alignment horizontal="center" vertical="center"/>
    </xf>
    <xf numFmtId="166" fontId="12" fillId="4" borderId="39" xfId="0" applyNumberFormat="1" applyFont="1" applyFill="1" applyBorder="1" applyAlignment="1">
      <alignment horizontal="center" vertical="center"/>
    </xf>
    <xf numFmtId="3" fontId="12" fillId="0" borderId="47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184" fontId="12" fillId="4" borderId="49" xfId="0" applyNumberFormat="1" applyFont="1" applyFill="1" applyBorder="1" applyAlignment="1">
      <alignment horizontal="center" vertical="center"/>
    </xf>
    <xf numFmtId="184" fontId="12" fillId="4" borderId="19" xfId="0" applyNumberFormat="1" applyFont="1" applyFill="1" applyBorder="1" applyAlignment="1">
      <alignment horizontal="center" vertical="center"/>
    </xf>
    <xf numFmtId="184" fontId="12" fillId="4" borderId="21" xfId="0" applyNumberFormat="1" applyFont="1" applyFill="1" applyBorder="1" applyAlignment="1">
      <alignment horizontal="center" vertical="center"/>
    </xf>
    <xf numFmtId="184" fontId="12" fillId="4" borderId="20" xfId="0" applyNumberFormat="1" applyFont="1" applyFill="1" applyBorder="1" applyAlignment="1">
      <alignment horizontal="center" vertical="center"/>
    </xf>
    <xf numFmtId="184" fontId="12" fillId="4" borderId="23" xfId="0" applyNumberFormat="1" applyFont="1" applyFill="1" applyBorder="1" applyAlignment="1">
      <alignment horizontal="center" vertical="center"/>
    </xf>
    <xf numFmtId="184" fontId="12" fillId="0" borderId="50" xfId="0" applyNumberFormat="1" applyFont="1" applyBorder="1" applyAlignment="1">
      <alignment horizontal="center" vertical="center"/>
    </xf>
    <xf numFmtId="184" fontId="12" fillId="4" borderId="43" xfId="0" applyNumberFormat="1" applyFont="1" applyFill="1" applyBorder="1" applyAlignment="1">
      <alignment horizontal="center" vertical="center"/>
    </xf>
    <xf numFmtId="184" fontId="12" fillId="4" borderId="24" xfId="0" applyNumberFormat="1" applyFont="1" applyFill="1" applyBorder="1" applyAlignment="1">
      <alignment horizontal="center" vertical="center"/>
    </xf>
    <xf numFmtId="184" fontId="12" fillId="4" borderId="26" xfId="0" applyNumberFormat="1" applyFont="1" applyFill="1" applyBorder="1" applyAlignment="1">
      <alignment horizontal="center" vertical="center"/>
    </xf>
    <xf numFmtId="184" fontId="12" fillId="4" borderId="25" xfId="0" applyNumberFormat="1" applyFont="1" applyFill="1" applyBorder="1" applyAlignment="1">
      <alignment horizontal="center" vertical="center"/>
    </xf>
    <xf numFmtId="184" fontId="12" fillId="4" borderId="28" xfId="0" applyNumberFormat="1" applyFont="1" applyFill="1" applyBorder="1" applyAlignment="1">
      <alignment horizontal="center" vertical="center"/>
    </xf>
    <xf numFmtId="184" fontId="12" fillId="0" borderId="51" xfId="0" applyNumberFormat="1" applyFont="1" applyBorder="1" applyAlignment="1">
      <alignment horizontal="center" vertical="center"/>
    </xf>
    <xf numFmtId="184" fontId="12" fillId="4" borderId="41" xfId="0" applyNumberFormat="1" applyFont="1" applyFill="1" applyBorder="1" applyAlignment="1">
      <alignment horizontal="center" vertical="center"/>
    </xf>
    <xf numFmtId="184" fontId="12" fillId="4" borderId="29" xfId="0" applyNumberFormat="1" applyFont="1" applyFill="1" applyBorder="1" applyAlignment="1">
      <alignment horizontal="center" vertical="center"/>
    </xf>
    <xf numFmtId="184" fontId="12" fillId="4" borderId="40" xfId="0" applyNumberFormat="1" applyFont="1" applyFill="1" applyBorder="1" applyAlignment="1">
      <alignment horizontal="center" vertical="center"/>
    </xf>
    <xf numFmtId="184" fontId="12" fillId="4" borderId="30" xfId="0" applyNumberFormat="1" applyFont="1" applyFill="1" applyBorder="1" applyAlignment="1">
      <alignment horizontal="center" vertical="center"/>
    </xf>
    <xf numFmtId="184" fontId="12" fillId="4" borderId="31" xfId="0" applyNumberFormat="1" applyFont="1" applyFill="1" applyBorder="1" applyAlignment="1">
      <alignment horizontal="center" vertical="center"/>
    </xf>
    <xf numFmtId="184" fontId="12" fillId="0" borderId="52" xfId="0" applyNumberFormat="1" applyFont="1" applyBorder="1" applyAlignment="1">
      <alignment horizontal="center" vertical="center"/>
    </xf>
    <xf numFmtId="184" fontId="12" fillId="4" borderId="53" xfId="0" applyNumberFormat="1" applyFont="1" applyFill="1" applyBorder="1" applyAlignment="1">
      <alignment horizontal="center" vertical="center"/>
    </xf>
    <xf numFmtId="184" fontId="12" fillId="4" borderId="32" xfId="0" applyNumberFormat="1" applyFont="1" applyFill="1" applyBorder="1" applyAlignment="1">
      <alignment horizontal="center" vertical="center"/>
    </xf>
    <xf numFmtId="184" fontId="12" fillId="4" borderId="34" xfId="0" applyNumberFormat="1" applyFont="1" applyFill="1" applyBorder="1" applyAlignment="1">
      <alignment horizontal="center" vertical="center"/>
    </xf>
    <xf numFmtId="184" fontId="12" fillId="4" borderId="33" xfId="0" applyNumberFormat="1" applyFont="1" applyFill="1" applyBorder="1" applyAlignment="1">
      <alignment horizontal="center" vertical="center"/>
    </xf>
    <xf numFmtId="184" fontId="12" fillId="4" borderId="11" xfId="0" applyNumberFormat="1" applyFont="1" applyFill="1" applyBorder="1" applyAlignment="1">
      <alignment horizontal="center" vertical="center"/>
    </xf>
    <xf numFmtId="184" fontId="12" fillId="0" borderId="9" xfId="0" applyNumberFormat="1" applyFont="1" applyBorder="1" applyAlignment="1">
      <alignment horizontal="center" vertical="center"/>
    </xf>
    <xf numFmtId="184" fontId="12" fillId="4" borderId="54" xfId="0" applyNumberFormat="1" applyFont="1" applyFill="1" applyBorder="1" applyAlignment="1">
      <alignment horizontal="center" vertical="center"/>
    </xf>
    <xf numFmtId="184" fontId="12" fillId="4" borderId="36" xfId="0" applyNumberFormat="1" applyFont="1" applyFill="1" applyBorder="1" applyAlignment="1">
      <alignment horizontal="center" vertical="center"/>
    </xf>
    <xf numFmtId="184" fontId="12" fillId="4" borderId="38" xfId="0" applyNumberFormat="1" applyFont="1" applyFill="1" applyBorder="1" applyAlignment="1">
      <alignment horizontal="center" vertical="center"/>
    </xf>
    <xf numFmtId="184" fontId="12" fillId="4" borderId="55" xfId="0" applyNumberFormat="1" applyFont="1" applyFill="1" applyBorder="1" applyAlignment="1">
      <alignment horizontal="center" vertical="center"/>
    </xf>
    <xf numFmtId="184" fontId="12" fillId="4" borderId="48" xfId="0" applyNumberFormat="1" applyFont="1" applyFill="1" applyBorder="1" applyAlignment="1">
      <alignment horizontal="center" vertical="center"/>
    </xf>
    <xf numFmtId="184" fontId="12" fillId="0" borderId="56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1" fontId="12" fillId="0" borderId="53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3" fontId="12" fillId="4" borderId="57" xfId="0" applyNumberFormat="1" applyFont="1" applyFill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1" fontId="12" fillId="0" borderId="59" xfId="0" applyNumberFormat="1" applyFont="1" applyBorder="1" applyAlignment="1">
      <alignment horizontal="center"/>
    </xf>
    <xf numFmtId="9" fontId="12" fillId="0" borderId="17" xfId="0" applyNumberFormat="1" applyFont="1" applyBorder="1" applyAlignment="1">
      <alignment horizontal="center" wrapText="1"/>
    </xf>
    <xf numFmtId="1" fontId="12" fillId="0" borderId="8" xfId="0" applyNumberFormat="1" applyFont="1" applyBorder="1" applyAlignment="1">
      <alignment horizontal="center" wrapText="1"/>
    </xf>
    <xf numFmtId="1" fontId="12" fillId="0" borderId="13" xfId="0" applyNumberFormat="1" applyFont="1" applyBorder="1" applyAlignment="1">
      <alignment horizontal="center" vertical="center"/>
    </xf>
    <xf numFmtId="9" fontId="12" fillId="4" borderId="24" xfId="0" applyNumberFormat="1" applyFont="1" applyFill="1" applyBorder="1" applyAlignment="1">
      <alignment horizontal="center" vertical="center"/>
    </xf>
    <xf numFmtId="1" fontId="12" fillId="0" borderId="60" xfId="0" applyNumberFormat="1" applyFont="1" applyBorder="1" applyAlignment="1">
      <alignment horizontal="center" vertical="center"/>
    </xf>
    <xf numFmtId="9" fontId="12" fillId="4" borderId="29" xfId="0" applyNumberFormat="1" applyFon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61" xfId="0" applyNumberFormat="1" applyFont="1" applyBorder="1" applyAlignment="1">
      <alignment horizontal="center" vertical="center"/>
    </xf>
    <xf numFmtId="3" fontId="12" fillId="0" borderId="4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9" fontId="12" fillId="4" borderId="5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2" fillId="0" borderId="1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8" xfId="0" applyNumberFormat="1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 wrapText="1"/>
    </xf>
    <xf numFmtId="9" fontId="3" fillId="0" borderId="53" xfId="2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3" fontId="12" fillId="4" borderId="49" xfId="0" applyNumberFormat="1" applyFont="1" applyFill="1" applyBorder="1" applyAlignment="1">
      <alignment horizontal="center" vertical="center"/>
    </xf>
    <xf numFmtId="3" fontId="12" fillId="4" borderId="43" xfId="0" applyNumberFormat="1" applyFont="1" applyFill="1" applyBorder="1" applyAlignment="1">
      <alignment horizontal="center" vertical="center"/>
    </xf>
    <xf numFmtId="3" fontId="12" fillId="4" borderId="53" xfId="0" applyNumberFormat="1" applyFont="1" applyFill="1" applyBorder="1" applyAlignment="1">
      <alignment horizontal="center" vertical="center"/>
    </xf>
    <xf numFmtId="3" fontId="12" fillId="4" borderId="21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3" fontId="12" fillId="4" borderId="23" xfId="0" applyNumberFormat="1" applyFont="1" applyFill="1" applyBorder="1" applyAlignment="1">
      <alignment horizontal="center" vertical="center"/>
    </xf>
    <xf numFmtId="3" fontId="12" fillId="4" borderId="20" xfId="0" applyNumberFormat="1" applyFont="1" applyFill="1" applyBorder="1" applyAlignment="1">
      <alignment horizontal="center" vertical="center"/>
    </xf>
    <xf numFmtId="3" fontId="12" fillId="4" borderId="26" xfId="0" applyNumberFormat="1" applyFont="1" applyFill="1" applyBorder="1" applyAlignment="1">
      <alignment horizontal="center" vertical="center"/>
    </xf>
    <xf numFmtId="3" fontId="12" fillId="4" borderId="24" xfId="0" applyNumberFormat="1" applyFont="1" applyFill="1" applyBorder="1" applyAlignment="1">
      <alignment horizontal="center" vertical="center"/>
    </xf>
    <xf numFmtId="3" fontId="12" fillId="4" borderId="28" xfId="0" applyNumberFormat="1" applyFont="1" applyFill="1" applyBorder="1" applyAlignment="1">
      <alignment horizontal="center" vertical="center"/>
    </xf>
    <xf numFmtId="3" fontId="12" fillId="4" borderId="25" xfId="0" applyNumberFormat="1" applyFont="1" applyFill="1" applyBorder="1" applyAlignment="1">
      <alignment horizontal="center" vertical="center"/>
    </xf>
    <xf numFmtId="3" fontId="12" fillId="4" borderId="41" xfId="0" applyNumberFormat="1" applyFont="1" applyFill="1" applyBorder="1" applyAlignment="1">
      <alignment horizontal="center" vertical="center"/>
    </xf>
    <xf numFmtId="3" fontId="12" fillId="4" borderId="40" xfId="0" applyNumberFormat="1" applyFont="1" applyFill="1" applyBorder="1" applyAlignment="1">
      <alignment horizontal="center" vertical="center"/>
    </xf>
    <xf numFmtId="3" fontId="12" fillId="4" borderId="29" xfId="0" applyNumberFormat="1" applyFont="1" applyFill="1" applyBorder="1" applyAlignment="1">
      <alignment horizontal="center" vertical="center"/>
    </xf>
    <xf numFmtId="3" fontId="12" fillId="4" borderId="31" xfId="0" applyNumberFormat="1" applyFont="1" applyFill="1" applyBorder="1" applyAlignment="1">
      <alignment horizontal="center" vertical="center"/>
    </xf>
    <xf numFmtId="3" fontId="12" fillId="4" borderId="30" xfId="0" applyNumberFormat="1" applyFont="1" applyFill="1" applyBorder="1" applyAlignment="1">
      <alignment horizontal="center" vertical="center"/>
    </xf>
    <xf numFmtId="3" fontId="12" fillId="4" borderId="34" xfId="0" applyNumberFormat="1" applyFont="1" applyFill="1" applyBorder="1" applyAlignment="1">
      <alignment horizontal="center" vertical="center"/>
    </xf>
    <xf numFmtId="3" fontId="12" fillId="4" borderId="32" xfId="0" applyNumberFormat="1" applyFont="1" applyFill="1" applyBorder="1" applyAlignment="1">
      <alignment horizontal="center" vertical="center"/>
    </xf>
    <xf numFmtId="3" fontId="12" fillId="4" borderId="11" xfId="0" applyNumberFormat="1" applyFont="1" applyFill="1" applyBorder="1" applyAlignment="1">
      <alignment horizontal="center" vertical="center"/>
    </xf>
    <xf numFmtId="3" fontId="12" fillId="4" borderId="33" xfId="0" applyNumberFormat="1" applyFont="1" applyFill="1" applyBorder="1" applyAlignment="1">
      <alignment horizontal="center" vertical="center"/>
    </xf>
    <xf numFmtId="3" fontId="12" fillId="4" borderId="47" xfId="15" applyNumberFormat="1" applyFont="1" applyFill="1" applyBorder="1" applyAlignment="1">
      <alignment horizontal="center" vertical="center"/>
    </xf>
    <xf numFmtId="3" fontId="12" fillId="4" borderId="36" xfId="15" applyNumberFormat="1" applyFont="1" applyFill="1" applyBorder="1" applyAlignment="1">
      <alignment horizontal="center" vertical="center"/>
    </xf>
    <xf numFmtId="3" fontId="12" fillId="4" borderId="17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3" fontId="12" fillId="0" borderId="29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" fontId="12" fillId="0" borderId="50" xfId="0" applyNumberFormat="1" applyFont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1" fontId="12" fillId="0" borderId="52" xfId="0" applyNumberFormat="1" applyFont="1" applyBorder="1" applyAlignment="1">
      <alignment horizontal="center" vertical="center"/>
    </xf>
    <xf numFmtId="1" fontId="12" fillId="0" borderId="62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1" fontId="12" fillId="0" borderId="49" xfId="15" applyNumberFormat="1" applyFont="1" applyBorder="1" applyAlignment="1">
      <alignment horizontal="center" vertical="center"/>
    </xf>
    <xf numFmtId="1" fontId="12" fillId="0" borderId="21" xfId="15" applyNumberFormat="1" applyFont="1" applyBorder="1" applyAlignment="1">
      <alignment horizontal="center" vertical="center"/>
    </xf>
    <xf numFmtId="1" fontId="12" fillId="0" borderId="24" xfId="15" applyNumberFormat="1" applyFont="1" applyBorder="1" applyAlignment="1">
      <alignment horizontal="center" vertical="center"/>
    </xf>
    <xf numFmtId="1" fontId="12" fillId="0" borderId="41" xfId="15" applyNumberFormat="1" applyFont="1" applyBorder="1" applyAlignment="1">
      <alignment horizontal="center" vertical="center"/>
    </xf>
    <xf numFmtId="1" fontId="12" fillId="0" borderId="26" xfId="15" applyNumberFormat="1" applyFont="1" applyBorder="1" applyAlignment="1">
      <alignment horizontal="center" vertical="center"/>
    </xf>
    <xf numFmtId="1" fontId="12" fillId="0" borderId="41" xfId="15" applyNumberFormat="1" applyFont="1" applyFill="1" applyBorder="1" applyAlignment="1">
      <alignment horizontal="center" vertical="center"/>
    </xf>
    <xf numFmtId="1" fontId="12" fillId="0" borderId="26" xfId="15" applyNumberFormat="1" applyFont="1" applyFill="1" applyBorder="1" applyAlignment="1">
      <alignment horizontal="center" vertical="center"/>
    </xf>
    <xf numFmtId="1" fontId="12" fillId="0" borderId="24" xfId="15" applyNumberFormat="1" applyFont="1" applyFill="1" applyBorder="1" applyAlignment="1">
      <alignment horizontal="center" vertical="center"/>
    </xf>
    <xf numFmtId="1" fontId="12" fillId="0" borderId="63" xfId="15" applyNumberFormat="1" applyFont="1" applyBorder="1" applyAlignment="1">
      <alignment horizontal="center" vertical="center"/>
    </xf>
    <xf numFmtId="1" fontId="12" fillId="0" borderId="43" xfId="15" applyNumberFormat="1" applyFont="1" applyBorder="1" applyAlignment="1">
      <alignment horizontal="center" vertical="center"/>
    </xf>
    <xf numFmtId="1" fontId="12" fillId="0" borderId="40" xfId="15" applyNumberFormat="1" applyFont="1" applyBorder="1" applyAlignment="1">
      <alignment horizontal="center" vertical="center"/>
    </xf>
    <xf numFmtId="3" fontId="12" fillId="0" borderId="64" xfId="15" applyNumberFormat="1" applyFont="1" applyFill="1" applyBorder="1" applyAlignment="1">
      <alignment horizontal="center" vertical="center"/>
    </xf>
    <xf numFmtId="3" fontId="12" fillId="0" borderId="36" xfId="15" applyNumberFormat="1" applyFont="1" applyFill="1" applyBorder="1" applyAlignment="1">
      <alignment horizontal="center" vertical="center"/>
    </xf>
    <xf numFmtId="3" fontId="12" fillId="0" borderId="55" xfId="15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7" fontId="12" fillId="0" borderId="46" xfId="17" applyNumberFormat="1" applyFont="1" applyBorder="1" applyAlignment="1">
      <alignment horizontal="center" vertical="center"/>
    </xf>
    <xf numFmtId="1" fontId="12" fillId="0" borderId="20" xfId="15" applyNumberFormat="1" applyFont="1" applyBorder="1" applyAlignment="1">
      <alignment horizontal="center" vertical="center"/>
    </xf>
    <xf numFmtId="1" fontId="12" fillId="0" borderId="30" xfId="15" applyNumberFormat="1" applyFont="1" applyBorder="1" applyAlignment="1">
      <alignment horizontal="center" vertical="center"/>
    </xf>
    <xf numFmtId="7" fontId="12" fillId="0" borderId="46" xfId="17" applyNumberFormat="1" applyFont="1" applyFill="1" applyBorder="1" applyAlignment="1">
      <alignment horizontal="center" vertical="center"/>
    </xf>
    <xf numFmtId="1" fontId="12" fillId="0" borderId="30" xfId="15" applyNumberFormat="1" applyFont="1" applyFill="1" applyBorder="1" applyAlignment="1">
      <alignment horizontal="center" vertical="center"/>
    </xf>
    <xf numFmtId="1" fontId="12" fillId="0" borderId="65" xfId="15" applyNumberFormat="1" applyFont="1" applyBorder="1" applyAlignment="1">
      <alignment horizontal="center" vertical="center"/>
    </xf>
    <xf numFmtId="1" fontId="12" fillId="0" borderId="33" xfId="15" applyNumberFormat="1" applyFont="1" applyBorder="1" applyAlignment="1">
      <alignment horizontal="center" vertical="center"/>
    </xf>
    <xf numFmtId="3" fontId="12" fillId="0" borderId="48" xfId="15" applyNumberFormat="1" applyFont="1" applyFill="1" applyBorder="1" applyAlignment="1">
      <alignment horizontal="center" vertical="center"/>
    </xf>
    <xf numFmtId="7" fontId="12" fillId="0" borderId="36" xfId="17" applyNumberFormat="1" applyFont="1" applyFill="1" applyBorder="1" applyAlignment="1">
      <alignment horizontal="center" vertical="center"/>
    </xf>
    <xf numFmtId="3" fontId="12" fillId="0" borderId="33" xfId="15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2" fillId="0" borderId="22" xfId="15" applyNumberFormat="1" applyFont="1" applyBorder="1" applyAlignment="1">
      <alignment horizontal="center" vertical="center"/>
    </xf>
    <xf numFmtId="1" fontId="12" fillId="0" borderId="27" xfId="15" applyNumberFormat="1" applyFont="1" applyBorder="1" applyAlignment="1">
      <alignment horizontal="center" vertical="center"/>
    </xf>
    <xf numFmtId="3" fontId="12" fillId="0" borderId="41" xfId="15" applyNumberFormat="1" applyFont="1" applyBorder="1" applyAlignment="1">
      <alignment horizontal="center" vertical="center"/>
    </xf>
    <xf numFmtId="1" fontId="12" fillId="0" borderId="27" xfId="15" applyNumberFormat="1" applyFont="1" applyFill="1" applyBorder="1" applyAlignment="1">
      <alignment horizontal="center" vertical="center"/>
    </xf>
    <xf numFmtId="1" fontId="12" fillId="0" borderId="66" xfId="15" applyNumberFormat="1" applyFont="1" applyBorder="1" applyAlignment="1">
      <alignment horizontal="center" vertical="center"/>
    </xf>
    <xf numFmtId="1" fontId="12" fillId="0" borderId="67" xfId="15" applyNumberFormat="1" applyFont="1" applyBorder="1" applyAlignment="1">
      <alignment horizontal="center" vertical="center"/>
    </xf>
    <xf numFmtId="3" fontId="12" fillId="0" borderId="38" xfId="15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43" xfId="15" applyNumberFormat="1" applyFont="1" applyFill="1" applyBorder="1" applyAlignment="1">
      <alignment horizontal="center" vertical="center"/>
    </xf>
    <xf numFmtId="1" fontId="12" fillId="0" borderId="68" xfId="15" applyNumberFormat="1" applyFont="1" applyBorder="1" applyAlignment="1">
      <alignment horizontal="center" vertical="center"/>
    </xf>
    <xf numFmtId="3" fontId="12" fillId="0" borderId="47" xfId="15" applyNumberFormat="1" applyFont="1" applyFill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6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indent="1"/>
    </xf>
    <xf numFmtId="0" fontId="12" fillId="0" borderId="1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indent="1"/>
    </xf>
    <xf numFmtId="0" fontId="4" fillId="0" borderId="7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2" fillId="0" borderId="7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1" fontId="12" fillId="0" borderId="78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0" borderId="50" xfId="0" applyNumberFormat="1" applyFont="1" applyBorder="1" applyAlignment="1">
      <alignment horizontal="center"/>
    </xf>
    <xf numFmtId="1" fontId="4" fillId="0" borderId="5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7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70" xfId="0" applyFont="1" applyBorder="1" applyAlignment="1">
      <alignment/>
    </xf>
    <xf numFmtId="0" fontId="15" fillId="0" borderId="6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23" xfId="0" applyFont="1" applyBorder="1" applyAlignment="1">
      <alignment horizontal="center"/>
    </xf>
    <xf numFmtId="9" fontId="12" fillId="0" borderId="78" xfId="0" applyNumberFormat="1" applyFont="1" applyBorder="1" applyAlignment="1">
      <alignment horizontal="center"/>
    </xf>
    <xf numFmtId="9" fontId="12" fillId="0" borderId="50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5" fillId="0" borderId="15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workbookViewId="0" topLeftCell="A4">
      <selection activeCell="C33" sqref="C33"/>
    </sheetView>
  </sheetViews>
  <sheetFormatPr defaultColWidth="9.140625" defaultRowHeight="12.75"/>
  <cols>
    <col min="1" max="1" width="2.00390625" style="10" customWidth="1"/>
    <col min="2" max="2" width="0.85546875" style="10" customWidth="1"/>
    <col min="3" max="3" width="18.7109375" style="10" customWidth="1"/>
    <col min="4" max="4" width="24.421875" style="10" customWidth="1"/>
    <col min="5" max="5" width="63.28125" style="10" customWidth="1"/>
    <col min="6" max="6" width="20.7109375" style="10" customWidth="1"/>
    <col min="7" max="7" width="0.85546875" style="10" customWidth="1"/>
    <col min="8" max="8" width="1.7109375" style="10" customWidth="1"/>
    <col min="9" max="9" width="16.57421875" style="10" customWidth="1"/>
    <col min="10" max="10" width="21.421875" style="10" customWidth="1"/>
    <col min="11" max="11" width="11.57421875" style="10" customWidth="1"/>
    <col min="12" max="12" width="10.421875" style="10" customWidth="1"/>
    <col min="13" max="14" width="9.140625" style="10" customWidth="1"/>
    <col min="15" max="15" width="11.00390625" style="10" customWidth="1"/>
    <col min="16" max="16384" width="9.140625" style="10" customWidth="1"/>
  </cols>
  <sheetData>
    <row r="1" spans="2:7" ht="4.5" customHeight="1" thickBot="1" thickTop="1">
      <c r="B1" s="26"/>
      <c r="C1" s="27"/>
      <c r="D1" s="27"/>
      <c r="E1" s="27"/>
      <c r="F1" s="27"/>
      <c r="G1" s="27"/>
    </row>
    <row r="2" spans="2:7" ht="18.75" customHeight="1" thickBot="1" thickTop="1">
      <c r="B2" s="26"/>
      <c r="C2" s="309"/>
      <c r="D2" s="310"/>
      <c r="E2" s="310"/>
      <c r="F2" s="311"/>
      <c r="G2" s="27"/>
    </row>
    <row r="3" spans="2:7" ht="18.75" customHeight="1" thickBot="1" thickTop="1">
      <c r="B3" s="26"/>
      <c r="C3" s="37"/>
      <c r="D3" s="38"/>
      <c r="E3" s="38"/>
      <c r="F3" s="39"/>
      <c r="G3" s="27"/>
    </row>
    <row r="4" spans="2:7" ht="18.75" customHeight="1" thickBot="1" thickTop="1">
      <c r="B4" s="26"/>
      <c r="C4" s="306"/>
      <c r="D4" s="307"/>
      <c r="E4" s="307"/>
      <c r="F4" s="308"/>
      <c r="G4" s="27"/>
    </row>
    <row r="5" spans="2:7" ht="18.75" customHeight="1" thickBot="1" thickTop="1">
      <c r="B5" s="26"/>
      <c r="C5" s="300"/>
      <c r="D5" s="301"/>
      <c r="E5" s="301"/>
      <c r="F5" s="302"/>
      <c r="G5" s="27"/>
    </row>
    <row r="6" spans="2:7" ht="18.75" customHeight="1" thickBot="1" thickTop="1">
      <c r="B6" s="26"/>
      <c r="C6" s="306" t="s">
        <v>65</v>
      </c>
      <c r="D6" s="307"/>
      <c r="E6" s="307"/>
      <c r="F6" s="308"/>
      <c r="G6" s="27"/>
    </row>
    <row r="7" spans="2:7" ht="19.5" customHeight="1" thickBot="1" thickTop="1">
      <c r="B7" s="26"/>
      <c r="C7" s="306" t="s">
        <v>84</v>
      </c>
      <c r="D7" s="307"/>
      <c r="E7" s="307"/>
      <c r="F7" s="308"/>
      <c r="G7" s="27"/>
    </row>
    <row r="8" spans="2:7" ht="17.25" thickBot="1" thickTop="1">
      <c r="B8" s="26"/>
      <c r="C8" s="300"/>
      <c r="D8" s="301"/>
      <c r="E8" s="301"/>
      <c r="F8" s="302"/>
      <c r="G8" s="27"/>
    </row>
    <row r="9" spans="2:7" s="36" customFormat="1" ht="17.25" thickBot="1" thickTop="1">
      <c r="B9" s="34"/>
      <c r="C9" s="37"/>
      <c r="D9" s="38"/>
      <c r="E9" s="53"/>
      <c r="F9" s="39"/>
      <c r="G9" s="35"/>
    </row>
    <row r="10" spans="2:7" s="36" customFormat="1" ht="17.25" customHeight="1" thickBot="1" thickTop="1">
      <c r="B10" s="34"/>
      <c r="C10" s="28"/>
      <c r="D10" s="41"/>
      <c r="E10" s="54" t="s">
        <v>36</v>
      </c>
      <c r="F10" s="49"/>
      <c r="G10" s="35"/>
    </row>
    <row r="11" spans="2:7" s="36" customFormat="1" ht="17.25" thickBot="1" thickTop="1">
      <c r="B11" s="34"/>
      <c r="C11" s="37"/>
      <c r="D11" s="38"/>
      <c r="E11" s="50"/>
      <c r="F11" s="39"/>
      <c r="G11" s="35"/>
    </row>
    <row r="12" spans="2:7" s="36" customFormat="1" ht="17.25" customHeight="1" thickBot="1" thickTop="1">
      <c r="B12" s="34"/>
      <c r="C12" s="43"/>
      <c r="D12" s="40"/>
      <c r="E12" s="51" t="s">
        <v>44</v>
      </c>
      <c r="F12" s="44"/>
      <c r="G12" s="35"/>
    </row>
    <row r="13" spans="2:7" s="36" customFormat="1" ht="20.25" thickBot="1" thickTop="1">
      <c r="B13" s="34"/>
      <c r="C13" s="28"/>
      <c r="D13" s="32"/>
      <c r="E13" s="52"/>
      <c r="F13" s="33"/>
      <c r="G13" s="35"/>
    </row>
    <row r="14" spans="2:8" s="36" customFormat="1" ht="17.25" customHeight="1" thickBot="1" thickTop="1">
      <c r="B14" s="46"/>
      <c r="C14" s="45"/>
      <c r="E14" s="51" t="s">
        <v>45</v>
      </c>
      <c r="F14" s="40"/>
      <c r="G14" s="47"/>
      <c r="H14" s="48"/>
    </row>
    <row r="15" spans="2:7" s="36" customFormat="1" ht="20.25" thickBot="1" thickTop="1">
      <c r="B15" s="34"/>
      <c r="C15" s="28"/>
      <c r="D15" s="32"/>
      <c r="E15" s="52"/>
      <c r="F15" s="33"/>
      <c r="G15" s="35"/>
    </row>
    <row r="16" spans="2:7" s="36" customFormat="1" ht="17.25" customHeight="1" thickBot="1" thickTop="1">
      <c r="B16" s="34"/>
      <c r="C16" s="43"/>
      <c r="D16" s="40"/>
      <c r="E16" s="51" t="s">
        <v>46</v>
      </c>
      <c r="F16" s="44"/>
      <c r="G16" s="35"/>
    </row>
    <row r="17" spans="2:7" ht="17.25" thickBot="1" thickTop="1">
      <c r="B17" s="26"/>
      <c r="C17" s="37"/>
      <c r="D17" s="32"/>
      <c r="E17" s="50"/>
      <c r="F17" s="33"/>
      <c r="G17" s="27"/>
    </row>
    <row r="18" spans="2:7" s="36" customFormat="1" ht="17.25" thickBot="1" thickTop="1">
      <c r="B18" s="34"/>
      <c r="C18" s="31"/>
      <c r="D18" s="32"/>
      <c r="E18" s="50"/>
      <c r="F18" s="33"/>
      <c r="G18" s="35"/>
    </row>
    <row r="19" spans="2:7" s="36" customFormat="1" ht="17.25" customHeight="1" thickBot="1" thickTop="1">
      <c r="B19" s="34"/>
      <c r="C19" s="28"/>
      <c r="D19" s="41"/>
      <c r="E19" s="42" t="s">
        <v>35</v>
      </c>
      <c r="F19" s="49"/>
      <c r="G19" s="35"/>
    </row>
    <row r="20" spans="2:7" s="36" customFormat="1" ht="17.25" thickBot="1" thickTop="1">
      <c r="B20" s="34"/>
      <c r="C20" s="37"/>
      <c r="D20" s="38"/>
      <c r="E20" s="50"/>
      <c r="F20" s="39"/>
      <c r="G20" s="35"/>
    </row>
    <row r="21" spans="2:7" s="36" customFormat="1" ht="17.25" customHeight="1" thickBot="1" thickTop="1">
      <c r="B21" s="34"/>
      <c r="C21" s="43"/>
      <c r="D21" s="40"/>
      <c r="E21" s="51" t="s">
        <v>47</v>
      </c>
      <c r="F21" s="44"/>
      <c r="G21" s="35"/>
    </row>
    <row r="22" spans="2:7" s="36" customFormat="1" ht="20.25" thickBot="1" thickTop="1">
      <c r="B22" s="34"/>
      <c r="C22" s="28"/>
      <c r="D22" s="32"/>
      <c r="E22" s="52"/>
      <c r="F22" s="33"/>
      <c r="G22" s="35"/>
    </row>
    <row r="23" spans="2:7" s="36" customFormat="1" ht="21.75" customHeight="1" thickBot="1" thickTop="1">
      <c r="B23" s="34"/>
      <c r="C23" s="43"/>
      <c r="D23" s="40"/>
      <c r="E23" s="51" t="s">
        <v>48</v>
      </c>
      <c r="F23" s="44"/>
      <c r="G23" s="35"/>
    </row>
    <row r="24" spans="2:7" s="36" customFormat="1" ht="20.25" thickBot="1" thickTop="1">
      <c r="B24" s="34"/>
      <c r="C24" s="28"/>
      <c r="D24" s="32"/>
      <c r="E24" s="52"/>
      <c r="F24" s="33"/>
      <c r="G24" s="35"/>
    </row>
    <row r="25" spans="2:7" s="36" customFormat="1" ht="17.25" customHeight="1" thickBot="1" thickTop="1">
      <c r="B25" s="34"/>
      <c r="C25" s="43"/>
      <c r="D25" s="40"/>
      <c r="E25" s="51" t="s">
        <v>49</v>
      </c>
      <c r="F25" s="44"/>
      <c r="G25" s="35"/>
    </row>
    <row r="26" spans="2:7" ht="17.25" thickBot="1" thickTop="1">
      <c r="B26" s="26"/>
      <c r="C26" s="300"/>
      <c r="D26" s="301"/>
      <c r="E26" s="301"/>
      <c r="F26" s="302"/>
      <c r="G26" s="27"/>
    </row>
    <row r="27" spans="2:7" ht="14.25" thickBot="1" thickTop="1">
      <c r="B27" s="26"/>
      <c r="C27" s="303"/>
      <c r="D27" s="304"/>
      <c r="E27" s="304"/>
      <c r="F27" s="305"/>
      <c r="G27" s="27"/>
    </row>
    <row r="28" spans="2:7" ht="14.25" thickBot="1" thickTop="1">
      <c r="B28" s="26"/>
      <c r="C28" s="297"/>
      <c r="D28" s="298"/>
      <c r="E28" s="298"/>
      <c r="F28" s="299"/>
      <c r="G28" s="27"/>
    </row>
    <row r="29" spans="2:7" ht="4.5" customHeight="1" thickTop="1">
      <c r="B29" s="26"/>
      <c r="C29" s="27"/>
      <c r="D29" s="27"/>
      <c r="E29" s="27"/>
      <c r="F29" s="27"/>
      <c r="G29" s="27"/>
    </row>
    <row r="30" s="9" customFormat="1" ht="12.75" customHeight="1">
      <c r="C30" s="29"/>
    </row>
    <row r="31" spans="1:9" ht="12.75">
      <c r="A31" s="9"/>
      <c r="B31" s="9"/>
      <c r="C31" s="10" t="s">
        <v>50</v>
      </c>
      <c r="D31" s="9"/>
      <c r="E31" s="9"/>
      <c r="F31" s="30" t="s">
        <v>85</v>
      </c>
      <c r="G31" s="9"/>
      <c r="H31" s="9"/>
      <c r="I31" s="9"/>
    </row>
    <row r="32" spans="1:9" ht="12.75">
      <c r="A32" s="9"/>
      <c r="B32" s="9"/>
      <c r="C32" s="9" t="s">
        <v>83</v>
      </c>
      <c r="D32" s="9"/>
      <c r="E32" s="9"/>
      <c r="F32" s="30"/>
      <c r="G32" s="9"/>
      <c r="H32" s="9"/>
      <c r="I32" s="9"/>
    </row>
  </sheetData>
  <mergeCells count="9">
    <mergeCell ref="C6:F6"/>
    <mergeCell ref="C7:F7"/>
    <mergeCell ref="C2:F2"/>
    <mergeCell ref="C4:F4"/>
    <mergeCell ref="C5:F5"/>
    <mergeCell ref="C28:F28"/>
    <mergeCell ref="C8:F8"/>
    <mergeCell ref="C26:F26"/>
    <mergeCell ref="C27:F2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75" zoomScaleNormal="75" workbookViewId="0" topLeftCell="A1">
      <selection activeCell="A28" sqref="A28"/>
    </sheetView>
  </sheetViews>
  <sheetFormatPr defaultColWidth="9.140625" defaultRowHeight="12.75"/>
  <cols>
    <col min="1" max="1" width="19.421875" style="23" customWidth="1"/>
    <col min="2" max="2" width="8.00390625" style="23" customWidth="1"/>
    <col min="3" max="3" width="7.421875" style="23" customWidth="1"/>
    <col min="4" max="4" width="6.7109375" style="23" customWidth="1"/>
    <col min="5" max="5" width="8.00390625" style="23" customWidth="1"/>
    <col min="6" max="6" width="7.57421875" style="23" customWidth="1"/>
    <col min="7" max="7" width="6.8515625" style="23" customWidth="1"/>
    <col min="8" max="8" width="8.00390625" style="23" customWidth="1"/>
    <col min="9" max="9" width="7.57421875" style="23" customWidth="1"/>
    <col min="10" max="10" width="6.8515625" style="23" customWidth="1"/>
    <col min="11" max="11" width="8.140625" style="23" customWidth="1"/>
    <col min="12" max="12" width="7.140625" style="23" customWidth="1"/>
    <col min="13" max="13" width="6.8515625" style="23" customWidth="1"/>
    <col min="14" max="14" width="6.00390625" style="23" customWidth="1"/>
    <col min="15" max="15" width="7.57421875" style="23" customWidth="1"/>
    <col min="16" max="16" width="5.421875" style="24" customWidth="1"/>
    <col min="17" max="17" width="6.7109375" style="23" customWidth="1"/>
    <col min="18" max="16384" width="9.140625" style="23" customWidth="1"/>
  </cols>
  <sheetData>
    <row r="1" spans="1:17" s="59" customFormat="1" ht="19.5" customHeight="1">
      <c r="A1" s="289" t="s">
        <v>65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/>
    </row>
    <row r="2" spans="1:17" s="59" customFormat="1" ht="19.5" customHeight="1">
      <c r="A2" s="321" t="s">
        <v>84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3"/>
    </row>
    <row r="3" spans="1:17" s="59" customFormat="1" ht="19.5" customHeight="1" thickBot="1">
      <c r="A3" s="318" t="s">
        <v>38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20"/>
    </row>
    <row r="4" spans="1:17" s="59" customFormat="1" ht="12.75" customHeight="1">
      <c r="A4" s="315" t="s">
        <v>0</v>
      </c>
      <c r="B4" s="312" t="s">
        <v>52</v>
      </c>
      <c r="C4" s="313"/>
      <c r="D4" s="314"/>
      <c r="E4" s="312" t="s">
        <v>53</v>
      </c>
      <c r="F4" s="313"/>
      <c r="G4" s="314"/>
      <c r="H4" s="312" t="s">
        <v>54</v>
      </c>
      <c r="I4" s="313"/>
      <c r="J4" s="313"/>
      <c r="K4" s="313"/>
      <c r="L4" s="314"/>
      <c r="M4" s="312" t="s">
        <v>55</v>
      </c>
      <c r="N4" s="324"/>
      <c r="O4" s="324"/>
      <c r="P4" s="324"/>
      <c r="Q4" s="325"/>
    </row>
    <row r="5" spans="1:17" ht="12.75" customHeight="1">
      <c r="A5" s="316"/>
      <c r="B5" s="280" t="s">
        <v>58</v>
      </c>
      <c r="C5" s="281"/>
      <c r="D5" s="317"/>
      <c r="E5" s="280" t="s">
        <v>57</v>
      </c>
      <c r="F5" s="281"/>
      <c r="G5" s="317"/>
      <c r="H5" s="280" t="s">
        <v>57</v>
      </c>
      <c r="I5" s="281"/>
      <c r="J5" s="281"/>
      <c r="K5" s="281"/>
      <c r="L5" s="317"/>
      <c r="M5" s="280" t="s">
        <v>56</v>
      </c>
      <c r="N5" s="281"/>
      <c r="O5" s="281"/>
      <c r="P5" s="281"/>
      <c r="Q5" s="317"/>
    </row>
    <row r="6" spans="1:18" ht="47.25" customHeight="1" thickBot="1">
      <c r="A6" s="284"/>
      <c r="B6" s="290" t="s">
        <v>1</v>
      </c>
      <c r="C6" s="291" t="s">
        <v>2</v>
      </c>
      <c r="D6" s="292" t="s">
        <v>13</v>
      </c>
      <c r="E6" s="62" t="s">
        <v>1</v>
      </c>
      <c r="F6" s="291" t="s">
        <v>2</v>
      </c>
      <c r="G6" s="61" t="s">
        <v>13</v>
      </c>
      <c r="H6" s="62" t="s">
        <v>1</v>
      </c>
      <c r="I6" s="291" t="s">
        <v>27</v>
      </c>
      <c r="J6" s="63" t="s">
        <v>13</v>
      </c>
      <c r="K6" s="290" t="s">
        <v>28</v>
      </c>
      <c r="L6" s="61" t="s">
        <v>13</v>
      </c>
      <c r="M6" s="290" t="s">
        <v>3</v>
      </c>
      <c r="N6" s="291" t="s">
        <v>4</v>
      </c>
      <c r="O6" s="291" t="s">
        <v>77</v>
      </c>
      <c r="P6" s="291" t="s">
        <v>5</v>
      </c>
      <c r="Q6" s="292" t="s">
        <v>73</v>
      </c>
      <c r="R6" s="24"/>
    </row>
    <row r="7" spans="1:18" s="11" customFormat="1" ht="19.5" customHeight="1">
      <c r="A7" s="64" t="s">
        <v>29</v>
      </c>
      <c r="B7" s="240">
        <v>130</v>
      </c>
      <c r="C7" s="79">
        <v>89</v>
      </c>
      <c r="D7" s="80">
        <f aca="true" t="shared" si="0" ref="D7:D23">(C7/B7)</f>
        <v>0.6846153846153846</v>
      </c>
      <c r="E7" s="241">
        <v>75</v>
      </c>
      <c r="F7" s="81">
        <v>58</v>
      </c>
      <c r="G7" s="80">
        <f aca="true" t="shared" si="1" ref="G7:G23">(F7/E7)</f>
        <v>0.7733333333333333</v>
      </c>
      <c r="H7" s="242">
        <v>40</v>
      </c>
      <c r="I7" s="79">
        <v>48</v>
      </c>
      <c r="J7" s="82">
        <f aca="true" t="shared" si="2" ref="J7:J23">(I7/H7)</f>
        <v>1.2</v>
      </c>
      <c r="K7" s="204">
        <v>71</v>
      </c>
      <c r="L7" s="83">
        <f aca="true" t="shared" si="3" ref="L7:L23">+K7/H7</f>
        <v>1.775</v>
      </c>
      <c r="M7" s="204">
        <v>0</v>
      </c>
      <c r="N7" s="207">
        <v>0</v>
      </c>
      <c r="O7" s="208">
        <v>70</v>
      </c>
      <c r="P7" s="209">
        <v>0</v>
      </c>
      <c r="Q7" s="210">
        <v>1</v>
      </c>
      <c r="R7" s="25"/>
    </row>
    <row r="8" spans="1:18" s="11" customFormat="1" ht="19.5" customHeight="1">
      <c r="A8" s="65" t="s">
        <v>6</v>
      </c>
      <c r="B8" s="243">
        <v>185</v>
      </c>
      <c r="C8" s="84">
        <v>240</v>
      </c>
      <c r="D8" s="85">
        <f t="shared" si="0"/>
        <v>1.2972972972972974</v>
      </c>
      <c r="E8" s="244">
        <v>120</v>
      </c>
      <c r="F8" s="86">
        <v>157</v>
      </c>
      <c r="G8" s="85">
        <f t="shared" si="1"/>
        <v>1.3083333333333333</v>
      </c>
      <c r="H8" s="242">
        <v>185</v>
      </c>
      <c r="I8" s="84">
        <v>155</v>
      </c>
      <c r="J8" s="87">
        <f t="shared" si="2"/>
        <v>0.8378378378378378</v>
      </c>
      <c r="K8" s="205">
        <v>231</v>
      </c>
      <c r="L8" s="88">
        <f t="shared" si="3"/>
        <v>1.2486486486486486</v>
      </c>
      <c r="M8" s="205">
        <v>0</v>
      </c>
      <c r="N8" s="211">
        <v>0</v>
      </c>
      <c r="O8" s="212">
        <v>231</v>
      </c>
      <c r="P8" s="213">
        <v>0</v>
      </c>
      <c r="Q8" s="214">
        <v>1</v>
      </c>
      <c r="R8" s="25"/>
    </row>
    <row r="9" spans="1:18" s="11" customFormat="1" ht="19.5" customHeight="1">
      <c r="A9" s="64" t="s">
        <v>30</v>
      </c>
      <c r="B9" s="243">
        <v>495</v>
      </c>
      <c r="C9" s="90">
        <v>410</v>
      </c>
      <c r="D9" s="91">
        <f t="shared" si="0"/>
        <v>0.8282828282828283</v>
      </c>
      <c r="E9" s="244">
        <v>245</v>
      </c>
      <c r="F9" s="86">
        <v>204</v>
      </c>
      <c r="G9" s="85">
        <f t="shared" si="1"/>
        <v>0.8326530612244898</v>
      </c>
      <c r="H9" s="242">
        <v>310</v>
      </c>
      <c r="I9" s="90">
        <v>200</v>
      </c>
      <c r="J9" s="87">
        <f t="shared" si="2"/>
        <v>0.6451612903225806</v>
      </c>
      <c r="K9" s="205">
        <v>368</v>
      </c>
      <c r="L9" s="88">
        <f t="shared" si="3"/>
        <v>1.1870967741935483</v>
      </c>
      <c r="M9" s="215">
        <v>33</v>
      </c>
      <c r="N9" s="216">
        <v>4</v>
      </c>
      <c r="O9" s="217">
        <v>344</v>
      </c>
      <c r="P9" s="218">
        <v>0</v>
      </c>
      <c r="Q9" s="219">
        <v>1</v>
      </c>
      <c r="R9" s="25"/>
    </row>
    <row r="10" spans="1:18" s="11" customFormat="1" ht="19.5" customHeight="1">
      <c r="A10" s="64" t="s">
        <v>9</v>
      </c>
      <c r="B10" s="245">
        <v>105</v>
      </c>
      <c r="C10" s="90">
        <v>117</v>
      </c>
      <c r="D10" s="91">
        <f t="shared" si="0"/>
        <v>1.1142857142857143</v>
      </c>
      <c r="E10" s="246">
        <v>60</v>
      </c>
      <c r="F10" s="86">
        <v>71</v>
      </c>
      <c r="G10" s="85">
        <f t="shared" si="1"/>
        <v>1.1833333333333333</v>
      </c>
      <c r="H10" s="247">
        <v>28</v>
      </c>
      <c r="I10" s="90">
        <v>22</v>
      </c>
      <c r="J10" s="87">
        <f>IF(H10&gt;0,I10/H10,0)</f>
        <v>0.7857142857142857</v>
      </c>
      <c r="K10" s="205">
        <v>45</v>
      </c>
      <c r="L10" s="87">
        <f>IF(H10&gt;0,K10/H10,0)</f>
        <v>1.6071428571428572</v>
      </c>
      <c r="M10" s="215">
        <v>6</v>
      </c>
      <c r="N10" s="216">
        <v>3</v>
      </c>
      <c r="O10" s="217">
        <v>44</v>
      </c>
      <c r="P10" s="218">
        <v>0</v>
      </c>
      <c r="Q10" s="219">
        <v>5</v>
      </c>
      <c r="R10" s="25"/>
    </row>
    <row r="11" spans="1:18" s="11" customFormat="1" ht="19.5" customHeight="1">
      <c r="A11" s="64" t="s">
        <v>10</v>
      </c>
      <c r="B11" s="243">
        <v>94</v>
      </c>
      <c r="C11" s="90">
        <v>98</v>
      </c>
      <c r="D11" s="91">
        <f t="shared" si="0"/>
        <v>1.0425531914893618</v>
      </c>
      <c r="E11" s="248">
        <v>25</v>
      </c>
      <c r="F11" s="86">
        <v>52</v>
      </c>
      <c r="G11" s="85">
        <f t="shared" si="1"/>
        <v>2.08</v>
      </c>
      <c r="H11" s="242">
        <v>29</v>
      </c>
      <c r="I11" s="90">
        <v>16</v>
      </c>
      <c r="J11" s="87">
        <f t="shared" si="2"/>
        <v>0.5517241379310345</v>
      </c>
      <c r="K11" s="205">
        <v>40</v>
      </c>
      <c r="L11" s="88">
        <f t="shared" si="3"/>
        <v>1.3793103448275863</v>
      </c>
      <c r="M11" s="215">
        <v>2</v>
      </c>
      <c r="N11" s="216">
        <v>0</v>
      </c>
      <c r="O11" s="217">
        <v>39</v>
      </c>
      <c r="P11" s="218">
        <v>1</v>
      </c>
      <c r="Q11" s="219">
        <v>3</v>
      </c>
      <c r="R11" s="25"/>
    </row>
    <row r="12" spans="1:18" s="11" customFormat="1" ht="19.5" customHeight="1">
      <c r="A12" s="64" t="s">
        <v>25</v>
      </c>
      <c r="B12" s="249">
        <v>179</v>
      </c>
      <c r="C12" s="90">
        <v>205</v>
      </c>
      <c r="D12" s="91">
        <f t="shared" si="0"/>
        <v>1.1452513966480447</v>
      </c>
      <c r="E12" s="250">
        <v>69</v>
      </c>
      <c r="F12" s="86">
        <v>117</v>
      </c>
      <c r="G12" s="85">
        <f t="shared" si="1"/>
        <v>1.6956521739130435</v>
      </c>
      <c r="H12" s="242">
        <v>94</v>
      </c>
      <c r="I12" s="90">
        <v>67</v>
      </c>
      <c r="J12" s="87">
        <f t="shared" si="2"/>
        <v>0.7127659574468085</v>
      </c>
      <c r="K12" s="205">
        <v>143</v>
      </c>
      <c r="L12" s="88">
        <f t="shared" si="3"/>
        <v>1.5212765957446808</v>
      </c>
      <c r="M12" s="215">
        <v>35</v>
      </c>
      <c r="N12" s="216">
        <v>5</v>
      </c>
      <c r="O12" s="217">
        <v>128</v>
      </c>
      <c r="P12" s="218">
        <v>0</v>
      </c>
      <c r="Q12" s="219">
        <v>4</v>
      </c>
      <c r="R12" s="25"/>
    </row>
    <row r="13" spans="1:18" s="11" customFormat="1" ht="19.5" customHeight="1">
      <c r="A13" s="64" t="s">
        <v>33</v>
      </c>
      <c r="B13" s="243">
        <v>84</v>
      </c>
      <c r="C13" s="90">
        <v>51</v>
      </c>
      <c r="D13" s="91">
        <f t="shared" si="0"/>
        <v>0.6071428571428571</v>
      </c>
      <c r="E13" s="244">
        <v>42</v>
      </c>
      <c r="F13" s="86">
        <v>16</v>
      </c>
      <c r="G13" s="85">
        <f t="shared" si="1"/>
        <v>0.38095238095238093</v>
      </c>
      <c r="H13" s="242">
        <v>42</v>
      </c>
      <c r="I13" s="90">
        <v>12</v>
      </c>
      <c r="J13" s="87">
        <f t="shared" si="2"/>
        <v>0.2857142857142857</v>
      </c>
      <c r="K13" s="205">
        <v>41</v>
      </c>
      <c r="L13" s="88">
        <f t="shared" si="3"/>
        <v>0.9761904761904762</v>
      </c>
      <c r="M13" s="215">
        <v>0</v>
      </c>
      <c r="N13" s="216">
        <v>0</v>
      </c>
      <c r="O13" s="217">
        <v>41</v>
      </c>
      <c r="P13" s="218">
        <v>0</v>
      </c>
      <c r="Q13" s="219">
        <v>1</v>
      </c>
      <c r="R13" s="25"/>
    </row>
    <row r="14" spans="1:18" s="11" customFormat="1" ht="19.5" customHeight="1">
      <c r="A14" s="64" t="s">
        <v>80</v>
      </c>
      <c r="B14" s="243">
        <v>51</v>
      </c>
      <c r="C14" s="90">
        <v>42</v>
      </c>
      <c r="D14" s="91">
        <f t="shared" si="0"/>
        <v>0.8235294117647058</v>
      </c>
      <c r="E14" s="244">
        <v>33</v>
      </c>
      <c r="F14" s="86">
        <v>23</v>
      </c>
      <c r="G14" s="85">
        <f t="shared" si="1"/>
        <v>0.696969696969697</v>
      </c>
      <c r="H14" s="242">
        <v>47</v>
      </c>
      <c r="I14" s="90">
        <v>23</v>
      </c>
      <c r="J14" s="87">
        <f t="shared" si="2"/>
        <v>0.48936170212765956</v>
      </c>
      <c r="K14" s="205">
        <v>40</v>
      </c>
      <c r="L14" s="88">
        <f t="shared" si="3"/>
        <v>0.851063829787234</v>
      </c>
      <c r="M14" s="215">
        <v>0</v>
      </c>
      <c r="N14" s="216">
        <v>0</v>
      </c>
      <c r="O14" s="217">
        <v>40</v>
      </c>
      <c r="P14" s="218">
        <v>0</v>
      </c>
      <c r="Q14" s="219">
        <v>0</v>
      </c>
      <c r="R14" s="25"/>
    </row>
    <row r="15" spans="1:18" s="11" customFormat="1" ht="19.5" customHeight="1">
      <c r="A15" s="64" t="s">
        <v>26</v>
      </c>
      <c r="B15" s="243">
        <v>167</v>
      </c>
      <c r="C15" s="90">
        <v>166</v>
      </c>
      <c r="D15" s="91">
        <f t="shared" si="0"/>
        <v>0.9940119760479041</v>
      </c>
      <c r="E15" s="244">
        <v>78</v>
      </c>
      <c r="F15" s="86">
        <v>115</v>
      </c>
      <c r="G15" s="85">
        <f t="shared" si="1"/>
        <v>1.4743589743589745</v>
      </c>
      <c r="H15" s="242">
        <v>86</v>
      </c>
      <c r="I15" s="90">
        <v>53</v>
      </c>
      <c r="J15" s="87">
        <f t="shared" si="2"/>
        <v>0.6162790697674418</v>
      </c>
      <c r="K15" s="205">
        <v>88</v>
      </c>
      <c r="L15" s="88">
        <f t="shared" si="3"/>
        <v>1.0232558139534884</v>
      </c>
      <c r="M15" s="215">
        <v>6</v>
      </c>
      <c r="N15" s="216">
        <v>3</v>
      </c>
      <c r="O15" s="217">
        <v>79</v>
      </c>
      <c r="P15" s="218">
        <v>2</v>
      </c>
      <c r="Q15" s="219">
        <v>0</v>
      </c>
      <c r="R15" s="25"/>
    </row>
    <row r="16" spans="1:18" s="11" customFormat="1" ht="19.5" customHeight="1">
      <c r="A16" s="64" t="s">
        <v>31</v>
      </c>
      <c r="B16" s="243">
        <v>310</v>
      </c>
      <c r="C16" s="90">
        <v>539</v>
      </c>
      <c r="D16" s="91">
        <f t="shared" si="0"/>
        <v>1.738709677419355</v>
      </c>
      <c r="E16" s="244">
        <v>120</v>
      </c>
      <c r="F16" s="86">
        <v>317</v>
      </c>
      <c r="G16" s="85">
        <f t="shared" si="1"/>
        <v>2.6416666666666666</v>
      </c>
      <c r="H16" s="242">
        <v>257</v>
      </c>
      <c r="I16" s="90">
        <v>261</v>
      </c>
      <c r="J16" s="87">
        <f t="shared" si="2"/>
        <v>1.0155642023346303</v>
      </c>
      <c r="K16" s="205">
        <v>403</v>
      </c>
      <c r="L16" s="88">
        <f t="shared" si="3"/>
        <v>1.5680933852140078</v>
      </c>
      <c r="M16" s="215">
        <v>7</v>
      </c>
      <c r="N16" s="216">
        <v>20</v>
      </c>
      <c r="O16" s="217">
        <v>379</v>
      </c>
      <c r="P16" s="218">
        <v>2</v>
      </c>
      <c r="Q16" s="219">
        <v>3</v>
      </c>
      <c r="R16" s="25"/>
    </row>
    <row r="17" spans="1:18" s="11" customFormat="1" ht="19.5" customHeight="1">
      <c r="A17" s="64" t="s">
        <v>37</v>
      </c>
      <c r="B17" s="243">
        <v>225</v>
      </c>
      <c r="C17" s="90">
        <v>201</v>
      </c>
      <c r="D17" s="91">
        <f t="shared" si="0"/>
        <v>0.8933333333333333</v>
      </c>
      <c r="E17" s="250">
        <v>126</v>
      </c>
      <c r="F17" s="86">
        <v>103</v>
      </c>
      <c r="G17" s="85">
        <f t="shared" si="1"/>
        <v>0.8174603174603174</v>
      </c>
      <c r="H17" s="242">
        <v>133</v>
      </c>
      <c r="I17" s="90">
        <v>71</v>
      </c>
      <c r="J17" s="87">
        <f t="shared" si="2"/>
        <v>0.5338345864661654</v>
      </c>
      <c r="K17" s="205">
        <v>149</v>
      </c>
      <c r="L17" s="88">
        <f t="shared" si="3"/>
        <v>1.1203007518796992</v>
      </c>
      <c r="M17" s="215">
        <v>0</v>
      </c>
      <c r="N17" s="216">
        <v>1</v>
      </c>
      <c r="O17" s="217">
        <v>147</v>
      </c>
      <c r="P17" s="218">
        <v>0</v>
      </c>
      <c r="Q17" s="219">
        <v>17</v>
      </c>
      <c r="R17" s="25"/>
    </row>
    <row r="18" spans="1:18" s="11" customFormat="1" ht="19.5" customHeight="1">
      <c r="A18" s="64" t="s">
        <v>7</v>
      </c>
      <c r="B18" s="243">
        <v>289</v>
      </c>
      <c r="C18" s="90">
        <v>308</v>
      </c>
      <c r="D18" s="91">
        <f t="shared" si="0"/>
        <v>1.065743944636678</v>
      </c>
      <c r="E18" s="244">
        <v>249</v>
      </c>
      <c r="F18" s="86">
        <v>271</v>
      </c>
      <c r="G18" s="85">
        <f t="shared" si="1"/>
        <v>1.0883534136546185</v>
      </c>
      <c r="H18" s="242">
        <v>141</v>
      </c>
      <c r="I18" s="90">
        <v>137</v>
      </c>
      <c r="J18" s="87">
        <f t="shared" si="2"/>
        <v>0.9716312056737588</v>
      </c>
      <c r="K18" s="205">
        <v>170</v>
      </c>
      <c r="L18" s="88">
        <f t="shared" si="3"/>
        <v>1.2056737588652482</v>
      </c>
      <c r="M18" s="215">
        <v>0</v>
      </c>
      <c r="N18" s="216">
        <v>9</v>
      </c>
      <c r="O18" s="217">
        <v>166</v>
      </c>
      <c r="P18" s="218">
        <v>0</v>
      </c>
      <c r="Q18" s="219">
        <v>2</v>
      </c>
      <c r="R18" s="25"/>
    </row>
    <row r="19" spans="1:18" s="11" customFormat="1" ht="19.5" customHeight="1">
      <c r="A19" s="64" t="s">
        <v>8</v>
      </c>
      <c r="B19" s="243">
        <v>107</v>
      </c>
      <c r="C19" s="90">
        <v>84</v>
      </c>
      <c r="D19" s="91">
        <f t="shared" si="0"/>
        <v>0.7850467289719626</v>
      </c>
      <c r="E19" s="244">
        <v>57</v>
      </c>
      <c r="F19" s="86">
        <v>43</v>
      </c>
      <c r="G19" s="85">
        <f t="shared" si="1"/>
        <v>0.7543859649122807</v>
      </c>
      <c r="H19" s="242">
        <v>72</v>
      </c>
      <c r="I19" s="90">
        <v>30</v>
      </c>
      <c r="J19" s="87">
        <f t="shared" si="2"/>
        <v>0.4166666666666667</v>
      </c>
      <c r="K19" s="205">
        <v>70</v>
      </c>
      <c r="L19" s="88">
        <f t="shared" si="3"/>
        <v>0.9722222222222222</v>
      </c>
      <c r="M19" s="215">
        <v>0</v>
      </c>
      <c r="N19" s="216">
        <v>3</v>
      </c>
      <c r="O19" s="217">
        <v>68</v>
      </c>
      <c r="P19" s="218">
        <v>0</v>
      </c>
      <c r="Q19" s="219">
        <v>22</v>
      </c>
      <c r="R19" s="25"/>
    </row>
    <row r="20" spans="1:18" s="11" customFormat="1" ht="19.5" customHeight="1">
      <c r="A20" s="64" t="s">
        <v>34</v>
      </c>
      <c r="B20" s="243">
        <v>78</v>
      </c>
      <c r="C20" s="90">
        <v>56</v>
      </c>
      <c r="D20" s="91">
        <f t="shared" si="0"/>
        <v>0.717948717948718</v>
      </c>
      <c r="E20" s="244">
        <v>45</v>
      </c>
      <c r="F20" s="86">
        <v>30</v>
      </c>
      <c r="G20" s="85">
        <f t="shared" si="1"/>
        <v>0.6666666666666666</v>
      </c>
      <c r="H20" s="242">
        <v>46</v>
      </c>
      <c r="I20" s="90">
        <v>18</v>
      </c>
      <c r="J20" s="87">
        <f t="shared" si="2"/>
        <v>0.391304347826087</v>
      </c>
      <c r="K20" s="205">
        <v>37</v>
      </c>
      <c r="L20" s="88">
        <f t="shared" si="3"/>
        <v>0.8043478260869565</v>
      </c>
      <c r="M20" s="215">
        <v>0</v>
      </c>
      <c r="N20" s="216">
        <v>0</v>
      </c>
      <c r="O20" s="217">
        <v>37</v>
      </c>
      <c r="P20" s="218">
        <v>0</v>
      </c>
      <c r="Q20" s="219">
        <v>0</v>
      </c>
      <c r="R20" s="25"/>
    </row>
    <row r="21" spans="1:18" s="11" customFormat="1" ht="19.5" customHeight="1">
      <c r="A21" s="64" t="s">
        <v>32</v>
      </c>
      <c r="B21" s="243">
        <v>235</v>
      </c>
      <c r="C21" s="90">
        <v>204</v>
      </c>
      <c r="D21" s="91">
        <f t="shared" si="0"/>
        <v>0.8680851063829788</v>
      </c>
      <c r="E21" s="244">
        <v>90</v>
      </c>
      <c r="F21" s="86">
        <v>80</v>
      </c>
      <c r="G21" s="85">
        <f t="shared" si="1"/>
        <v>0.8888888888888888</v>
      </c>
      <c r="H21" s="242">
        <v>224</v>
      </c>
      <c r="I21" s="90">
        <v>81</v>
      </c>
      <c r="J21" s="87">
        <f t="shared" si="2"/>
        <v>0.36160714285714285</v>
      </c>
      <c r="K21" s="205">
        <v>199</v>
      </c>
      <c r="L21" s="88">
        <f t="shared" si="3"/>
        <v>0.8883928571428571</v>
      </c>
      <c r="M21" s="215">
        <v>1</v>
      </c>
      <c r="N21" s="216">
        <v>0</v>
      </c>
      <c r="O21" s="217">
        <v>198</v>
      </c>
      <c r="P21" s="218">
        <v>0</v>
      </c>
      <c r="Q21" s="219">
        <v>0</v>
      </c>
      <c r="R21" s="25"/>
    </row>
    <row r="22" spans="1:18" s="11" customFormat="1" ht="19.5" customHeight="1" thickBot="1">
      <c r="A22" s="66" t="s">
        <v>82</v>
      </c>
      <c r="B22" s="243">
        <v>195</v>
      </c>
      <c r="C22" s="93">
        <v>134</v>
      </c>
      <c r="D22" s="94">
        <f t="shared" si="0"/>
        <v>0.6871794871794872</v>
      </c>
      <c r="E22" s="244">
        <v>80</v>
      </c>
      <c r="F22" s="95">
        <v>90</v>
      </c>
      <c r="G22" s="94">
        <f t="shared" si="1"/>
        <v>1.125</v>
      </c>
      <c r="H22" s="242">
        <v>148</v>
      </c>
      <c r="I22" s="93">
        <v>87</v>
      </c>
      <c r="J22" s="96">
        <f t="shared" si="2"/>
        <v>0.5878378378378378</v>
      </c>
      <c r="K22" s="206">
        <v>123</v>
      </c>
      <c r="L22" s="97">
        <f t="shared" si="3"/>
        <v>0.831081081081081</v>
      </c>
      <c r="M22" s="206">
        <v>0</v>
      </c>
      <c r="N22" s="220">
        <v>0</v>
      </c>
      <c r="O22" s="221">
        <v>123</v>
      </c>
      <c r="P22" s="222">
        <v>0</v>
      </c>
      <c r="Q22" s="223">
        <v>0</v>
      </c>
      <c r="R22" s="25"/>
    </row>
    <row r="23" spans="1:18" s="11" customFormat="1" ht="19.5" customHeight="1" thickBot="1">
      <c r="A23" s="67" t="s">
        <v>11</v>
      </c>
      <c r="B23" s="251">
        <f>SUM(B7:B22)</f>
        <v>2929</v>
      </c>
      <c r="C23" s="98">
        <f>SUM(C7:C22)</f>
        <v>2944</v>
      </c>
      <c r="D23" s="99">
        <f t="shared" si="0"/>
        <v>1.00512120177535</v>
      </c>
      <c r="E23" s="252">
        <v>1490</v>
      </c>
      <c r="F23" s="98">
        <f>SUM(F7:F22)</f>
        <v>1747</v>
      </c>
      <c r="G23" s="99">
        <f t="shared" si="1"/>
        <v>1.17248322147651</v>
      </c>
      <c r="H23" s="253">
        <f>SUM(H7:H22)</f>
        <v>1882</v>
      </c>
      <c r="I23" s="98">
        <f>SUM(I7:I22)</f>
        <v>1281</v>
      </c>
      <c r="J23" s="100">
        <f t="shared" si="2"/>
        <v>0.6806588735387885</v>
      </c>
      <c r="K23" s="125">
        <f>SUM(K7:K22)</f>
        <v>2218</v>
      </c>
      <c r="L23" s="101">
        <f t="shared" si="3"/>
        <v>1.1785334750265675</v>
      </c>
      <c r="M23" s="224">
        <f>SUM(M7:M22)</f>
        <v>90</v>
      </c>
      <c r="N23" s="225">
        <f>SUM(N7:N22)</f>
        <v>48</v>
      </c>
      <c r="O23" s="175">
        <f>SUM(O7:O22)</f>
        <v>2134</v>
      </c>
      <c r="P23" s="175">
        <f>SUM(P7:P22)</f>
        <v>5</v>
      </c>
      <c r="Q23" s="226">
        <f>SUM(Q7:Q22)</f>
        <v>60</v>
      </c>
      <c r="R23" s="25"/>
    </row>
    <row r="24" spans="1:18" ht="15">
      <c r="A24" s="287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3"/>
    </row>
    <row r="25" spans="1:18" ht="15">
      <c r="A25" s="285" t="s">
        <v>76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3"/>
    </row>
    <row r="26" spans="1:18" ht="15">
      <c r="A26" s="285" t="s">
        <v>51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3"/>
    </row>
    <row r="27" spans="1:18" ht="15">
      <c r="A27" s="285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3"/>
    </row>
    <row r="28" spans="1:18" ht="15.75" customHeight="1">
      <c r="A28" s="70"/>
      <c r="B28" s="70"/>
      <c r="C28" s="70"/>
      <c r="D28" s="70"/>
      <c r="E28" s="279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6"/>
      <c r="Q28" s="70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78"/>
      <c r="Q29" s="3"/>
      <c r="R29" s="3"/>
    </row>
  </sheetData>
  <mergeCells count="16">
    <mergeCell ref="A1:Q1"/>
    <mergeCell ref="M5:Q5"/>
    <mergeCell ref="H5:L5"/>
    <mergeCell ref="B5:D5"/>
    <mergeCell ref="E5:G5"/>
    <mergeCell ref="A3:Q3"/>
    <mergeCell ref="A2:Q2"/>
    <mergeCell ref="M4:Q4"/>
    <mergeCell ref="B4:D4"/>
    <mergeCell ref="E4:G4"/>
    <mergeCell ref="H4:L4"/>
    <mergeCell ref="A4:A6"/>
    <mergeCell ref="A27:Q27"/>
    <mergeCell ref="A25:Q25"/>
    <mergeCell ref="A26:Q26"/>
    <mergeCell ref="A24:Q24"/>
  </mergeCells>
  <printOptions horizontalCentered="1" verticalCentered="1"/>
  <pageMargins left="0.3" right="0.3" top="0.58" bottom="0.29" header="0.12" footer="0.13"/>
  <pageSetup horizontalDpi="600" verticalDpi="600" orientation="landscape" r:id="rId1"/>
  <ignoredErrors>
    <ignoredError sqref="J10 L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workbookViewId="0" topLeftCell="A1">
      <selection activeCell="A26" sqref="A26"/>
    </sheetView>
  </sheetViews>
  <sheetFormatPr defaultColWidth="9.140625" defaultRowHeight="12.75"/>
  <cols>
    <col min="1" max="1" width="19.57421875" style="10" customWidth="1"/>
    <col min="2" max="2" width="8.00390625" style="12" customWidth="1"/>
    <col min="3" max="3" width="7.421875" style="13" customWidth="1"/>
    <col min="4" max="4" width="7.28125" style="14" customWidth="1"/>
    <col min="5" max="5" width="8.57421875" style="13" customWidth="1"/>
    <col min="6" max="6" width="8.57421875" style="15" customWidth="1"/>
    <col min="7" max="7" width="7.00390625" style="10" customWidth="1"/>
    <col min="8" max="8" width="10.28125" style="10" customWidth="1"/>
    <col min="9" max="10" width="8.57421875" style="10" customWidth="1"/>
    <col min="11" max="11" width="9.57421875" style="10" customWidth="1"/>
    <col min="12" max="12" width="9.421875" style="14" customWidth="1"/>
    <col min="13" max="13" width="8.00390625" style="13" customWidth="1"/>
    <col min="14" max="14" width="8.00390625" style="15" customWidth="1"/>
    <col min="15" max="15" width="9.7109375" style="9" customWidth="1"/>
    <col min="16" max="16384" width="9.140625" style="10" customWidth="1"/>
  </cols>
  <sheetData>
    <row r="1" spans="1:15" s="59" customFormat="1" ht="19.5" customHeight="1">
      <c r="A1" s="289" t="str">
        <f>+'1 Adult Part'!A1:O1</f>
        <v>TAB 6 - WIA TITLE I PARTICIPANT SUMMARIES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  <c r="O1" s="21"/>
    </row>
    <row r="2" spans="1:15" s="59" customFormat="1" ht="19.5" customHeight="1">
      <c r="A2" s="326" t="str">
        <f>'1 Adult Part'!$A$2</f>
        <v>FY12 ANNUAL PERFORMANCE ENDING JUNE 30, 2012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8"/>
      <c r="O2" s="58"/>
    </row>
    <row r="3" spans="1:15" s="59" customFormat="1" ht="19.5" customHeight="1" thickBot="1">
      <c r="A3" s="336" t="s">
        <v>43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8"/>
      <c r="O3" s="58"/>
    </row>
    <row r="4" spans="1:14" ht="15">
      <c r="A4" s="339" t="s">
        <v>0</v>
      </c>
      <c r="B4" s="334" t="s">
        <v>59</v>
      </c>
      <c r="C4" s="334"/>
      <c r="D4" s="335"/>
      <c r="E4" s="333" t="s">
        <v>60</v>
      </c>
      <c r="F4" s="334"/>
      <c r="G4" s="335"/>
      <c r="H4" s="102" t="s">
        <v>12</v>
      </c>
      <c r="I4" s="331" t="s">
        <v>61</v>
      </c>
      <c r="J4" s="332"/>
      <c r="K4" s="331" t="s">
        <v>62</v>
      </c>
      <c r="L4" s="332"/>
      <c r="M4" s="333" t="s">
        <v>63</v>
      </c>
      <c r="N4" s="335"/>
    </row>
    <row r="5" spans="1:14" ht="34.5" customHeight="1" thickBot="1">
      <c r="A5" s="340"/>
      <c r="B5" s="179" t="s">
        <v>1</v>
      </c>
      <c r="C5" s="179" t="s">
        <v>2</v>
      </c>
      <c r="D5" s="178" t="s">
        <v>66</v>
      </c>
      <c r="E5" s="179" t="s">
        <v>1</v>
      </c>
      <c r="F5" s="198" t="s">
        <v>2</v>
      </c>
      <c r="G5" s="178" t="s">
        <v>66</v>
      </c>
      <c r="H5" s="69" t="s">
        <v>2</v>
      </c>
      <c r="I5" s="60" t="s">
        <v>1</v>
      </c>
      <c r="J5" s="69" t="s">
        <v>2</v>
      </c>
      <c r="K5" s="60" t="s">
        <v>1</v>
      </c>
      <c r="L5" s="69" t="s">
        <v>2</v>
      </c>
      <c r="M5" s="179" t="s">
        <v>1</v>
      </c>
      <c r="N5" s="199" t="s">
        <v>2</v>
      </c>
    </row>
    <row r="6" spans="1:15" s="255" customFormat="1" ht="21.75" customHeight="1">
      <c r="A6" s="65" t="str">
        <f>'1 Adult Part'!A7</f>
        <v>Berkshire</v>
      </c>
      <c r="B6" s="242">
        <v>91</v>
      </c>
      <c r="C6" s="110">
        <v>68</v>
      </c>
      <c r="D6" s="85">
        <f aca="true" t="shared" si="0" ref="D6:D22">C6/B6</f>
        <v>0.7472527472527473</v>
      </c>
      <c r="E6" s="241">
        <v>72</v>
      </c>
      <c r="F6" s="89">
        <v>43</v>
      </c>
      <c r="G6" s="85">
        <f aca="true" t="shared" si="1" ref="G6:G22">F6/E6</f>
        <v>0.5972222222222222</v>
      </c>
      <c r="H6" s="89">
        <v>1</v>
      </c>
      <c r="I6" s="112">
        <f aca="true" t="shared" si="2" ref="I6:I22">+E6/B6</f>
        <v>0.7912087912087912</v>
      </c>
      <c r="J6" s="85">
        <f aca="true" t="shared" si="3" ref="J6:J22">(F6/(C6-H6))</f>
        <v>0.6417910447761194</v>
      </c>
      <c r="K6" s="256">
        <v>10.1</v>
      </c>
      <c r="L6" s="113">
        <v>11.104761904761904</v>
      </c>
      <c r="M6" s="257">
        <v>38</v>
      </c>
      <c r="N6" s="115">
        <v>49</v>
      </c>
      <c r="O6" s="254"/>
    </row>
    <row r="7" spans="1:15" s="255" customFormat="1" ht="21.75" customHeight="1">
      <c r="A7" s="65" t="str">
        <f>'1 Adult Part'!A8</f>
        <v>Boston</v>
      </c>
      <c r="B7" s="242">
        <v>120</v>
      </c>
      <c r="C7" s="110">
        <v>145</v>
      </c>
      <c r="D7" s="111">
        <f t="shared" si="0"/>
        <v>1.2083333333333333</v>
      </c>
      <c r="E7" s="244">
        <v>85</v>
      </c>
      <c r="F7" s="89">
        <v>96</v>
      </c>
      <c r="G7" s="85">
        <f t="shared" si="1"/>
        <v>1.1294117647058823</v>
      </c>
      <c r="H7" s="89">
        <v>3</v>
      </c>
      <c r="I7" s="112">
        <f t="shared" si="2"/>
        <v>0.7083333333333334</v>
      </c>
      <c r="J7" s="85">
        <f t="shared" si="3"/>
        <v>0.676056338028169</v>
      </c>
      <c r="K7" s="256">
        <v>11.5</v>
      </c>
      <c r="L7" s="113">
        <v>13.14314903846154</v>
      </c>
      <c r="M7" s="258">
        <v>57</v>
      </c>
      <c r="N7" s="115">
        <v>126</v>
      </c>
      <c r="O7" s="254"/>
    </row>
    <row r="8" spans="1:15" s="255" customFormat="1" ht="21.75" customHeight="1">
      <c r="A8" s="64" t="str">
        <f>'1 Adult Part'!A9</f>
        <v>Bristol</v>
      </c>
      <c r="B8" s="242">
        <v>340</v>
      </c>
      <c r="C8" s="104">
        <v>252</v>
      </c>
      <c r="D8" s="91">
        <f t="shared" si="0"/>
        <v>0.7411764705882353</v>
      </c>
      <c r="E8" s="244">
        <v>237</v>
      </c>
      <c r="F8" s="92">
        <v>162</v>
      </c>
      <c r="G8" s="111">
        <f t="shared" si="1"/>
        <v>0.6835443037974683</v>
      </c>
      <c r="H8" s="116">
        <v>3</v>
      </c>
      <c r="I8" s="105">
        <f t="shared" si="2"/>
        <v>0.6970588235294117</v>
      </c>
      <c r="J8" s="91">
        <f t="shared" si="3"/>
        <v>0.6506024096385542</v>
      </c>
      <c r="K8" s="256">
        <v>12.5</v>
      </c>
      <c r="L8" s="106">
        <v>13.309192859609528</v>
      </c>
      <c r="M8" s="258">
        <v>140</v>
      </c>
      <c r="N8" s="108">
        <v>192</v>
      </c>
      <c r="O8" s="254"/>
    </row>
    <row r="9" spans="1:15" s="255" customFormat="1" ht="21.75" customHeight="1">
      <c r="A9" s="64" t="str">
        <f>'1 Adult Part'!A10</f>
        <v>Brockton</v>
      </c>
      <c r="B9" s="247">
        <v>45</v>
      </c>
      <c r="C9" s="104">
        <v>56</v>
      </c>
      <c r="D9" s="91">
        <f t="shared" si="0"/>
        <v>1.2444444444444445</v>
      </c>
      <c r="E9" s="246">
        <v>35</v>
      </c>
      <c r="F9" s="92">
        <v>34</v>
      </c>
      <c r="G9" s="91">
        <f t="shared" si="1"/>
        <v>0.9714285714285714</v>
      </c>
      <c r="H9" s="92">
        <v>4</v>
      </c>
      <c r="I9" s="105">
        <f t="shared" si="2"/>
        <v>0.7777777777777778</v>
      </c>
      <c r="J9" s="91">
        <f t="shared" si="3"/>
        <v>0.6538461538461539</v>
      </c>
      <c r="K9" s="259">
        <v>12</v>
      </c>
      <c r="L9" s="106">
        <v>13.913379953379954</v>
      </c>
      <c r="M9" s="260">
        <v>8</v>
      </c>
      <c r="N9" s="108">
        <v>21</v>
      </c>
      <c r="O9" s="254"/>
    </row>
    <row r="10" spans="1:15" s="255" customFormat="1" ht="21.75" customHeight="1">
      <c r="A10" s="64" t="str">
        <f>'1 Adult Part'!A11</f>
        <v>Cape Cod &amp; Islands</v>
      </c>
      <c r="B10" s="242">
        <v>47</v>
      </c>
      <c r="C10" s="104">
        <v>67</v>
      </c>
      <c r="D10" s="91">
        <f t="shared" si="0"/>
        <v>1.425531914893617</v>
      </c>
      <c r="E10" s="244">
        <v>34</v>
      </c>
      <c r="F10" s="92">
        <v>53</v>
      </c>
      <c r="G10" s="91">
        <f t="shared" si="1"/>
        <v>1.5588235294117647</v>
      </c>
      <c r="H10" s="92">
        <v>4</v>
      </c>
      <c r="I10" s="105">
        <f t="shared" si="2"/>
        <v>0.723404255319149</v>
      </c>
      <c r="J10" s="91">
        <f t="shared" si="3"/>
        <v>0.8412698412698413</v>
      </c>
      <c r="K10" s="256">
        <v>14</v>
      </c>
      <c r="L10" s="106">
        <v>12.441262699564588</v>
      </c>
      <c r="M10" s="258">
        <v>18</v>
      </c>
      <c r="N10" s="108">
        <v>35</v>
      </c>
      <c r="O10" s="254"/>
    </row>
    <row r="11" spans="1:15" s="255" customFormat="1" ht="21.75" customHeight="1">
      <c r="A11" s="64" t="str">
        <f>'1 Adult Part'!A12</f>
        <v>Central Mass</v>
      </c>
      <c r="B11" s="242">
        <v>152</v>
      </c>
      <c r="C11" s="104">
        <v>153</v>
      </c>
      <c r="D11" s="91">
        <f t="shared" si="0"/>
        <v>1.006578947368421</v>
      </c>
      <c r="E11" s="244">
        <v>110</v>
      </c>
      <c r="F11" s="92">
        <v>115</v>
      </c>
      <c r="G11" s="117">
        <f t="shared" si="1"/>
        <v>1.0454545454545454</v>
      </c>
      <c r="H11" s="118">
        <v>5</v>
      </c>
      <c r="I11" s="105">
        <f t="shared" si="2"/>
        <v>0.7236842105263158</v>
      </c>
      <c r="J11" s="91">
        <f t="shared" si="3"/>
        <v>0.777027027027027</v>
      </c>
      <c r="K11" s="256">
        <v>12.25</v>
      </c>
      <c r="L11" s="106">
        <v>14.6234381270903</v>
      </c>
      <c r="M11" s="258">
        <v>55</v>
      </c>
      <c r="N11" s="108">
        <v>87</v>
      </c>
      <c r="O11" s="254"/>
    </row>
    <row r="12" spans="1:15" s="255" customFormat="1" ht="21.75" customHeight="1">
      <c r="A12" s="64" t="str">
        <f>'1 Adult Part'!A13</f>
        <v>Franklin/Hampshire</v>
      </c>
      <c r="B12" s="242">
        <v>35</v>
      </c>
      <c r="C12" s="104">
        <v>34</v>
      </c>
      <c r="D12" s="91">
        <f t="shared" si="0"/>
        <v>0.9714285714285714</v>
      </c>
      <c r="E12" s="244">
        <v>25</v>
      </c>
      <c r="F12" s="92">
        <v>28</v>
      </c>
      <c r="G12" s="91">
        <f t="shared" si="1"/>
        <v>1.12</v>
      </c>
      <c r="H12" s="92">
        <v>1</v>
      </c>
      <c r="I12" s="105">
        <f t="shared" si="2"/>
        <v>0.7142857142857143</v>
      </c>
      <c r="J12" s="91">
        <f t="shared" si="3"/>
        <v>0.8484848484848485</v>
      </c>
      <c r="K12" s="256">
        <v>12</v>
      </c>
      <c r="L12" s="106">
        <v>12.890699023199025</v>
      </c>
      <c r="M12" s="258">
        <v>25</v>
      </c>
      <c r="N12" s="108">
        <v>22</v>
      </c>
      <c r="O12" s="254"/>
    </row>
    <row r="13" spans="1:15" s="255" customFormat="1" ht="21.75" customHeight="1">
      <c r="A13" s="64" t="str">
        <f>'1 Adult Part'!A14</f>
        <v>Greater Lowell</v>
      </c>
      <c r="B13" s="242">
        <v>33</v>
      </c>
      <c r="C13" s="104">
        <v>24</v>
      </c>
      <c r="D13" s="91">
        <f t="shared" si="0"/>
        <v>0.7272727272727273</v>
      </c>
      <c r="E13" s="244">
        <v>23</v>
      </c>
      <c r="F13" s="92">
        <v>21</v>
      </c>
      <c r="G13" s="111">
        <f t="shared" si="1"/>
        <v>0.9130434782608695</v>
      </c>
      <c r="H13" s="116">
        <v>0</v>
      </c>
      <c r="I13" s="105">
        <f t="shared" si="2"/>
        <v>0.696969696969697</v>
      </c>
      <c r="J13" s="91">
        <f t="shared" si="3"/>
        <v>0.875</v>
      </c>
      <c r="K13" s="256">
        <v>12</v>
      </c>
      <c r="L13" s="106">
        <v>16.393040293040293</v>
      </c>
      <c r="M13" s="258">
        <v>36</v>
      </c>
      <c r="N13" s="108">
        <v>22</v>
      </c>
      <c r="O13" s="254"/>
    </row>
    <row r="14" spans="1:15" s="255" customFormat="1" ht="21.75" customHeight="1">
      <c r="A14" s="64" t="str">
        <f>'1 Adult Part'!A15</f>
        <v>Greater New Bedford</v>
      </c>
      <c r="B14" s="242">
        <v>126</v>
      </c>
      <c r="C14" s="104">
        <v>91</v>
      </c>
      <c r="D14" s="91">
        <f t="shared" si="0"/>
        <v>0.7222222222222222</v>
      </c>
      <c r="E14" s="244">
        <v>90</v>
      </c>
      <c r="F14" s="92">
        <v>55</v>
      </c>
      <c r="G14" s="91">
        <f t="shared" si="1"/>
        <v>0.6111111111111112</v>
      </c>
      <c r="H14" s="92">
        <v>0</v>
      </c>
      <c r="I14" s="105">
        <f t="shared" si="2"/>
        <v>0.7142857142857143</v>
      </c>
      <c r="J14" s="91">
        <f t="shared" si="3"/>
        <v>0.6043956043956044</v>
      </c>
      <c r="K14" s="256">
        <v>10</v>
      </c>
      <c r="L14" s="106">
        <v>12.430892561983471</v>
      </c>
      <c r="M14" s="258">
        <v>65</v>
      </c>
      <c r="N14" s="108">
        <v>41</v>
      </c>
      <c r="O14" s="254"/>
    </row>
    <row r="15" spans="1:15" s="255" customFormat="1" ht="21.75" customHeight="1">
      <c r="A15" s="64" t="str">
        <f>'1 Adult Part'!A16</f>
        <v>Hampden</v>
      </c>
      <c r="B15" s="242">
        <v>186</v>
      </c>
      <c r="C15" s="104">
        <v>287</v>
      </c>
      <c r="D15" s="91">
        <f t="shared" si="0"/>
        <v>1.543010752688172</v>
      </c>
      <c r="E15" s="244">
        <v>128</v>
      </c>
      <c r="F15" s="92">
        <v>151</v>
      </c>
      <c r="G15" s="91">
        <f t="shared" si="1"/>
        <v>1.1796875</v>
      </c>
      <c r="H15" s="92">
        <v>7</v>
      </c>
      <c r="I15" s="105">
        <f t="shared" si="2"/>
        <v>0.6881720430107527</v>
      </c>
      <c r="J15" s="91">
        <f t="shared" si="3"/>
        <v>0.5392857142857143</v>
      </c>
      <c r="K15" s="256">
        <v>10.64</v>
      </c>
      <c r="L15" s="106">
        <v>11.615503481066394</v>
      </c>
      <c r="M15" s="258">
        <v>158</v>
      </c>
      <c r="N15" s="108">
        <v>195</v>
      </c>
      <c r="O15" s="254"/>
    </row>
    <row r="16" spans="1:15" s="255" customFormat="1" ht="21.75" customHeight="1">
      <c r="A16" s="64" t="str">
        <f>'1 Adult Part'!A17</f>
        <v>Merrimack Valley</v>
      </c>
      <c r="B16" s="242">
        <v>144</v>
      </c>
      <c r="C16" s="104">
        <v>122</v>
      </c>
      <c r="D16" s="91">
        <f t="shared" si="0"/>
        <v>0.8472222222222222</v>
      </c>
      <c r="E16" s="244">
        <v>140</v>
      </c>
      <c r="F16" s="92">
        <v>69</v>
      </c>
      <c r="G16" s="91">
        <f t="shared" si="1"/>
        <v>0.4928571428571429</v>
      </c>
      <c r="H16" s="92">
        <v>2</v>
      </c>
      <c r="I16" s="105">
        <f t="shared" si="2"/>
        <v>0.9722222222222222</v>
      </c>
      <c r="J16" s="91">
        <f t="shared" si="3"/>
        <v>0.575</v>
      </c>
      <c r="K16" s="256">
        <v>10</v>
      </c>
      <c r="L16" s="106">
        <v>12.772853957636563</v>
      </c>
      <c r="M16" s="258">
        <v>98</v>
      </c>
      <c r="N16" s="108">
        <v>87</v>
      </c>
      <c r="O16" s="254"/>
    </row>
    <row r="17" spans="1:15" s="255" customFormat="1" ht="21.75" customHeight="1">
      <c r="A17" s="64" t="str">
        <f>'1 Adult Part'!A18</f>
        <v>Metro North</v>
      </c>
      <c r="B17" s="242">
        <v>240</v>
      </c>
      <c r="C17" s="104">
        <v>253</v>
      </c>
      <c r="D17" s="91">
        <f t="shared" si="0"/>
        <v>1.0541666666666667</v>
      </c>
      <c r="E17" s="244">
        <v>178</v>
      </c>
      <c r="F17" s="92">
        <v>215</v>
      </c>
      <c r="G17" s="91">
        <f t="shared" si="1"/>
        <v>1.2078651685393258</v>
      </c>
      <c r="H17" s="92">
        <v>10</v>
      </c>
      <c r="I17" s="105">
        <f t="shared" si="2"/>
        <v>0.7416666666666667</v>
      </c>
      <c r="J17" s="91">
        <f t="shared" si="3"/>
        <v>0.8847736625514403</v>
      </c>
      <c r="K17" s="256">
        <v>11</v>
      </c>
      <c r="L17" s="106">
        <v>11.66114643496039</v>
      </c>
      <c r="M17" s="258">
        <v>88</v>
      </c>
      <c r="N17" s="108">
        <v>106</v>
      </c>
      <c r="O17" s="254"/>
    </row>
    <row r="18" spans="1:15" s="255" customFormat="1" ht="21.75" customHeight="1">
      <c r="A18" s="64" t="str">
        <f>'1 Adult Part'!A19</f>
        <v>Metro South/West</v>
      </c>
      <c r="B18" s="242">
        <v>43</v>
      </c>
      <c r="C18" s="104">
        <v>43</v>
      </c>
      <c r="D18" s="91">
        <f t="shared" si="0"/>
        <v>1</v>
      </c>
      <c r="E18" s="244">
        <v>35</v>
      </c>
      <c r="F18" s="92">
        <v>27</v>
      </c>
      <c r="G18" s="91">
        <f t="shared" si="1"/>
        <v>0.7714285714285715</v>
      </c>
      <c r="H18" s="92">
        <v>2</v>
      </c>
      <c r="I18" s="105">
        <f t="shared" si="2"/>
        <v>0.813953488372093</v>
      </c>
      <c r="J18" s="91">
        <f t="shared" si="3"/>
        <v>0.6585365853658537</v>
      </c>
      <c r="K18" s="256">
        <v>10.5</v>
      </c>
      <c r="L18" s="106">
        <v>15.50082621082621</v>
      </c>
      <c r="M18" s="258">
        <v>41</v>
      </c>
      <c r="N18" s="108">
        <v>30</v>
      </c>
      <c r="O18" s="254"/>
    </row>
    <row r="19" spans="1:15" s="255" customFormat="1" ht="21.75" customHeight="1">
      <c r="A19" s="64" t="str">
        <f>'1 Adult Part'!A20</f>
        <v>North Central Mass</v>
      </c>
      <c r="B19" s="242">
        <v>58</v>
      </c>
      <c r="C19" s="104">
        <v>35</v>
      </c>
      <c r="D19" s="91">
        <f t="shared" si="0"/>
        <v>0.603448275862069</v>
      </c>
      <c r="E19" s="244">
        <v>43</v>
      </c>
      <c r="F19" s="92">
        <v>21</v>
      </c>
      <c r="G19" s="85">
        <f t="shared" si="1"/>
        <v>0.4883720930232558</v>
      </c>
      <c r="H19" s="89">
        <v>1</v>
      </c>
      <c r="I19" s="105">
        <f t="shared" si="2"/>
        <v>0.7413793103448276</v>
      </c>
      <c r="J19" s="91">
        <f t="shared" si="3"/>
        <v>0.6176470588235294</v>
      </c>
      <c r="K19" s="256">
        <v>10</v>
      </c>
      <c r="L19" s="106">
        <v>11.180317460317461</v>
      </c>
      <c r="M19" s="258">
        <v>36</v>
      </c>
      <c r="N19" s="108">
        <v>20</v>
      </c>
      <c r="O19" s="254"/>
    </row>
    <row r="20" spans="1:15" s="255" customFormat="1" ht="21.75" customHeight="1">
      <c r="A20" s="64" t="str">
        <f>'1 Adult Part'!A21</f>
        <v>North Shore</v>
      </c>
      <c r="B20" s="242">
        <v>146</v>
      </c>
      <c r="C20" s="104">
        <v>102</v>
      </c>
      <c r="D20" s="91">
        <f t="shared" si="0"/>
        <v>0.6986301369863014</v>
      </c>
      <c r="E20" s="244">
        <v>105</v>
      </c>
      <c r="F20" s="92">
        <v>80</v>
      </c>
      <c r="G20" s="85">
        <f t="shared" si="1"/>
        <v>0.7619047619047619</v>
      </c>
      <c r="H20" s="89">
        <v>7</v>
      </c>
      <c r="I20" s="105">
        <f t="shared" si="2"/>
        <v>0.7191780821917808</v>
      </c>
      <c r="J20" s="91">
        <f t="shared" si="3"/>
        <v>0.8421052631578947</v>
      </c>
      <c r="K20" s="256">
        <v>13</v>
      </c>
      <c r="L20" s="106">
        <v>14.489759677822178</v>
      </c>
      <c r="M20" s="258">
        <v>62</v>
      </c>
      <c r="N20" s="108">
        <v>85</v>
      </c>
      <c r="O20" s="254"/>
    </row>
    <row r="21" spans="1:15" s="255" customFormat="1" ht="21.75" customHeight="1" thickBot="1">
      <c r="A21" s="66" t="str">
        <f>'1 Adult Part'!A22</f>
        <v>South Shore</v>
      </c>
      <c r="B21" s="261">
        <v>125</v>
      </c>
      <c r="C21" s="120">
        <v>87</v>
      </c>
      <c r="D21" s="94">
        <f t="shared" si="0"/>
        <v>0.696</v>
      </c>
      <c r="E21" s="248">
        <v>90</v>
      </c>
      <c r="F21" s="118">
        <v>40</v>
      </c>
      <c r="G21" s="111">
        <f t="shared" si="1"/>
        <v>0.4444444444444444</v>
      </c>
      <c r="H21" s="121">
        <v>0</v>
      </c>
      <c r="I21" s="105">
        <f t="shared" si="2"/>
        <v>0.72</v>
      </c>
      <c r="J21" s="117">
        <f t="shared" si="3"/>
        <v>0.45977011494252873</v>
      </c>
      <c r="K21" s="256">
        <v>13.2</v>
      </c>
      <c r="L21" s="122">
        <v>13.55019230769231</v>
      </c>
      <c r="M21" s="262">
        <v>100</v>
      </c>
      <c r="N21" s="278">
        <v>65</v>
      </c>
      <c r="O21" s="254"/>
    </row>
    <row r="22" spans="1:15" s="255" customFormat="1" ht="21.75" customHeight="1" thickBot="1">
      <c r="A22" s="67" t="s">
        <v>11</v>
      </c>
      <c r="B22" s="263">
        <f>SUM(B6:B21)</f>
        <v>1931</v>
      </c>
      <c r="C22" s="123">
        <f>SUM(C6:C21)</f>
        <v>1819</v>
      </c>
      <c r="D22" s="124">
        <f t="shared" si="0"/>
        <v>0.9419989642672191</v>
      </c>
      <c r="E22" s="252">
        <f>SUM(E6:E21)</f>
        <v>1430</v>
      </c>
      <c r="F22" s="126">
        <f>SUM(F6:F21)</f>
        <v>1210</v>
      </c>
      <c r="G22" s="124">
        <f t="shared" si="1"/>
        <v>0.8461538461538461</v>
      </c>
      <c r="H22" s="126">
        <f>SUM(H6:H21)</f>
        <v>50</v>
      </c>
      <c r="I22" s="127">
        <f t="shared" si="2"/>
        <v>0.7405489383738996</v>
      </c>
      <c r="J22" s="124">
        <f t="shared" si="3"/>
        <v>0.6840022611644997</v>
      </c>
      <c r="K22" s="264">
        <v>11.494955079474776</v>
      </c>
      <c r="L22" s="128">
        <v>12.88928789730321</v>
      </c>
      <c r="M22" s="265">
        <f>SUM(M6:M21)</f>
        <v>1025</v>
      </c>
      <c r="N22" s="130">
        <f>SUM(N6:N21)</f>
        <v>1183</v>
      </c>
      <c r="O22" s="254"/>
    </row>
    <row r="23" spans="1:15" s="75" customFormat="1" ht="15">
      <c r="A23" s="192" t="s">
        <v>79</v>
      </c>
      <c r="B23" s="71"/>
      <c r="C23" s="72"/>
      <c r="D23" s="73"/>
      <c r="E23" s="72"/>
      <c r="F23" s="74"/>
      <c r="G23" s="70"/>
      <c r="H23" s="70"/>
      <c r="I23" s="70"/>
      <c r="J23" s="70"/>
      <c r="K23" s="70"/>
      <c r="L23" s="73"/>
      <c r="M23" s="72"/>
      <c r="O23" s="70"/>
    </row>
    <row r="24" spans="1:15" s="75" customFormat="1" ht="15">
      <c r="A24" s="70" t="s">
        <v>74</v>
      </c>
      <c r="B24" s="71"/>
      <c r="C24" s="72"/>
      <c r="D24" s="73"/>
      <c r="E24" s="72"/>
      <c r="F24" s="74"/>
      <c r="G24" s="70"/>
      <c r="H24" s="70"/>
      <c r="I24" s="70"/>
      <c r="J24" s="70"/>
      <c r="K24" s="70"/>
      <c r="L24" s="73"/>
      <c r="M24" s="72"/>
      <c r="N24" s="193"/>
      <c r="O24" s="70"/>
    </row>
    <row r="25" spans="1:17" ht="24" customHeight="1">
      <c r="A25" s="285"/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</row>
    <row r="26" spans="1:14" ht="12.75">
      <c r="A26" s="9"/>
      <c r="B26" s="194"/>
      <c r="C26" s="195"/>
      <c r="D26" s="196"/>
      <c r="E26" s="195"/>
      <c r="F26" s="197"/>
      <c r="G26" s="9"/>
      <c r="H26" s="9"/>
      <c r="I26" s="9"/>
      <c r="J26" s="9"/>
      <c r="K26" s="9"/>
      <c r="L26" s="196"/>
      <c r="M26" s="195"/>
      <c r="N26" s="197"/>
    </row>
  </sheetData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75" zoomScaleNormal="75" workbookViewId="0" topLeftCell="A1">
      <selection activeCell="A23" sqref="A23"/>
    </sheetView>
  </sheetViews>
  <sheetFormatPr defaultColWidth="9.140625" defaultRowHeight="12.75"/>
  <cols>
    <col min="1" max="1" width="19.421875" style="0" customWidth="1"/>
    <col min="2" max="2" width="7.57421875" style="22" customWidth="1"/>
    <col min="3" max="4" width="8.00390625" style="0" customWidth="1"/>
    <col min="5" max="5" width="10.00390625" style="0" customWidth="1"/>
    <col min="6" max="7" width="8.140625" style="0" customWidth="1"/>
    <col min="8" max="8" width="7.00390625" style="0" customWidth="1"/>
    <col min="9" max="10" width="7.57421875" style="0" customWidth="1"/>
    <col min="11" max="11" width="9.57421875" style="0" customWidth="1"/>
    <col min="12" max="15" width="7.7109375" style="0" customWidth="1"/>
  </cols>
  <sheetData>
    <row r="1" spans="1:30" s="56" customFormat="1" ht="19.5" customHeight="1">
      <c r="A1" s="289" t="str">
        <f>+'1 Adult Part'!A1:O1</f>
        <v>TAB 6 - WIA TITLE I PARTICIPANT SUMMARIES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30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s="56" customFormat="1" ht="19.5" customHeight="1">
      <c r="A2" s="321" t="str">
        <f>'1 Adult Part'!$A$2</f>
        <v>FY12 ANNUAL PERFORMANCE ENDING JUNE 30, 2012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8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s="56" customFormat="1" ht="19.5" customHeight="1" thickBot="1">
      <c r="A3" s="318" t="s">
        <v>42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8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16.5" customHeight="1">
      <c r="A4" s="339" t="s">
        <v>0</v>
      </c>
      <c r="B4" s="331" t="s">
        <v>70</v>
      </c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2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232" customFormat="1" ht="50.25" customHeight="1" thickBot="1">
      <c r="A5" s="340"/>
      <c r="B5" s="200" t="s">
        <v>14</v>
      </c>
      <c r="C5" s="201" t="s">
        <v>71</v>
      </c>
      <c r="D5" s="201" t="s">
        <v>15</v>
      </c>
      <c r="E5" s="201" t="s">
        <v>67</v>
      </c>
      <c r="F5" s="201" t="s">
        <v>68</v>
      </c>
      <c r="G5" s="201" t="s">
        <v>16</v>
      </c>
      <c r="H5" s="203" t="s">
        <v>17</v>
      </c>
      <c r="I5" s="201" t="s">
        <v>18</v>
      </c>
      <c r="J5" s="201" t="s">
        <v>19</v>
      </c>
      <c r="K5" s="201" t="s">
        <v>81</v>
      </c>
      <c r="L5" s="201" t="s">
        <v>20</v>
      </c>
      <c r="M5" s="203" t="s">
        <v>72</v>
      </c>
      <c r="N5" s="201" t="s">
        <v>22</v>
      </c>
      <c r="O5" s="202" t="s">
        <v>23</v>
      </c>
      <c r="P5" s="230"/>
      <c r="Q5" s="230"/>
      <c r="R5" s="231"/>
      <c r="S5" s="231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</row>
    <row r="6" spans="1:30" s="6" customFormat="1" ht="21.75" customHeight="1">
      <c r="A6" s="64" t="str">
        <f>'1 Adult Part'!A7</f>
        <v>Berkshire</v>
      </c>
      <c r="B6" s="131">
        <v>82.02247191011236</v>
      </c>
      <c r="C6" s="132">
        <v>8.988764044943823</v>
      </c>
      <c r="D6" s="133">
        <v>10.112359550561798</v>
      </c>
      <c r="E6" s="132">
        <v>26.96629213483146</v>
      </c>
      <c r="F6" s="132">
        <v>0</v>
      </c>
      <c r="G6" s="133">
        <v>5.617977528089888</v>
      </c>
      <c r="H6" s="132">
        <v>2.2471910112359557</v>
      </c>
      <c r="I6" s="133">
        <v>30.337078651685392</v>
      </c>
      <c r="J6" s="132">
        <v>0</v>
      </c>
      <c r="K6" s="133">
        <v>21.348314606741575</v>
      </c>
      <c r="L6" s="133">
        <v>2.2471910112359557</v>
      </c>
      <c r="M6" s="135">
        <v>2.2471910112359557</v>
      </c>
      <c r="N6" s="133">
        <v>44.943820224719104</v>
      </c>
      <c r="O6" s="136">
        <v>96.62921348314609</v>
      </c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21.75" customHeight="1">
      <c r="A7" s="65" t="str">
        <f>'1 Adult Part'!A8</f>
        <v>Boston</v>
      </c>
      <c r="B7" s="137">
        <v>63.33333333333334</v>
      </c>
      <c r="C7" s="138">
        <v>5.416666666666668</v>
      </c>
      <c r="D7" s="139">
        <v>17.91666666666667</v>
      </c>
      <c r="E7" s="138">
        <v>43.75</v>
      </c>
      <c r="F7" s="138">
        <v>14.166666666666664</v>
      </c>
      <c r="G7" s="139">
        <v>3.75</v>
      </c>
      <c r="H7" s="138">
        <v>2.5</v>
      </c>
      <c r="I7" s="139">
        <v>16.66666666666667</v>
      </c>
      <c r="J7" s="138">
        <v>24.16666666666667</v>
      </c>
      <c r="K7" s="139">
        <v>70</v>
      </c>
      <c r="L7" s="139">
        <v>4.166666666666668</v>
      </c>
      <c r="M7" s="141">
        <v>2.916666666666666</v>
      </c>
      <c r="N7" s="139">
        <v>32.916666666666664</v>
      </c>
      <c r="O7" s="142">
        <v>77.08333333333333</v>
      </c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21.75" customHeight="1">
      <c r="A8" s="64" t="str">
        <f>'1 Adult Part'!A9</f>
        <v>Bristol</v>
      </c>
      <c r="B8" s="143">
        <v>67.5609756097561</v>
      </c>
      <c r="C8" s="144">
        <v>9.512195121951219</v>
      </c>
      <c r="D8" s="145">
        <v>6.097560975609756</v>
      </c>
      <c r="E8" s="144">
        <v>12.926829268292684</v>
      </c>
      <c r="F8" s="144">
        <v>2.1951219512195124</v>
      </c>
      <c r="G8" s="145">
        <v>3.658536585365854</v>
      </c>
      <c r="H8" s="144">
        <v>19.51219512195122</v>
      </c>
      <c r="I8" s="145">
        <v>17.804878048780488</v>
      </c>
      <c r="J8" s="144">
        <v>3.4146341463414633</v>
      </c>
      <c r="K8" s="145">
        <v>57.31707317073171</v>
      </c>
      <c r="L8" s="145">
        <v>0.24390243902439024</v>
      </c>
      <c r="M8" s="147">
        <v>3.4146341463414633</v>
      </c>
      <c r="N8" s="145">
        <v>42.19512195121952</v>
      </c>
      <c r="O8" s="148">
        <v>95.85365853658537</v>
      </c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21.75" customHeight="1">
      <c r="A9" s="64" t="str">
        <f>'1 Adult Part'!A10</f>
        <v>Brockton</v>
      </c>
      <c r="B9" s="143">
        <v>55.555555555555564</v>
      </c>
      <c r="C9" s="144">
        <v>15.384615384615385</v>
      </c>
      <c r="D9" s="145">
        <v>2.5641025641025648</v>
      </c>
      <c r="E9" s="144">
        <v>30.76923076923077</v>
      </c>
      <c r="F9" s="144">
        <v>0.8547008547008547</v>
      </c>
      <c r="G9" s="145">
        <v>6.837606837606837</v>
      </c>
      <c r="H9" s="144">
        <v>9.401709401709402</v>
      </c>
      <c r="I9" s="145">
        <v>10.256410256410259</v>
      </c>
      <c r="J9" s="144">
        <v>5.982905982905983</v>
      </c>
      <c r="K9" s="145">
        <v>17.094017094017094</v>
      </c>
      <c r="L9" s="145">
        <v>1.7094017094017093</v>
      </c>
      <c r="M9" s="147">
        <v>5.1282051282051295</v>
      </c>
      <c r="N9" s="145">
        <v>30.76923076923077</v>
      </c>
      <c r="O9" s="148">
        <v>53.84615384615385</v>
      </c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6" customFormat="1" ht="21.75" customHeight="1">
      <c r="A10" s="64" t="str">
        <f>'1 Adult Part'!A11</f>
        <v>Cape Cod &amp; Islands</v>
      </c>
      <c r="B10" s="143">
        <v>72.44897959183673</v>
      </c>
      <c r="C10" s="144">
        <v>21.428571428571427</v>
      </c>
      <c r="D10" s="145">
        <v>9.183673469387756</v>
      </c>
      <c r="E10" s="144">
        <v>7.142857142857143</v>
      </c>
      <c r="F10" s="144">
        <v>2.0408163265306123</v>
      </c>
      <c r="G10" s="145">
        <v>13.265306122448981</v>
      </c>
      <c r="H10" s="144">
        <v>16.3265306122449</v>
      </c>
      <c r="I10" s="145">
        <v>21.428571428571427</v>
      </c>
      <c r="J10" s="144">
        <v>0</v>
      </c>
      <c r="K10" s="145">
        <v>11.224489795918368</v>
      </c>
      <c r="L10" s="145">
        <v>5.1020408163265305</v>
      </c>
      <c r="M10" s="147">
        <v>6.122448979591836</v>
      </c>
      <c r="N10" s="145">
        <v>29.591836734693874</v>
      </c>
      <c r="O10" s="148">
        <v>69.38775510204081</v>
      </c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6" customFormat="1" ht="21.75" customHeight="1">
      <c r="A11" s="64" t="str">
        <f>'1 Adult Part'!A12</f>
        <v>Central Mass</v>
      </c>
      <c r="B11" s="143">
        <v>66.82926829268291</v>
      </c>
      <c r="C11" s="144">
        <v>10.24390243902439</v>
      </c>
      <c r="D11" s="145">
        <v>18.048780487804876</v>
      </c>
      <c r="E11" s="144">
        <v>13.170731707317074</v>
      </c>
      <c r="F11" s="144">
        <v>10.731707317073171</v>
      </c>
      <c r="G11" s="145">
        <v>7.804878048780488</v>
      </c>
      <c r="H11" s="144">
        <v>9.268292682926829</v>
      </c>
      <c r="I11" s="145">
        <v>20.975609756097562</v>
      </c>
      <c r="J11" s="144">
        <v>2.4390243902439024</v>
      </c>
      <c r="K11" s="145">
        <v>7.317073170731708</v>
      </c>
      <c r="L11" s="145">
        <v>2.926829268292683</v>
      </c>
      <c r="M11" s="147">
        <v>5.853658536585366</v>
      </c>
      <c r="N11" s="145">
        <v>36.09756097560975</v>
      </c>
      <c r="O11" s="148">
        <v>90.24390243902438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6" customFormat="1" ht="21.75" customHeight="1">
      <c r="A12" s="64" t="str">
        <f>'1 Adult Part'!A13</f>
        <v>Franklin/Hampshire</v>
      </c>
      <c r="B12" s="143">
        <v>52.94117647058823</v>
      </c>
      <c r="C12" s="144">
        <v>11.764705882352944</v>
      </c>
      <c r="D12" s="145">
        <v>5.882352941176472</v>
      </c>
      <c r="E12" s="144">
        <v>1.9607843137254903</v>
      </c>
      <c r="F12" s="144">
        <v>1.9607843137254903</v>
      </c>
      <c r="G12" s="145">
        <v>3.9215686274509807</v>
      </c>
      <c r="H12" s="144">
        <v>5.882352941176472</v>
      </c>
      <c r="I12" s="145">
        <v>1.9607843137254903</v>
      </c>
      <c r="J12" s="144">
        <v>0</v>
      </c>
      <c r="K12" s="145">
        <v>0</v>
      </c>
      <c r="L12" s="145">
        <v>1.9607843137254903</v>
      </c>
      <c r="M12" s="147">
        <v>9.803921568627452</v>
      </c>
      <c r="N12" s="145">
        <v>29.41176470588235</v>
      </c>
      <c r="O12" s="148">
        <v>100</v>
      </c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6" customFormat="1" ht="21.75" customHeight="1">
      <c r="A13" s="64" t="str">
        <f>'1 Adult Part'!A14</f>
        <v>Greater Lowell</v>
      </c>
      <c r="B13" s="143">
        <v>64.28571428571429</v>
      </c>
      <c r="C13" s="144">
        <v>9.523809523809524</v>
      </c>
      <c r="D13" s="145">
        <v>16.66666666666667</v>
      </c>
      <c r="E13" s="144">
        <v>0</v>
      </c>
      <c r="F13" s="144">
        <v>21.428571428571427</v>
      </c>
      <c r="G13" s="145">
        <v>4.761904761904762</v>
      </c>
      <c r="H13" s="144">
        <v>2.380952380952381</v>
      </c>
      <c r="I13" s="145">
        <v>9.523809523809524</v>
      </c>
      <c r="J13" s="144">
        <v>7.142857142857143</v>
      </c>
      <c r="K13" s="145">
        <v>42.857142857142854</v>
      </c>
      <c r="L13" s="145">
        <v>0</v>
      </c>
      <c r="M13" s="147">
        <v>7.142857142857143</v>
      </c>
      <c r="N13" s="145">
        <v>33.33333333333334</v>
      </c>
      <c r="O13" s="148">
        <v>78.57142857142857</v>
      </c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6" customFormat="1" ht="21.75" customHeight="1">
      <c r="A14" s="64" t="str">
        <f>'1 Adult Part'!A15</f>
        <v>Greater New Bedford</v>
      </c>
      <c r="B14" s="143">
        <v>71.6867469879518</v>
      </c>
      <c r="C14" s="144">
        <v>10.240963855421684</v>
      </c>
      <c r="D14" s="145">
        <v>20.48192771084337</v>
      </c>
      <c r="E14" s="144">
        <v>11.44578313253012</v>
      </c>
      <c r="F14" s="144">
        <v>1.2048192771084338</v>
      </c>
      <c r="G14" s="145">
        <v>8.433734939759036</v>
      </c>
      <c r="H14" s="144">
        <v>12.048192771084338</v>
      </c>
      <c r="I14" s="145">
        <v>31.325301204819276</v>
      </c>
      <c r="J14" s="144">
        <v>1.2048192771084338</v>
      </c>
      <c r="K14" s="145">
        <v>15.060240963855424</v>
      </c>
      <c r="L14" s="145">
        <v>2.4096385542168677</v>
      </c>
      <c r="M14" s="147">
        <v>7.831325301204819</v>
      </c>
      <c r="N14" s="145">
        <v>47.59036144578313</v>
      </c>
      <c r="O14" s="148">
        <v>97.59036144578313</v>
      </c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6" customFormat="1" ht="21.75" customHeight="1">
      <c r="A15" s="64" t="str">
        <f>'1 Adult Part'!A16</f>
        <v>Hampden</v>
      </c>
      <c r="B15" s="143">
        <v>73.55679702048417</v>
      </c>
      <c r="C15" s="144">
        <v>6.145251396648046</v>
      </c>
      <c r="D15" s="145">
        <v>42.08566108007449</v>
      </c>
      <c r="E15" s="144">
        <v>25.69832402234637</v>
      </c>
      <c r="F15" s="144">
        <v>1.1173184357541899</v>
      </c>
      <c r="G15" s="145">
        <v>6.517690875232774</v>
      </c>
      <c r="H15" s="144">
        <v>13.780260707635007</v>
      </c>
      <c r="I15" s="145">
        <v>25.512104283054004</v>
      </c>
      <c r="J15" s="144">
        <v>6.307977736549166</v>
      </c>
      <c r="K15" s="145">
        <v>57.72811918063315</v>
      </c>
      <c r="L15" s="145">
        <v>5.380333951762522</v>
      </c>
      <c r="M15" s="147">
        <v>2.793296089385475</v>
      </c>
      <c r="N15" s="145">
        <v>47.29981378026071</v>
      </c>
      <c r="O15" s="148">
        <v>95.3617810760668</v>
      </c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6" customFormat="1" ht="21.75" customHeight="1">
      <c r="A16" s="64" t="str">
        <f>'1 Adult Part'!A17</f>
        <v>Merrimack Valley</v>
      </c>
      <c r="B16" s="143">
        <v>60.19900497512438</v>
      </c>
      <c r="C16" s="144">
        <v>8.955223880597014</v>
      </c>
      <c r="D16" s="145">
        <v>52.23880597014925</v>
      </c>
      <c r="E16" s="144">
        <v>4.975124378109452</v>
      </c>
      <c r="F16" s="144">
        <v>0.4975124378109453</v>
      </c>
      <c r="G16" s="145">
        <v>9.452736318407961</v>
      </c>
      <c r="H16" s="144">
        <v>16.417910447761198</v>
      </c>
      <c r="I16" s="145">
        <v>33.830845771144276</v>
      </c>
      <c r="J16" s="144">
        <v>12.437810945273634</v>
      </c>
      <c r="K16" s="145">
        <v>51.243781094527364</v>
      </c>
      <c r="L16" s="145">
        <v>0</v>
      </c>
      <c r="M16" s="147">
        <v>10.447761194029852</v>
      </c>
      <c r="N16" s="145">
        <v>50.24875621890546</v>
      </c>
      <c r="O16" s="148">
        <v>71.14427860696517</v>
      </c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6" customFormat="1" ht="21.75" customHeight="1">
      <c r="A17" s="64" t="str">
        <f>'1 Adult Part'!A18</f>
        <v>Metro North</v>
      </c>
      <c r="B17" s="143">
        <v>70.45454545454545</v>
      </c>
      <c r="C17" s="144">
        <v>4.545454545454546</v>
      </c>
      <c r="D17" s="145">
        <v>26.948051948051948</v>
      </c>
      <c r="E17" s="144">
        <v>27.922077922077918</v>
      </c>
      <c r="F17" s="144">
        <v>6.8181818181818175</v>
      </c>
      <c r="G17" s="145">
        <v>2.9220779220779223</v>
      </c>
      <c r="H17" s="144">
        <v>9.74025974025974</v>
      </c>
      <c r="I17" s="145">
        <v>41.883116883116884</v>
      </c>
      <c r="J17" s="144">
        <v>2.9220779220779223</v>
      </c>
      <c r="K17" s="145">
        <v>53.57142857142857</v>
      </c>
      <c r="L17" s="145">
        <v>3.8961038961038965</v>
      </c>
      <c r="M17" s="147">
        <v>1.298701298701299</v>
      </c>
      <c r="N17" s="145">
        <v>51.298701298701296</v>
      </c>
      <c r="O17" s="148">
        <v>91.55844155844156</v>
      </c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6" customFormat="1" ht="21.75" customHeight="1">
      <c r="A18" s="64" t="str">
        <f>'1 Adult Part'!A19</f>
        <v>Metro South/West</v>
      </c>
      <c r="B18" s="143">
        <v>78.3132530120482</v>
      </c>
      <c r="C18" s="144">
        <v>7.2289156626506035</v>
      </c>
      <c r="D18" s="145">
        <v>28.915662650602414</v>
      </c>
      <c r="E18" s="144">
        <v>8.433734939759036</v>
      </c>
      <c r="F18" s="144">
        <v>2.4096385542168677</v>
      </c>
      <c r="G18" s="145">
        <v>4.819277108433735</v>
      </c>
      <c r="H18" s="144">
        <v>6.024096385542169</v>
      </c>
      <c r="I18" s="145">
        <v>36.14457831325302</v>
      </c>
      <c r="J18" s="144">
        <v>4.761904761904762</v>
      </c>
      <c r="K18" s="145">
        <v>14.457831325301207</v>
      </c>
      <c r="L18" s="145">
        <v>4.761904761904762</v>
      </c>
      <c r="M18" s="147">
        <v>1.2048192771084338</v>
      </c>
      <c r="N18" s="145">
        <v>56.62650602409638</v>
      </c>
      <c r="O18" s="148">
        <v>84.52380952380952</v>
      </c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6" customFormat="1" ht="21.75" customHeight="1">
      <c r="A19" s="64" t="str">
        <f>'1 Adult Part'!A20</f>
        <v>North Central Mass</v>
      </c>
      <c r="B19" s="143">
        <v>89.28571428571429</v>
      </c>
      <c r="C19" s="144">
        <v>3.5714285714285716</v>
      </c>
      <c r="D19" s="145">
        <v>35.714285714285715</v>
      </c>
      <c r="E19" s="144">
        <v>12.5</v>
      </c>
      <c r="F19" s="144">
        <v>3.5714285714285716</v>
      </c>
      <c r="G19" s="145">
        <v>0</v>
      </c>
      <c r="H19" s="144">
        <v>1.7857142857142858</v>
      </c>
      <c r="I19" s="145">
        <v>21.428571428571427</v>
      </c>
      <c r="J19" s="144">
        <v>0</v>
      </c>
      <c r="K19" s="145">
        <v>50</v>
      </c>
      <c r="L19" s="145">
        <v>0</v>
      </c>
      <c r="M19" s="147">
        <v>1.7857142857142858</v>
      </c>
      <c r="N19" s="145">
        <v>57.142857142857146</v>
      </c>
      <c r="O19" s="148">
        <v>92.85714285714286</v>
      </c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6" customFormat="1" ht="21.75" customHeight="1">
      <c r="A20" s="64" t="str">
        <f>'1 Adult Part'!A21</f>
        <v>North Shore</v>
      </c>
      <c r="B20" s="143">
        <v>69.11764705882354</v>
      </c>
      <c r="C20" s="144">
        <v>11.27450980392157</v>
      </c>
      <c r="D20" s="145">
        <v>20.58823529411765</v>
      </c>
      <c r="E20" s="144">
        <v>15.686274509803923</v>
      </c>
      <c r="F20" s="144">
        <v>3.9215686274509807</v>
      </c>
      <c r="G20" s="145">
        <v>5.882352941176472</v>
      </c>
      <c r="H20" s="144">
        <v>5.882352941176472</v>
      </c>
      <c r="I20" s="145">
        <v>20.098039215686274</v>
      </c>
      <c r="J20" s="144">
        <v>1.470588235294118</v>
      </c>
      <c r="K20" s="145">
        <v>42.15686274509803</v>
      </c>
      <c r="L20" s="145">
        <v>0</v>
      </c>
      <c r="M20" s="147">
        <v>2.450980392156863</v>
      </c>
      <c r="N20" s="145">
        <v>44.11764705882353</v>
      </c>
      <c r="O20" s="148">
        <v>78.92156862745098</v>
      </c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6" customFormat="1" ht="21.75" customHeight="1" thickBot="1">
      <c r="A21" s="66" t="str">
        <f>'1 Adult Part'!A22</f>
        <v>South Shore</v>
      </c>
      <c r="B21" s="149">
        <v>64.61538461538461</v>
      </c>
      <c r="C21" s="150">
        <v>10.769230769230772</v>
      </c>
      <c r="D21" s="151">
        <v>3.8461538461538463</v>
      </c>
      <c r="E21" s="150">
        <v>15.384615384615385</v>
      </c>
      <c r="F21" s="150">
        <v>8.46153846153846</v>
      </c>
      <c r="G21" s="151">
        <v>8.46153846153846</v>
      </c>
      <c r="H21" s="150">
        <v>3.0769230769230766</v>
      </c>
      <c r="I21" s="151">
        <v>7.6923076923076925</v>
      </c>
      <c r="J21" s="150">
        <v>0.746268656716418</v>
      </c>
      <c r="K21" s="151">
        <v>3.8461538461538463</v>
      </c>
      <c r="L21" s="151">
        <v>0</v>
      </c>
      <c r="M21" s="153">
        <v>3.8461538461538463</v>
      </c>
      <c r="N21" s="151">
        <v>28.461538461538463</v>
      </c>
      <c r="O21" s="154">
        <v>80.59701492537314</v>
      </c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6" customFormat="1" ht="21.75" customHeight="1" thickBot="1">
      <c r="A22" s="67" t="s">
        <v>11</v>
      </c>
      <c r="B22" s="155">
        <v>68.81171263193735</v>
      </c>
      <c r="C22" s="156">
        <v>8.75042560435819</v>
      </c>
      <c r="D22" s="157">
        <v>22.982635342185905</v>
      </c>
      <c r="E22" s="156">
        <v>19.475655430711612</v>
      </c>
      <c r="F22" s="158">
        <v>4.4603336738168196</v>
      </c>
      <c r="G22" s="156">
        <v>5.9244126659857</v>
      </c>
      <c r="H22" s="158">
        <v>10.793326523663602</v>
      </c>
      <c r="I22" s="156">
        <v>23.83384405856316</v>
      </c>
      <c r="J22" s="159">
        <v>5.6046195652173925</v>
      </c>
      <c r="K22" s="156">
        <v>41.53898535921008</v>
      </c>
      <c r="L22" s="159">
        <v>2.5815217391304346</v>
      </c>
      <c r="M22" s="156">
        <v>4.085801838610827</v>
      </c>
      <c r="N22" s="158">
        <v>42.832822608103506</v>
      </c>
      <c r="O22" s="160">
        <v>86.8546195652174</v>
      </c>
      <c r="P22" s="4"/>
      <c r="Q22" s="5"/>
      <c r="R22" s="7"/>
      <c r="S22" s="8"/>
      <c r="T22" s="8"/>
      <c r="U22" s="8"/>
      <c r="V22" s="8"/>
      <c r="W22" s="8"/>
      <c r="X22" s="5"/>
      <c r="Y22" s="5"/>
      <c r="Z22" s="5"/>
      <c r="AA22" s="5"/>
      <c r="AB22" s="5"/>
      <c r="AC22" s="5"/>
      <c r="AD22" s="5"/>
    </row>
    <row r="23" ht="12.75">
      <c r="A23" s="18"/>
    </row>
  </sheetData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workbookViewId="0" topLeftCell="A1">
      <selection activeCell="A30" sqref="A30"/>
    </sheetView>
  </sheetViews>
  <sheetFormatPr defaultColWidth="9.140625" defaultRowHeight="12.75"/>
  <cols>
    <col min="1" max="1" width="20.7109375" style="2" customWidth="1"/>
    <col min="2" max="3" width="7.421875" style="2" customWidth="1"/>
    <col min="4" max="4" width="7.140625" style="2" customWidth="1"/>
    <col min="5" max="5" width="7.00390625" style="2" customWidth="1"/>
    <col min="6" max="6" width="6.8515625" style="2" customWidth="1"/>
    <col min="7" max="7" width="7.00390625" style="2" customWidth="1"/>
    <col min="8" max="8" width="7.57421875" style="2" customWidth="1"/>
    <col min="9" max="9" width="8.00390625" style="2" customWidth="1"/>
    <col min="10" max="10" width="6.7109375" style="2" customWidth="1"/>
    <col min="11" max="11" width="8.140625" style="2" customWidth="1"/>
    <col min="12" max="12" width="7.140625" style="2" customWidth="1"/>
    <col min="13" max="13" width="6.8515625" style="2" customWidth="1"/>
    <col min="14" max="14" width="6.00390625" style="2" customWidth="1"/>
    <col min="15" max="15" width="7.421875" style="2" customWidth="1"/>
    <col min="16" max="16" width="5.140625" style="17" customWidth="1"/>
    <col min="17" max="17" width="7.28125" style="2" customWidth="1"/>
    <col min="18" max="16384" width="9.140625" style="2" customWidth="1"/>
  </cols>
  <sheetData>
    <row r="1" spans="1:17" s="56" customFormat="1" ht="19.5" customHeight="1">
      <c r="A1" s="289" t="str">
        <f>+'1 Adult Part'!A1:Q1</f>
        <v>TAB 6 - WIA TITLE I PARTICIPANT SUMMARIES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4"/>
    </row>
    <row r="2" spans="1:17" s="56" customFormat="1" ht="19.5" customHeight="1">
      <c r="A2" s="321" t="str">
        <f>'1 Adult Part'!$A$2</f>
        <v>FY12 ANNUAL PERFORMANCE ENDING JUNE 30, 2012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6"/>
    </row>
    <row r="3" spans="1:17" s="56" customFormat="1" ht="19.5" customHeight="1" thickBot="1">
      <c r="A3" s="318" t="s">
        <v>41</v>
      </c>
      <c r="B3" s="337"/>
      <c r="C3" s="337"/>
      <c r="D3" s="337"/>
      <c r="E3" s="337"/>
      <c r="F3" s="337"/>
      <c r="G3" s="337"/>
      <c r="H3" s="337"/>
      <c r="I3" s="337"/>
      <c r="J3" s="347"/>
      <c r="K3" s="347"/>
      <c r="L3" s="347"/>
      <c r="M3" s="347"/>
      <c r="N3" s="347"/>
      <c r="O3" s="347"/>
      <c r="P3" s="347"/>
      <c r="Q3" s="348"/>
    </row>
    <row r="4" spans="1:17" ht="15">
      <c r="A4" s="339" t="str">
        <f>'1 Adult Part'!$A$4</f>
        <v>WORKFORCE
INVESTMENT AREA</v>
      </c>
      <c r="B4" s="350" t="str">
        <f>'1 Adult Part'!B4</f>
        <v>Total</v>
      </c>
      <c r="C4" s="357"/>
      <c r="D4" s="358"/>
      <c r="E4" s="350" t="str">
        <f>'1 Adult Part'!E4</f>
        <v>New</v>
      </c>
      <c r="F4" s="359"/>
      <c r="G4" s="360"/>
      <c r="H4" s="350" t="str">
        <f>'1 Adult Part'!H4</f>
        <v>Training</v>
      </c>
      <c r="I4" s="351"/>
      <c r="J4" s="351"/>
      <c r="K4" s="351"/>
      <c r="L4" s="352"/>
      <c r="M4" s="350" t="str">
        <f>'1 Adult Part'!M4</f>
        <v>Enrollments by Activity</v>
      </c>
      <c r="N4" s="351"/>
      <c r="O4" s="351"/>
      <c r="P4" s="351"/>
      <c r="Q4" s="352"/>
    </row>
    <row r="5" spans="1:17" ht="15.75" thickBot="1">
      <c r="A5" s="353"/>
      <c r="B5" s="354" t="str">
        <f>'1 Adult Part'!B5</f>
        <v>  Participants</v>
      </c>
      <c r="C5" s="355"/>
      <c r="D5" s="356"/>
      <c r="E5" s="354" t="str">
        <f>'1 Adult Part'!E5</f>
        <v>Enrollments</v>
      </c>
      <c r="F5" s="355"/>
      <c r="G5" s="356"/>
      <c r="H5" s="354" t="str">
        <f>'1 Adult Part'!H5</f>
        <v>Enrollments</v>
      </c>
      <c r="I5" s="355"/>
      <c r="J5" s="355"/>
      <c r="K5" s="355"/>
      <c r="L5" s="356"/>
      <c r="M5" s="354" t="str">
        <f>'1 Adult Part'!M5</f>
        <v>(Multiple Counts)</v>
      </c>
      <c r="N5" s="355"/>
      <c r="O5" s="355"/>
      <c r="P5" s="355"/>
      <c r="Q5" s="356"/>
    </row>
    <row r="6" spans="1:18" ht="39" thickBot="1">
      <c r="A6" s="340"/>
      <c r="B6" s="293" t="s">
        <v>1</v>
      </c>
      <c r="C6" s="294" t="s">
        <v>2</v>
      </c>
      <c r="D6" s="295" t="s">
        <v>66</v>
      </c>
      <c r="E6" s="296" t="s">
        <v>1</v>
      </c>
      <c r="F6" s="294" t="s">
        <v>2</v>
      </c>
      <c r="G6" s="295" t="s">
        <v>66</v>
      </c>
      <c r="H6" s="296" t="s">
        <v>1</v>
      </c>
      <c r="I6" s="294" t="s">
        <v>27</v>
      </c>
      <c r="J6" s="294" t="s">
        <v>66</v>
      </c>
      <c r="K6" s="294" t="s">
        <v>28</v>
      </c>
      <c r="L6" s="295" t="s">
        <v>66</v>
      </c>
      <c r="M6" s="296" t="s">
        <v>3</v>
      </c>
      <c r="N6" s="294" t="s">
        <v>4</v>
      </c>
      <c r="O6" s="294" t="s">
        <v>78</v>
      </c>
      <c r="P6" s="294" t="s">
        <v>5</v>
      </c>
      <c r="Q6" s="295" t="s">
        <v>75</v>
      </c>
      <c r="R6" s="17"/>
    </row>
    <row r="7" spans="1:18" s="255" customFormat="1" ht="19.5" customHeight="1">
      <c r="A7" s="64" t="str">
        <f>'1 Adult Part'!A7</f>
        <v>Berkshire</v>
      </c>
      <c r="B7" s="240">
        <v>251</v>
      </c>
      <c r="C7" s="161">
        <v>149</v>
      </c>
      <c r="D7" s="80">
        <f aca="true" t="shared" si="0" ref="D7:D23">(C7/B7)</f>
        <v>0.5936254980079682</v>
      </c>
      <c r="E7" s="267">
        <v>150</v>
      </c>
      <c r="F7" s="162">
        <v>86</v>
      </c>
      <c r="G7" s="80">
        <f aca="true" t="shared" si="1" ref="G7:G23">(F7/E7)</f>
        <v>0.5733333333333334</v>
      </c>
      <c r="H7" s="242">
        <v>85</v>
      </c>
      <c r="I7" s="161">
        <v>79</v>
      </c>
      <c r="J7" s="82">
        <f aca="true" t="shared" si="2" ref="J7:J23">(I7/H7)</f>
        <v>0.9294117647058824</v>
      </c>
      <c r="K7" s="163">
        <v>130</v>
      </c>
      <c r="L7" s="83">
        <f aca="true" t="shared" si="3" ref="L7:L23">+K7/H7</f>
        <v>1.5294117647058822</v>
      </c>
      <c r="M7" s="163">
        <v>0</v>
      </c>
      <c r="N7" s="162">
        <v>0</v>
      </c>
      <c r="O7" s="161">
        <v>123</v>
      </c>
      <c r="P7" s="164">
        <v>11</v>
      </c>
      <c r="Q7" s="165">
        <v>0</v>
      </c>
      <c r="R7" s="266"/>
    </row>
    <row r="8" spans="1:18" s="255" customFormat="1" ht="19.5" customHeight="1">
      <c r="A8" s="65" t="str">
        <f>'1 Adult Part'!A8</f>
        <v>Boston</v>
      </c>
      <c r="B8" s="243">
        <v>188</v>
      </c>
      <c r="C8" s="166">
        <v>203</v>
      </c>
      <c r="D8" s="85">
        <f t="shared" si="0"/>
        <v>1.0797872340425532</v>
      </c>
      <c r="E8" s="268">
        <v>120</v>
      </c>
      <c r="F8" s="110">
        <v>127</v>
      </c>
      <c r="G8" s="85">
        <f t="shared" si="1"/>
        <v>1.0583333333333333</v>
      </c>
      <c r="H8" s="242">
        <v>188</v>
      </c>
      <c r="I8" s="166">
        <v>127</v>
      </c>
      <c r="J8" s="87">
        <f t="shared" si="2"/>
        <v>0.675531914893617</v>
      </c>
      <c r="K8" s="114">
        <v>200</v>
      </c>
      <c r="L8" s="88">
        <f t="shared" si="3"/>
        <v>1.0638297872340425</v>
      </c>
      <c r="M8" s="114">
        <v>0</v>
      </c>
      <c r="N8" s="110">
        <v>2</v>
      </c>
      <c r="O8" s="166">
        <v>199</v>
      </c>
      <c r="P8" s="109">
        <v>0</v>
      </c>
      <c r="Q8" s="115">
        <v>1</v>
      </c>
      <c r="R8" s="266"/>
    </row>
    <row r="9" spans="1:18" s="255" customFormat="1" ht="19.5" customHeight="1">
      <c r="A9" s="64" t="str">
        <f>'1 Adult Part'!A9</f>
        <v>Bristol</v>
      </c>
      <c r="B9" s="269">
        <v>965</v>
      </c>
      <c r="C9" s="233">
        <v>694</v>
      </c>
      <c r="D9" s="91">
        <f t="shared" si="0"/>
        <v>0.7191709844559585</v>
      </c>
      <c r="E9" s="268">
        <v>475</v>
      </c>
      <c r="F9" s="110">
        <v>263</v>
      </c>
      <c r="G9" s="85">
        <f t="shared" si="1"/>
        <v>0.5536842105263158</v>
      </c>
      <c r="H9" s="242">
        <v>405</v>
      </c>
      <c r="I9" s="167">
        <v>204</v>
      </c>
      <c r="J9" s="87">
        <f t="shared" si="2"/>
        <v>0.5037037037037037</v>
      </c>
      <c r="K9" s="114">
        <v>462</v>
      </c>
      <c r="L9" s="88">
        <f t="shared" si="3"/>
        <v>1.1407407407407408</v>
      </c>
      <c r="M9" s="107">
        <v>82</v>
      </c>
      <c r="N9" s="104">
        <v>27</v>
      </c>
      <c r="O9" s="167">
        <v>426</v>
      </c>
      <c r="P9" s="103">
        <v>0</v>
      </c>
      <c r="Q9" s="108">
        <v>0</v>
      </c>
      <c r="R9" s="266"/>
    </row>
    <row r="10" spans="1:18" s="255" customFormat="1" ht="19.5" customHeight="1">
      <c r="A10" s="64" t="str">
        <f>'1 Adult Part'!A10</f>
        <v>Brockton</v>
      </c>
      <c r="B10" s="243">
        <v>210</v>
      </c>
      <c r="C10" s="167">
        <v>220</v>
      </c>
      <c r="D10" s="91">
        <f t="shared" si="0"/>
        <v>1.0476190476190477</v>
      </c>
      <c r="E10" s="270">
        <v>90</v>
      </c>
      <c r="F10" s="110">
        <v>103</v>
      </c>
      <c r="G10" s="85">
        <f t="shared" si="1"/>
        <v>1.1444444444444444</v>
      </c>
      <c r="H10" s="247">
        <v>86</v>
      </c>
      <c r="I10" s="167">
        <v>59</v>
      </c>
      <c r="J10" s="87">
        <f t="shared" si="2"/>
        <v>0.686046511627907</v>
      </c>
      <c r="K10" s="114">
        <v>127</v>
      </c>
      <c r="L10" s="88">
        <f t="shared" si="3"/>
        <v>1.4767441860465116</v>
      </c>
      <c r="M10" s="107">
        <v>6</v>
      </c>
      <c r="N10" s="104">
        <v>11</v>
      </c>
      <c r="O10" s="167">
        <v>117</v>
      </c>
      <c r="P10" s="103">
        <v>1</v>
      </c>
      <c r="Q10" s="108">
        <v>5</v>
      </c>
      <c r="R10" s="266"/>
    </row>
    <row r="11" spans="1:18" s="255" customFormat="1" ht="19.5" customHeight="1">
      <c r="A11" s="64" t="str">
        <f>'1 Adult Part'!A11</f>
        <v>Cape Cod &amp; Islands</v>
      </c>
      <c r="B11" s="243">
        <v>228</v>
      </c>
      <c r="C11" s="167">
        <v>119</v>
      </c>
      <c r="D11" s="91">
        <f t="shared" si="0"/>
        <v>0.5219298245614035</v>
      </c>
      <c r="E11" s="268">
        <v>98</v>
      </c>
      <c r="F11" s="110">
        <v>44</v>
      </c>
      <c r="G11" s="85">
        <f t="shared" si="1"/>
        <v>0.4489795918367347</v>
      </c>
      <c r="H11" s="242">
        <v>50</v>
      </c>
      <c r="I11" s="167">
        <v>1</v>
      </c>
      <c r="J11" s="87">
        <f t="shared" si="2"/>
        <v>0.02</v>
      </c>
      <c r="K11" s="114">
        <v>37</v>
      </c>
      <c r="L11" s="88">
        <f t="shared" si="3"/>
        <v>0.74</v>
      </c>
      <c r="M11" s="107">
        <v>0</v>
      </c>
      <c r="N11" s="104">
        <v>0</v>
      </c>
      <c r="O11" s="167">
        <v>34</v>
      </c>
      <c r="P11" s="103">
        <v>3</v>
      </c>
      <c r="Q11" s="108">
        <v>1</v>
      </c>
      <c r="R11" s="266"/>
    </row>
    <row r="12" spans="1:18" s="255" customFormat="1" ht="19.5" customHeight="1">
      <c r="A12" s="64" t="str">
        <f>'1 Adult Part'!A12</f>
        <v>Central Mass</v>
      </c>
      <c r="B12" s="243">
        <v>358</v>
      </c>
      <c r="C12" s="167">
        <v>437</v>
      </c>
      <c r="D12" s="91">
        <f t="shared" si="0"/>
        <v>1.2206703910614525</v>
      </c>
      <c r="E12" s="268">
        <v>128</v>
      </c>
      <c r="F12" s="110">
        <v>206</v>
      </c>
      <c r="G12" s="85">
        <f t="shared" si="1"/>
        <v>1.609375</v>
      </c>
      <c r="H12" s="242">
        <v>144</v>
      </c>
      <c r="I12" s="167">
        <v>157</v>
      </c>
      <c r="J12" s="87">
        <f t="shared" si="2"/>
        <v>1.0902777777777777</v>
      </c>
      <c r="K12" s="114">
        <v>350</v>
      </c>
      <c r="L12" s="88">
        <f t="shared" si="3"/>
        <v>2.4305555555555554</v>
      </c>
      <c r="M12" s="107">
        <v>54</v>
      </c>
      <c r="N12" s="104">
        <v>15</v>
      </c>
      <c r="O12" s="167">
        <v>324</v>
      </c>
      <c r="P12" s="103">
        <v>0</v>
      </c>
      <c r="Q12" s="108">
        <v>3</v>
      </c>
      <c r="R12" s="266"/>
    </row>
    <row r="13" spans="1:18" s="255" customFormat="1" ht="19.5" customHeight="1">
      <c r="A13" s="64" t="str">
        <f>'1 Adult Part'!A13</f>
        <v>Franklin/Hampshire</v>
      </c>
      <c r="B13" s="243">
        <v>270</v>
      </c>
      <c r="C13" s="167">
        <v>206</v>
      </c>
      <c r="D13" s="91">
        <f t="shared" si="0"/>
        <v>0.762962962962963</v>
      </c>
      <c r="E13" s="268">
        <v>90</v>
      </c>
      <c r="F13" s="110">
        <v>62</v>
      </c>
      <c r="G13" s="85">
        <f t="shared" si="1"/>
        <v>0.6888888888888889</v>
      </c>
      <c r="H13" s="242">
        <v>113</v>
      </c>
      <c r="I13" s="167">
        <v>34</v>
      </c>
      <c r="J13" s="87">
        <f t="shared" si="2"/>
        <v>0.3008849557522124</v>
      </c>
      <c r="K13" s="114">
        <v>139</v>
      </c>
      <c r="L13" s="88">
        <f t="shared" si="3"/>
        <v>1.2300884955752212</v>
      </c>
      <c r="M13" s="107">
        <v>3</v>
      </c>
      <c r="N13" s="104">
        <v>1</v>
      </c>
      <c r="O13" s="167">
        <v>137</v>
      </c>
      <c r="P13" s="103">
        <v>0</v>
      </c>
      <c r="Q13" s="108">
        <v>0</v>
      </c>
      <c r="R13" s="266"/>
    </row>
    <row r="14" spans="1:18" s="255" customFormat="1" ht="19.5" customHeight="1">
      <c r="A14" s="64" t="str">
        <f>'1 Adult Part'!A14</f>
        <v>Greater Lowell</v>
      </c>
      <c r="B14" s="243">
        <v>287</v>
      </c>
      <c r="C14" s="167">
        <v>332</v>
      </c>
      <c r="D14" s="91">
        <f t="shared" si="0"/>
        <v>1.156794425087108</v>
      </c>
      <c r="E14" s="268">
        <v>120</v>
      </c>
      <c r="F14" s="110">
        <v>164</v>
      </c>
      <c r="G14" s="85">
        <f t="shared" si="1"/>
        <v>1.3666666666666667</v>
      </c>
      <c r="H14" s="242">
        <v>191</v>
      </c>
      <c r="I14" s="167">
        <v>140</v>
      </c>
      <c r="J14" s="87">
        <f t="shared" si="2"/>
        <v>0.7329842931937173</v>
      </c>
      <c r="K14" s="114">
        <v>277</v>
      </c>
      <c r="L14" s="88">
        <f t="shared" si="3"/>
        <v>1.450261780104712</v>
      </c>
      <c r="M14" s="107">
        <v>19</v>
      </c>
      <c r="N14" s="104">
        <v>24</v>
      </c>
      <c r="O14" s="167">
        <v>252</v>
      </c>
      <c r="P14" s="103">
        <v>2</v>
      </c>
      <c r="Q14" s="108">
        <v>1</v>
      </c>
      <c r="R14" s="266"/>
    </row>
    <row r="15" spans="1:18" s="255" customFormat="1" ht="19.5" customHeight="1">
      <c r="A15" s="64" t="str">
        <f>'1 Adult Part'!A15</f>
        <v>Greater New Bedford</v>
      </c>
      <c r="B15" s="243">
        <v>349</v>
      </c>
      <c r="C15" s="167">
        <v>355</v>
      </c>
      <c r="D15" s="91">
        <f t="shared" si="0"/>
        <v>1.0171919770773639</v>
      </c>
      <c r="E15" s="268">
        <v>99</v>
      </c>
      <c r="F15" s="110">
        <v>168</v>
      </c>
      <c r="G15" s="85">
        <f t="shared" si="1"/>
        <v>1.696969696969697</v>
      </c>
      <c r="H15" s="242">
        <v>190</v>
      </c>
      <c r="I15" s="167">
        <v>102</v>
      </c>
      <c r="J15" s="87">
        <f t="shared" si="2"/>
        <v>0.5368421052631579</v>
      </c>
      <c r="K15" s="114">
        <v>224</v>
      </c>
      <c r="L15" s="88">
        <f t="shared" si="3"/>
        <v>1.1789473684210525</v>
      </c>
      <c r="M15" s="107">
        <v>27</v>
      </c>
      <c r="N15" s="104">
        <v>34</v>
      </c>
      <c r="O15" s="167">
        <v>183</v>
      </c>
      <c r="P15" s="103">
        <v>17</v>
      </c>
      <c r="Q15" s="108">
        <v>0</v>
      </c>
      <c r="R15" s="266"/>
    </row>
    <row r="16" spans="1:18" s="255" customFormat="1" ht="19.5" customHeight="1">
      <c r="A16" s="64" t="str">
        <f>'1 Adult Part'!A16</f>
        <v>Hampden</v>
      </c>
      <c r="B16" s="243">
        <v>644</v>
      </c>
      <c r="C16" s="167">
        <v>552</v>
      </c>
      <c r="D16" s="91">
        <f t="shared" si="0"/>
        <v>0.8571428571428571</v>
      </c>
      <c r="E16" s="268">
        <v>297</v>
      </c>
      <c r="F16" s="110">
        <v>248</v>
      </c>
      <c r="G16" s="85">
        <f t="shared" si="1"/>
        <v>0.835016835016835</v>
      </c>
      <c r="H16" s="242">
        <v>535</v>
      </c>
      <c r="I16" s="167">
        <v>178</v>
      </c>
      <c r="J16" s="87">
        <f t="shared" si="2"/>
        <v>0.33271028037383177</v>
      </c>
      <c r="K16" s="114">
        <v>401</v>
      </c>
      <c r="L16" s="88">
        <f t="shared" si="3"/>
        <v>0.7495327102803738</v>
      </c>
      <c r="M16" s="107">
        <v>22</v>
      </c>
      <c r="N16" s="104">
        <v>26</v>
      </c>
      <c r="O16" s="167">
        <v>373</v>
      </c>
      <c r="P16" s="103">
        <v>9</v>
      </c>
      <c r="Q16" s="108">
        <v>8</v>
      </c>
      <c r="R16" s="266"/>
    </row>
    <row r="17" spans="1:18" s="255" customFormat="1" ht="19.5" customHeight="1">
      <c r="A17" s="64" t="str">
        <f>'1 Adult Part'!A17</f>
        <v>Merrimack Valley</v>
      </c>
      <c r="B17" s="243">
        <v>420</v>
      </c>
      <c r="C17" s="167">
        <v>477</v>
      </c>
      <c r="D17" s="91">
        <f t="shared" si="0"/>
        <v>1.1357142857142857</v>
      </c>
      <c r="E17" s="268">
        <v>155</v>
      </c>
      <c r="F17" s="110">
        <v>212</v>
      </c>
      <c r="G17" s="85">
        <f t="shared" si="1"/>
        <v>1.367741935483871</v>
      </c>
      <c r="H17" s="242">
        <v>295</v>
      </c>
      <c r="I17" s="167">
        <v>185</v>
      </c>
      <c r="J17" s="87">
        <f t="shared" si="2"/>
        <v>0.6271186440677966</v>
      </c>
      <c r="K17" s="114">
        <v>336</v>
      </c>
      <c r="L17" s="88">
        <f t="shared" si="3"/>
        <v>1.1389830508474577</v>
      </c>
      <c r="M17" s="107">
        <v>10</v>
      </c>
      <c r="N17" s="104">
        <v>63</v>
      </c>
      <c r="O17" s="167">
        <v>276</v>
      </c>
      <c r="P17" s="103">
        <v>6</v>
      </c>
      <c r="Q17" s="108">
        <v>11</v>
      </c>
      <c r="R17" s="266"/>
    </row>
    <row r="18" spans="1:18" s="255" customFormat="1" ht="19.5" customHeight="1">
      <c r="A18" s="64" t="str">
        <f>'1 Adult Part'!A18</f>
        <v>Metro North</v>
      </c>
      <c r="B18" s="243">
        <v>598</v>
      </c>
      <c r="C18" s="167">
        <v>601</v>
      </c>
      <c r="D18" s="91">
        <f t="shared" si="0"/>
        <v>1.0050167224080269</v>
      </c>
      <c r="E18" s="268">
        <v>382</v>
      </c>
      <c r="F18" s="110">
        <v>359</v>
      </c>
      <c r="G18" s="85">
        <f t="shared" si="1"/>
        <v>0.9397905759162304</v>
      </c>
      <c r="H18" s="242">
        <v>136</v>
      </c>
      <c r="I18" s="167">
        <v>257</v>
      </c>
      <c r="J18" s="87">
        <f t="shared" si="2"/>
        <v>1.8897058823529411</v>
      </c>
      <c r="K18" s="114">
        <v>459</v>
      </c>
      <c r="L18" s="88">
        <f t="shared" si="3"/>
        <v>3.375</v>
      </c>
      <c r="M18" s="107">
        <v>0</v>
      </c>
      <c r="N18" s="104">
        <v>2</v>
      </c>
      <c r="O18" s="167">
        <v>458</v>
      </c>
      <c r="P18" s="103">
        <v>0</v>
      </c>
      <c r="Q18" s="108">
        <v>42</v>
      </c>
      <c r="R18" s="266"/>
    </row>
    <row r="19" spans="1:18" s="255" customFormat="1" ht="19.5" customHeight="1">
      <c r="A19" s="64" t="str">
        <f>'1 Adult Part'!A19</f>
        <v>Metro South/West</v>
      </c>
      <c r="B19" s="243">
        <v>500</v>
      </c>
      <c r="C19" s="167">
        <v>519</v>
      </c>
      <c r="D19" s="91">
        <f t="shared" si="0"/>
        <v>1.038</v>
      </c>
      <c r="E19" s="268">
        <v>200</v>
      </c>
      <c r="F19" s="110">
        <v>250</v>
      </c>
      <c r="G19" s="85">
        <f t="shared" si="1"/>
        <v>1.25</v>
      </c>
      <c r="H19" s="242">
        <v>28</v>
      </c>
      <c r="I19" s="167">
        <v>182</v>
      </c>
      <c r="J19" s="87">
        <f t="shared" si="2"/>
        <v>6.5</v>
      </c>
      <c r="K19" s="114">
        <v>301</v>
      </c>
      <c r="L19" s="88">
        <f t="shared" si="3"/>
        <v>10.75</v>
      </c>
      <c r="M19" s="107">
        <v>6</v>
      </c>
      <c r="N19" s="104">
        <v>11</v>
      </c>
      <c r="O19" s="167">
        <v>285</v>
      </c>
      <c r="P19" s="103">
        <v>6</v>
      </c>
      <c r="Q19" s="108">
        <v>5</v>
      </c>
      <c r="R19" s="266"/>
    </row>
    <row r="20" spans="1:18" s="255" customFormat="1" ht="19.5" customHeight="1">
      <c r="A20" s="64" t="str">
        <f>'1 Adult Part'!A20</f>
        <v>North Central Mass</v>
      </c>
      <c r="B20" s="243">
        <v>214</v>
      </c>
      <c r="C20" s="167">
        <v>223</v>
      </c>
      <c r="D20" s="91">
        <f t="shared" si="0"/>
        <v>1.0420560747663552</v>
      </c>
      <c r="E20" s="268">
        <v>40</v>
      </c>
      <c r="F20" s="110">
        <v>92</v>
      </c>
      <c r="G20" s="85">
        <f t="shared" si="1"/>
        <v>2.3</v>
      </c>
      <c r="H20" s="242">
        <v>214</v>
      </c>
      <c r="I20" s="167">
        <v>108</v>
      </c>
      <c r="J20" s="87">
        <f t="shared" si="2"/>
        <v>0.5046728971962616</v>
      </c>
      <c r="K20" s="114">
        <v>194</v>
      </c>
      <c r="L20" s="88">
        <f t="shared" si="3"/>
        <v>0.9065420560747663</v>
      </c>
      <c r="M20" s="107">
        <v>21</v>
      </c>
      <c r="N20" s="104">
        <v>30</v>
      </c>
      <c r="O20" s="167">
        <v>174</v>
      </c>
      <c r="P20" s="103">
        <v>2</v>
      </c>
      <c r="Q20" s="108">
        <v>0</v>
      </c>
      <c r="R20" s="266"/>
    </row>
    <row r="21" spans="1:18" s="255" customFormat="1" ht="19.5" customHeight="1">
      <c r="A21" s="64" t="str">
        <f>'1 Adult Part'!A21</f>
        <v>North Shore</v>
      </c>
      <c r="B21" s="243">
        <v>467</v>
      </c>
      <c r="C21" s="167">
        <v>439</v>
      </c>
      <c r="D21" s="91">
        <f t="shared" si="0"/>
        <v>0.9400428265524625</v>
      </c>
      <c r="E21" s="268">
        <v>147</v>
      </c>
      <c r="F21" s="110">
        <v>160</v>
      </c>
      <c r="G21" s="85">
        <f t="shared" si="1"/>
        <v>1.08843537414966</v>
      </c>
      <c r="H21" s="242">
        <v>143</v>
      </c>
      <c r="I21" s="167">
        <v>164</v>
      </c>
      <c r="J21" s="87">
        <f t="shared" si="2"/>
        <v>1.1468531468531469</v>
      </c>
      <c r="K21" s="114">
        <v>414</v>
      </c>
      <c r="L21" s="88">
        <f t="shared" si="3"/>
        <v>2.895104895104895</v>
      </c>
      <c r="M21" s="107">
        <v>3</v>
      </c>
      <c r="N21" s="104">
        <v>1</v>
      </c>
      <c r="O21" s="167">
        <v>409</v>
      </c>
      <c r="P21" s="103">
        <v>2</v>
      </c>
      <c r="Q21" s="108">
        <v>4</v>
      </c>
      <c r="R21" s="266"/>
    </row>
    <row r="22" spans="1:18" s="255" customFormat="1" ht="19.5" customHeight="1" thickBot="1">
      <c r="A22" s="66" t="str">
        <f>'1 Adult Part'!A22</f>
        <v>South Shore</v>
      </c>
      <c r="B22" s="271">
        <v>250</v>
      </c>
      <c r="C22" s="168">
        <v>179</v>
      </c>
      <c r="D22" s="94">
        <f t="shared" si="0"/>
        <v>0.716</v>
      </c>
      <c r="E22" s="272">
        <v>100</v>
      </c>
      <c r="F22" s="169">
        <v>90</v>
      </c>
      <c r="G22" s="94">
        <f t="shared" si="1"/>
        <v>0.9</v>
      </c>
      <c r="H22" s="242">
        <v>188</v>
      </c>
      <c r="I22" s="168">
        <v>72</v>
      </c>
      <c r="J22" s="96">
        <f t="shared" si="2"/>
        <v>0.3829787234042553</v>
      </c>
      <c r="K22" s="170">
        <v>155</v>
      </c>
      <c r="L22" s="97">
        <f t="shared" si="3"/>
        <v>0.824468085106383</v>
      </c>
      <c r="M22" s="170">
        <v>0</v>
      </c>
      <c r="N22" s="169">
        <v>0</v>
      </c>
      <c r="O22" s="168">
        <v>155</v>
      </c>
      <c r="P22" s="171">
        <v>0</v>
      </c>
      <c r="Q22" s="172">
        <v>0</v>
      </c>
      <c r="R22" s="266"/>
    </row>
    <row r="23" spans="1:18" s="255" customFormat="1" ht="19.5" customHeight="1" thickBot="1">
      <c r="A23" s="67" t="s">
        <v>11</v>
      </c>
      <c r="B23" s="253">
        <f>SUM(B7:B22)</f>
        <v>6199</v>
      </c>
      <c r="C23" s="173">
        <f>SUM(C7:C22)</f>
        <v>5705</v>
      </c>
      <c r="D23" s="99">
        <f t="shared" si="0"/>
        <v>0.9203097273753831</v>
      </c>
      <c r="E23" s="273">
        <f>SUM(E7:E22)</f>
        <v>2691</v>
      </c>
      <c r="F23" s="174">
        <f>SUM(F7:F22)</f>
        <v>2634</v>
      </c>
      <c r="G23" s="99">
        <f t="shared" si="1"/>
        <v>0.9788182831661093</v>
      </c>
      <c r="H23" s="253">
        <f>SUM(H7:H22)</f>
        <v>2991</v>
      </c>
      <c r="I23" s="173">
        <f>SUM(I7:I22)</f>
        <v>2049</v>
      </c>
      <c r="J23" s="100">
        <f t="shared" si="2"/>
        <v>0.6850551654964895</v>
      </c>
      <c r="K23" s="129">
        <f>SUM(K7:K22)</f>
        <v>4206</v>
      </c>
      <c r="L23" s="101">
        <f t="shared" si="3"/>
        <v>1.4062186559679037</v>
      </c>
      <c r="M23" s="173">
        <f>SUM(M7:M22)</f>
        <v>253</v>
      </c>
      <c r="N23" s="173">
        <f>SUM(N7:N22)</f>
        <v>247</v>
      </c>
      <c r="O23" s="173">
        <f>SUM(O7:O22)</f>
        <v>3925</v>
      </c>
      <c r="P23" s="173">
        <f>SUM(P7:P22)</f>
        <v>59</v>
      </c>
      <c r="Q23" s="176">
        <f>SUM(Q7:Q22)</f>
        <v>81</v>
      </c>
      <c r="R23" s="266"/>
    </row>
    <row r="24" spans="1:18" ht="15">
      <c r="A24" s="362"/>
      <c r="B24" s="362"/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1"/>
    </row>
    <row r="25" spans="1:18" ht="15">
      <c r="A25" s="349" t="str">
        <f>'1 Adult Part'!A25</f>
        <v> * WIA Section 134(d)(4)(D): Occupational Training includes workplace training, private sector training 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1"/>
    </row>
    <row r="26" spans="1:18" ht="15">
      <c r="A26" s="349" t="str">
        <f>'1 Adult Part'!A26</f>
        <v>        programs, skill upgrading &amp; retraining, entrepreneurial, job readiness &amp; customized training.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1"/>
    </row>
    <row r="27" spans="1:18" ht="12.75">
      <c r="A27" s="363"/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1"/>
    </row>
    <row r="28" spans="1:18" ht="12.75" customHeight="1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9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9"/>
      <c r="Q30" s="1"/>
      <c r="R30" s="1"/>
    </row>
  </sheetData>
  <mergeCells count="17">
    <mergeCell ref="B4:D4"/>
    <mergeCell ref="E4:G4"/>
    <mergeCell ref="A28:Q28"/>
    <mergeCell ref="A24:Q24"/>
    <mergeCell ref="A27:Q27"/>
    <mergeCell ref="A26:Q26"/>
    <mergeCell ref="M5:Q5"/>
    <mergeCell ref="A1:Q1"/>
    <mergeCell ref="A2:Q2"/>
    <mergeCell ref="A3:Q3"/>
    <mergeCell ref="A25:Q25"/>
    <mergeCell ref="M4:Q4"/>
    <mergeCell ref="H4:L4"/>
    <mergeCell ref="A4:A6"/>
    <mergeCell ref="B5:D5"/>
    <mergeCell ref="E5:G5"/>
    <mergeCell ref="H5:L5"/>
  </mergeCells>
  <printOptions horizontalCentered="1" verticalCentered="1"/>
  <pageMargins left="0.3" right="0.3" top="0.83" bottom="0.29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workbookViewId="0" topLeftCell="A1">
      <selection activeCell="A26" sqref="A26"/>
    </sheetView>
  </sheetViews>
  <sheetFormatPr defaultColWidth="9.140625" defaultRowHeight="12.75"/>
  <cols>
    <col min="1" max="1" width="19.28125" style="0" customWidth="1"/>
    <col min="2" max="2" width="8.57421875" style="17" customWidth="1"/>
    <col min="3" max="3" width="8.57421875" style="0" customWidth="1"/>
    <col min="4" max="4" width="6.57421875" style="18" customWidth="1"/>
    <col min="5" max="6" width="8.57421875" style="19" customWidth="1"/>
    <col min="7" max="7" width="6.8515625" style="0" customWidth="1"/>
    <col min="8" max="8" width="10.28125" style="0" customWidth="1"/>
    <col min="9" max="10" width="8.57421875" style="0" customWidth="1"/>
    <col min="11" max="11" width="9.28125" style="0" customWidth="1"/>
    <col min="12" max="12" width="9.28125" style="18" customWidth="1"/>
    <col min="13" max="14" width="8.57421875" style="0" customWidth="1"/>
    <col min="15" max="15" width="7.28125" style="16" customWidth="1"/>
    <col min="16" max="16" width="8.57421875" style="0" customWidth="1"/>
  </cols>
  <sheetData>
    <row r="1" spans="1:15" ht="19.5" customHeight="1">
      <c r="A1" s="289" t="str">
        <f>+'1 Adult Part'!A1:O1</f>
        <v>TAB 6 - WIA TITLE I PARTICIPANT SUMMARIES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  <c r="O1" s="20"/>
    </row>
    <row r="2" spans="1:15" ht="19.5" customHeight="1">
      <c r="A2" s="321" t="str">
        <f>'1 Adult Part'!$A$2</f>
        <v>FY12 ANNUAL PERFORMANCE ENDING JUNE 30, 2012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46"/>
      <c r="O2" s="57"/>
    </row>
    <row r="3" spans="1:14" ht="19.5" customHeight="1" thickBot="1">
      <c r="A3" s="318" t="s">
        <v>40</v>
      </c>
      <c r="B3" s="337"/>
      <c r="C3" s="337"/>
      <c r="D3" s="337"/>
      <c r="E3" s="337"/>
      <c r="F3" s="337"/>
      <c r="G3" s="337"/>
      <c r="H3" s="337"/>
      <c r="I3" s="337"/>
      <c r="J3" s="347"/>
      <c r="K3" s="347"/>
      <c r="L3" s="347"/>
      <c r="M3" s="347"/>
      <c r="N3" s="348"/>
    </row>
    <row r="4" spans="1:14" ht="21.75" customHeight="1">
      <c r="A4" s="370" t="s">
        <v>0</v>
      </c>
      <c r="B4" s="334" t="str">
        <f>'2 Adult Exits'!$B$4</f>
        <v>Total Exits</v>
      </c>
      <c r="C4" s="367"/>
      <c r="D4" s="332"/>
      <c r="E4" s="333" t="str">
        <f>'2 Adult Exits'!$E$4</f>
        <v>Entered Employments</v>
      </c>
      <c r="F4" s="334"/>
      <c r="G4" s="335"/>
      <c r="H4" s="177" t="str">
        <f>'2 Adult Exits'!$H$4</f>
        <v>Exclusions</v>
      </c>
      <c r="I4" s="367" t="str">
        <f>'2 Adult Exits'!$I$4</f>
        <v>E.E. Rate at Exit</v>
      </c>
      <c r="J4" s="332"/>
      <c r="K4" s="331" t="str">
        <f>'2 Adult Exits'!$K$4</f>
        <v>Average Wage</v>
      </c>
      <c r="L4" s="332"/>
      <c r="M4" s="368" t="str">
        <f>'2 Adult Exits'!$M$4</f>
        <v>Credentials</v>
      </c>
      <c r="N4" s="369"/>
    </row>
    <row r="5" spans="1:16" ht="35.25" customHeight="1" thickBot="1">
      <c r="A5" s="371"/>
      <c r="B5" s="60" t="s">
        <v>1</v>
      </c>
      <c r="C5" s="60" t="s">
        <v>2</v>
      </c>
      <c r="D5" s="178" t="s">
        <v>64</v>
      </c>
      <c r="E5" s="179" t="s">
        <v>1</v>
      </c>
      <c r="F5" s="179" t="s">
        <v>2</v>
      </c>
      <c r="G5" s="178" t="s">
        <v>64</v>
      </c>
      <c r="H5" s="69" t="s">
        <v>2</v>
      </c>
      <c r="I5" s="60" t="s">
        <v>1</v>
      </c>
      <c r="J5" s="69" t="s">
        <v>2</v>
      </c>
      <c r="K5" s="60" t="s">
        <v>1</v>
      </c>
      <c r="L5" s="69" t="s">
        <v>2</v>
      </c>
      <c r="M5" s="60" t="s">
        <v>1</v>
      </c>
      <c r="N5" s="61" t="s">
        <v>2</v>
      </c>
      <c r="P5" s="55"/>
    </row>
    <row r="6" spans="1:16" s="255" customFormat="1" ht="21.75" customHeight="1">
      <c r="A6" s="65" t="str">
        <f>'1 Adult Part'!A7</f>
        <v>Berkshire</v>
      </c>
      <c r="B6" s="249">
        <v>200</v>
      </c>
      <c r="C6" s="110">
        <v>103</v>
      </c>
      <c r="D6" s="85">
        <f aca="true" t="shared" si="0" ref="D6:D22">C6/B6</f>
        <v>0.515</v>
      </c>
      <c r="E6" s="244">
        <v>163</v>
      </c>
      <c r="F6" s="109">
        <v>68</v>
      </c>
      <c r="G6" s="85">
        <f aca="true" t="shared" si="1" ref="G6:G22">F6/E6</f>
        <v>0.4171779141104294</v>
      </c>
      <c r="H6" s="180">
        <v>1</v>
      </c>
      <c r="I6" s="181">
        <f aca="true" t="shared" si="2" ref="I6:I22">+E6/B6</f>
        <v>0.815</v>
      </c>
      <c r="J6" s="85">
        <f aca="true" t="shared" si="3" ref="J6:J22">(F6/(C6-H6))</f>
        <v>0.6666666666666666</v>
      </c>
      <c r="K6" s="256">
        <v>15.75</v>
      </c>
      <c r="L6" s="113">
        <v>15.210113122171947</v>
      </c>
      <c r="M6" s="257">
        <v>60</v>
      </c>
      <c r="N6" s="235">
        <v>68</v>
      </c>
      <c r="O6" s="254"/>
      <c r="P6" s="274"/>
    </row>
    <row r="7" spans="1:16" s="255" customFormat="1" ht="21.75" customHeight="1">
      <c r="A7" s="65" t="str">
        <f>'1 Adult Part'!A8</f>
        <v>Boston</v>
      </c>
      <c r="B7" s="249">
        <v>123</v>
      </c>
      <c r="C7" s="110">
        <v>113</v>
      </c>
      <c r="D7" s="111">
        <f t="shared" si="0"/>
        <v>0.9186991869918699</v>
      </c>
      <c r="E7" s="244">
        <v>91</v>
      </c>
      <c r="F7" s="109">
        <v>65</v>
      </c>
      <c r="G7" s="85">
        <f t="shared" si="1"/>
        <v>0.7142857142857143</v>
      </c>
      <c r="H7" s="180">
        <v>1</v>
      </c>
      <c r="I7" s="181">
        <f t="shared" si="2"/>
        <v>0.7398373983739838</v>
      </c>
      <c r="J7" s="85">
        <f t="shared" si="3"/>
        <v>0.5803571428571429</v>
      </c>
      <c r="K7" s="256">
        <v>13</v>
      </c>
      <c r="L7" s="113">
        <v>15.581013806706114</v>
      </c>
      <c r="M7" s="258">
        <v>65</v>
      </c>
      <c r="N7" s="236">
        <v>101</v>
      </c>
      <c r="O7" s="254"/>
      <c r="P7" s="274"/>
    </row>
    <row r="8" spans="1:16" s="255" customFormat="1" ht="21.75" customHeight="1">
      <c r="A8" s="64" t="str">
        <f>'1 Adult Part'!A9</f>
        <v>Bristol</v>
      </c>
      <c r="B8" s="249">
        <v>590</v>
      </c>
      <c r="C8" s="104">
        <v>450</v>
      </c>
      <c r="D8" s="91">
        <f t="shared" si="0"/>
        <v>0.7627118644067796</v>
      </c>
      <c r="E8" s="244">
        <v>410</v>
      </c>
      <c r="F8" s="103">
        <v>353</v>
      </c>
      <c r="G8" s="111">
        <f t="shared" si="1"/>
        <v>0.8609756097560975</v>
      </c>
      <c r="H8" s="182">
        <v>7</v>
      </c>
      <c r="I8" s="183">
        <f t="shared" si="2"/>
        <v>0.6949152542372882</v>
      </c>
      <c r="J8" s="91">
        <f t="shared" si="3"/>
        <v>0.7968397291196389</v>
      </c>
      <c r="K8" s="256">
        <v>13.5</v>
      </c>
      <c r="L8" s="113">
        <v>16.21074958569446</v>
      </c>
      <c r="M8" s="258">
        <v>175</v>
      </c>
      <c r="N8" s="237">
        <v>288</v>
      </c>
      <c r="O8" s="254"/>
      <c r="P8" s="274"/>
    </row>
    <row r="9" spans="1:16" s="255" customFormat="1" ht="21.75" customHeight="1">
      <c r="A9" s="64" t="str">
        <f>'1 Adult Part'!A10</f>
        <v>Brockton</v>
      </c>
      <c r="B9" s="275">
        <v>80</v>
      </c>
      <c r="C9" s="104">
        <v>132</v>
      </c>
      <c r="D9" s="91">
        <f t="shared" si="0"/>
        <v>1.65</v>
      </c>
      <c r="E9" s="246">
        <v>65</v>
      </c>
      <c r="F9" s="103">
        <v>95</v>
      </c>
      <c r="G9" s="91">
        <f t="shared" si="1"/>
        <v>1.4615384615384615</v>
      </c>
      <c r="H9" s="184">
        <v>4</v>
      </c>
      <c r="I9" s="183">
        <f t="shared" si="2"/>
        <v>0.8125</v>
      </c>
      <c r="J9" s="91">
        <f t="shared" si="3"/>
        <v>0.7421875</v>
      </c>
      <c r="K9" s="259">
        <v>17</v>
      </c>
      <c r="L9" s="113">
        <v>16.834582388663968</v>
      </c>
      <c r="M9" s="260">
        <v>75</v>
      </c>
      <c r="N9" s="237">
        <v>65</v>
      </c>
      <c r="O9" s="254"/>
      <c r="P9" s="274"/>
    </row>
    <row r="10" spans="1:16" s="255" customFormat="1" ht="21.75" customHeight="1">
      <c r="A10" s="64" t="str">
        <f>'1 Adult Part'!A11</f>
        <v>Cape Cod &amp; Islands</v>
      </c>
      <c r="B10" s="249">
        <v>119</v>
      </c>
      <c r="C10" s="104">
        <v>79</v>
      </c>
      <c r="D10" s="91">
        <f t="shared" si="0"/>
        <v>0.6638655462184874</v>
      </c>
      <c r="E10" s="244">
        <v>87</v>
      </c>
      <c r="F10" s="103">
        <v>69</v>
      </c>
      <c r="G10" s="91">
        <f t="shared" si="1"/>
        <v>0.7931034482758621</v>
      </c>
      <c r="H10" s="184">
        <v>2</v>
      </c>
      <c r="I10" s="183">
        <f t="shared" si="2"/>
        <v>0.7310924369747899</v>
      </c>
      <c r="J10" s="91">
        <f t="shared" si="3"/>
        <v>0.8961038961038961</v>
      </c>
      <c r="K10" s="256">
        <v>19</v>
      </c>
      <c r="L10" s="113">
        <v>16.523843645484952</v>
      </c>
      <c r="M10" s="258">
        <v>35</v>
      </c>
      <c r="N10" s="237">
        <v>31</v>
      </c>
      <c r="O10" s="254"/>
      <c r="P10" s="274"/>
    </row>
    <row r="11" spans="1:16" s="255" customFormat="1" ht="21.75" customHeight="1">
      <c r="A11" s="64" t="str">
        <f>'1 Adult Part'!A12</f>
        <v>Central Mass</v>
      </c>
      <c r="B11" s="249">
        <v>291</v>
      </c>
      <c r="C11" s="104">
        <v>279</v>
      </c>
      <c r="D11" s="91">
        <f t="shared" si="0"/>
        <v>0.9587628865979382</v>
      </c>
      <c r="E11" s="244">
        <v>218</v>
      </c>
      <c r="F11" s="103">
        <v>238</v>
      </c>
      <c r="G11" s="117">
        <f t="shared" si="1"/>
        <v>1.091743119266055</v>
      </c>
      <c r="H11" s="185">
        <v>5</v>
      </c>
      <c r="I11" s="183">
        <f t="shared" si="2"/>
        <v>0.7491408934707904</v>
      </c>
      <c r="J11" s="91">
        <f t="shared" si="3"/>
        <v>0.8686131386861314</v>
      </c>
      <c r="K11" s="256">
        <v>14.9</v>
      </c>
      <c r="L11" s="113">
        <v>19.387064773461827</v>
      </c>
      <c r="M11" s="258">
        <v>66</v>
      </c>
      <c r="N11" s="237">
        <v>201</v>
      </c>
      <c r="O11" s="254"/>
      <c r="P11" s="274"/>
    </row>
    <row r="12" spans="1:16" s="255" customFormat="1" ht="21.75" customHeight="1">
      <c r="A12" s="64" t="str">
        <f>'1 Adult Part'!A13</f>
        <v>Franklin/Hampshire</v>
      </c>
      <c r="B12" s="249">
        <v>105</v>
      </c>
      <c r="C12" s="104">
        <v>134</v>
      </c>
      <c r="D12" s="91">
        <f t="shared" si="0"/>
        <v>1.276190476190476</v>
      </c>
      <c r="E12" s="244">
        <v>79</v>
      </c>
      <c r="F12" s="103">
        <v>107</v>
      </c>
      <c r="G12" s="91">
        <f t="shared" si="1"/>
        <v>1.3544303797468353</v>
      </c>
      <c r="H12" s="184">
        <v>4</v>
      </c>
      <c r="I12" s="183">
        <f t="shared" si="2"/>
        <v>0.7523809523809524</v>
      </c>
      <c r="J12" s="91">
        <f t="shared" si="3"/>
        <v>0.823076923076923</v>
      </c>
      <c r="K12" s="256">
        <v>16</v>
      </c>
      <c r="L12" s="113">
        <v>15.099938638723689</v>
      </c>
      <c r="M12" s="258">
        <v>70</v>
      </c>
      <c r="N12" s="237">
        <v>79</v>
      </c>
      <c r="O12" s="254"/>
      <c r="P12" s="274"/>
    </row>
    <row r="13" spans="1:16" s="255" customFormat="1" ht="21.75" customHeight="1">
      <c r="A13" s="64" t="str">
        <f>'1 Adult Part'!A14</f>
        <v>Greater Lowell</v>
      </c>
      <c r="B13" s="249">
        <v>224</v>
      </c>
      <c r="C13" s="104">
        <v>183</v>
      </c>
      <c r="D13" s="91">
        <f t="shared" si="0"/>
        <v>0.8169642857142857</v>
      </c>
      <c r="E13" s="244">
        <v>166</v>
      </c>
      <c r="F13" s="103">
        <v>162</v>
      </c>
      <c r="G13" s="111">
        <f t="shared" si="1"/>
        <v>0.9759036144578314</v>
      </c>
      <c r="H13" s="182">
        <v>1</v>
      </c>
      <c r="I13" s="183">
        <f t="shared" si="2"/>
        <v>0.7410714285714286</v>
      </c>
      <c r="J13" s="91">
        <f t="shared" si="3"/>
        <v>0.8901098901098901</v>
      </c>
      <c r="K13" s="256">
        <v>18</v>
      </c>
      <c r="L13" s="113">
        <v>18.84938708847737</v>
      </c>
      <c r="M13" s="258">
        <v>153</v>
      </c>
      <c r="N13" s="237">
        <v>130</v>
      </c>
      <c r="O13" s="254"/>
      <c r="P13" s="274"/>
    </row>
    <row r="14" spans="1:16" s="255" customFormat="1" ht="21.75" customHeight="1">
      <c r="A14" s="64" t="str">
        <f>'1 Adult Part'!A15</f>
        <v>Greater New Bedford</v>
      </c>
      <c r="B14" s="275">
        <v>262</v>
      </c>
      <c r="C14" s="104">
        <v>239</v>
      </c>
      <c r="D14" s="91">
        <f t="shared" si="0"/>
        <v>0.9122137404580153</v>
      </c>
      <c r="E14" s="246">
        <v>188</v>
      </c>
      <c r="F14" s="103">
        <v>183</v>
      </c>
      <c r="G14" s="91">
        <f t="shared" si="1"/>
        <v>0.973404255319149</v>
      </c>
      <c r="H14" s="184">
        <v>0</v>
      </c>
      <c r="I14" s="183">
        <f t="shared" si="2"/>
        <v>0.7175572519083969</v>
      </c>
      <c r="J14" s="91">
        <f t="shared" si="3"/>
        <v>0.7656903765690377</v>
      </c>
      <c r="K14" s="256">
        <v>12</v>
      </c>
      <c r="L14" s="113">
        <v>14.481146861638663</v>
      </c>
      <c r="M14" s="258">
        <v>135</v>
      </c>
      <c r="N14" s="237">
        <v>122</v>
      </c>
      <c r="O14" s="254"/>
      <c r="P14" s="274"/>
    </row>
    <row r="15" spans="1:16" s="255" customFormat="1" ht="21.75" customHeight="1">
      <c r="A15" s="64" t="str">
        <f>'1 Adult Part'!A16</f>
        <v>Hampden</v>
      </c>
      <c r="B15" s="249">
        <v>333</v>
      </c>
      <c r="C15" s="104">
        <v>319</v>
      </c>
      <c r="D15" s="91">
        <f t="shared" si="0"/>
        <v>0.9579579579579579</v>
      </c>
      <c r="E15" s="244">
        <v>246</v>
      </c>
      <c r="F15" s="103">
        <v>206</v>
      </c>
      <c r="G15" s="91">
        <f t="shared" si="1"/>
        <v>0.8373983739837398</v>
      </c>
      <c r="H15" s="184">
        <v>14</v>
      </c>
      <c r="I15" s="183">
        <f t="shared" si="2"/>
        <v>0.7387387387387387</v>
      </c>
      <c r="J15" s="91">
        <f t="shared" si="3"/>
        <v>0.6754098360655738</v>
      </c>
      <c r="K15" s="256">
        <v>15.79</v>
      </c>
      <c r="L15" s="113">
        <v>14.520928657372833</v>
      </c>
      <c r="M15" s="258">
        <v>232</v>
      </c>
      <c r="N15" s="237">
        <v>223</v>
      </c>
      <c r="O15" s="254"/>
      <c r="P15" s="274"/>
    </row>
    <row r="16" spans="1:16" s="255" customFormat="1" ht="21.75" customHeight="1">
      <c r="A16" s="64" t="str">
        <f>'1 Adult Part'!A17</f>
        <v>Merrimack Valley</v>
      </c>
      <c r="B16" s="249">
        <v>255</v>
      </c>
      <c r="C16" s="104">
        <v>217</v>
      </c>
      <c r="D16" s="91">
        <f t="shared" si="0"/>
        <v>0.8509803921568627</v>
      </c>
      <c r="E16" s="244">
        <v>184</v>
      </c>
      <c r="F16" s="103">
        <v>155</v>
      </c>
      <c r="G16" s="91">
        <f t="shared" si="1"/>
        <v>0.842391304347826</v>
      </c>
      <c r="H16" s="184">
        <v>0</v>
      </c>
      <c r="I16" s="183">
        <f t="shared" si="2"/>
        <v>0.7215686274509804</v>
      </c>
      <c r="J16" s="91">
        <f t="shared" si="3"/>
        <v>0.7142857142857143</v>
      </c>
      <c r="K16" s="256">
        <v>16.35</v>
      </c>
      <c r="L16" s="113">
        <v>17.274102075344008</v>
      </c>
      <c r="M16" s="258">
        <v>229</v>
      </c>
      <c r="N16" s="237">
        <v>142</v>
      </c>
      <c r="O16" s="254"/>
      <c r="P16" s="274"/>
    </row>
    <row r="17" spans="1:16" s="255" customFormat="1" ht="21.75" customHeight="1">
      <c r="A17" s="64" t="str">
        <f>'1 Adult Part'!A18</f>
        <v>Metro North</v>
      </c>
      <c r="B17" s="249">
        <v>347</v>
      </c>
      <c r="C17" s="104">
        <v>349</v>
      </c>
      <c r="D17" s="91">
        <f t="shared" si="0"/>
        <v>1.005763688760807</v>
      </c>
      <c r="E17" s="244">
        <v>260</v>
      </c>
      <c r="F17" s="103">
        <v>264</v>
      </c>
      <c r="G17" s="91">
        <f t="shared" si="1"/>
        <v>1.0153846153846153</v>
      </c>
      <c r="H17" s="184">
        <v>4</v>
      </c>
      <c r="I17" s="183">
        <f t="shared" si="2"/>
        <v>0.7492795389048992</v>
      </c>
      <c r="J17" s="91">
        <f t="shared" si="3"/>
        <v>0.7652173913043478</v>
      </c>
      <c r="K17" s="256">
        <v>14</v>
      </c>
      <c r="L17" s="113">
        <v>21.575783996364862</v>
      </c>
      <c r="M17" s="258">
        <v>122</v>
      </c>
      <c r="N17" s="237">
        <v>239</v>
      </c>
      <c r="O17" s="254"/>
      <c r="P17" s="274"/>
    </row>
    <row r="18" spans="1:16" s="255" customFormat="1" ht="21.75" customHeight="1">
      <c r="A18" s="64" t="str">
        <f>'1 Adult Part'!A19</f>
        <v>Metro South/West</v>
      </c>
      <c r="B18" s="249">
        <v>250</v>
      </c>
      <c r="C18" s="104">
        <v>266</v>
      </c>
      <c r="D18" s="91">
        <f t="shared" si="0"/>
        <v>1.064</v>
      </c>
      <c r="E18" s="244">
        <v>200</v>
      </c>
      <c r="F18" s="103">
        <v>182</v>
      </c>
      <c r="G18" s="91">
        <f t="shared" si="1"/>
        <v>0.91</v>
      </c>
      <c r="H18" s="184">
        <v>10</v>
      </c>
      <c r="I18" s="183">
        <f t="shared" si="2"/>
        <v>0.8</v>
      </c>
      <c r="J18" s="91">
        <f t="shared" si="3"/>
        <v>0.7109375</v>
      </c>
      <c r="K18" s="256">
        <v>20</v>
      </c>
      <c r="L18" s="113">
        <v>25.534941269595976</v>
      </c>
      <c r="M18" s="258">
        <v>20</v>
      </c>
      <c r="N18" s="237">
        <v>112</v>
      </c>
      <c r="O18" s="254"/>
      <c r="P18" s="274"/>
    </row>
    <row r="19" spans="1:16" s="255" customFormat="1" ht="21.75" customHeight="1">
      <c r="A19" s="64" t="str">
        <f>'1 Adult Part'!A20</f>
        <v>North Central Mass</v>
      </c>
      <c r="B19" s="249">
        <v>153</v>
      </c>
      <c r="C19" s="104">
        <v>121</v>
      </c>
      <c r="D19" s="91">
        <f t="shared" si="0"/>
        <v>0.7908496732026143</v>
      </c>
      <c r="E19" s="244">
        <v>112</v>
      </c>
      <c r="F19" s="103">
        <v>91</v>
      </c>
      <c r="G19" s="85">
        <f t="shared" si="1"/>
        <v>0.8125</v>
      </c>
      <c r="H19" s="180">
        <v>2</v>
      </c>
      <c r="I19" s="183">
        <f t="shared" si="2"/>
        <v>0.7320261437908496</v>
      </c>
      <c r="J19" s="91">
        <f t="shared" si="3"/>
        <v>0.7647058823529411</v>
      </c>
      <c r="K19" s="256">
        <v>13.5</v>
      </c>
      <c r="L19" s="113">
        <v>18.204880612748056</v>
      </c>
      <c r="M19" s="258">
        <v>166</v>
      </c>
      <c r="N19" s="237">
        <v>102</v>
      </c>
      <c r="O19" s="254"/>
      <c r="P19" s="274"/>
    </row>
    <row r="20" spans="1:16" s="255" customFormat="1" ht="21.75" customHeight="1">
      <c r="A20" s="64" t="str">
        <f>'1 Adult Part'!A21</f>
        <v>North Shore</v>
      </c>
      <c r="B20" s="249">
        <v>316</v>
      </c>
      <c r="C20" s="104">
        <v>222</v>
      </c>
      <c r="D20" s="91">
        <f t="shared" si="0"/>
        <v>0.7025316455696202</v>
      </c>
      <c r="E20" s="244">
        <v>235</v>
      </c>
      <c r="F20" s="103">
        <v>180</v>
      </c>
      <c r="G20" s="85">
        <f t="shared" si="1"/>
        <v>0.7659574468085106</v>
      </c>
      <c r="H20" s="180">
        <v>12</v>
      </c>
      <c r="I20" s="183">
        <f t="shared" si="2"/>
        <v>0.7436708860759493</v>
      </c>
      <c r="J20" s="91">
        <f t="shared" si="3"/>
        <v>0.8571428571428571</v>
      </c>
      <c r="K20" s="256">
        <v>18</v>
      </c>
      <c r="L20" s="113">
        <v>19.71668273030773</v>
      </c>
      <c r="M20" s="258">
        <v>121</v>
      </c>
      <c r="N20" s="237">
        <v>191</v>
      </c>
      <c r="O20" s="254"/>
      <c r="P20" s="274"/>
    </row>
    <row r="21" spans="1:16" s="255" customFormat="1" ht="21.75" customHeight="1" thickBot="1">
      <c r="A21" s="66" t="str">
        <f>'1 Adult Part'!A22</f>
        <v>South Shore</v>
      </c>
      <c r="B21" s="276">
        <v>160</v>
      </c>
      <c r="C21" s="120">
        <v>126</v>
      </c>
      <c r="D21" s="94">
        <f t="shared" si="0"/>
        <v>0.7875</v>
      </c>
      <c r="E21" s="248">
        <v>120</v>
      </c>
      <c r="F21" s="119">
        <v>70</v>
      </c>
      <c r="G21" s="111">
        <f t="shared" si="1"/>
        <v>0.5833333333333334</v>
      </c>
      <c r="H21" s="182">
        <v>4</v>
      </c>
      <c r="I21" s="183">
        <f t="shared" si="2"/>
        <v>0.75</v>
      </c>
      <c r="J21" s="117">
        <f t="shared" si="3"/>
        <v>0.5737704918032787</v>
      </c>
      <c r="K21" s="256">
        <v>18.9</v>
      </c>
      <c r="L21" s="122">
        <v>19.491752747252747</v>
      </c>
      <c r="M21" s="262">
        <v>130</v>
      </c>
      <c r="N21" s="238">
        <v>93</v>
      </c>
      <c r="O21" s="254"/>
      <c r="P21" s="274"/>
    </row>
    <row r="22" spans="1:16" s="255" customFormat="1" ht="21.75" customHeight="1" thickBot="1">
      <c r="A22" s="77" t="s">
        <v>11</v>
      </c>
      <c r="B22" s="277">
        <f>SUM(B6:B21)</f>
        <v>3808</v>
      </c>
      <c r="C22" s="123">
        <f>SUM(C6:C21)</f>
        <v>3332</v>
      </c>
      <c r="D22" s="124">
        <f t="shared" si="0"/>
        <v>0.875</v>
      </c>
      <c r="E22" s="252">
        <f>SUM(E6:E21)</f>
        <v>2824</v>
      </c>
      <c r="F22" s="186">
        <f>SUM(F6:F21)</f>
        <v>2488</v>
      </c>
      <c r="G22" s="124">
        <f t="shared" si="1"/>
        <v>0.8810198300283286</v>
      </c>
      <c r="H22" s="187">
        <f>SUM(H6:H21)</f>
        <v>71</v>
      </c>
      <c r="I22" s="188">
        <f t="shared" si="2"/>
        <v>0.7415966386554622</v>
      </c>
      <c r="J22" s="124">
        <f t="shared" si="3"/>
        <v>0.7629561484207298</v>
      </c>
      <c r="K22" s="264">
        <v>15.727573426573427</v>
      </c>
      <c r="L22" s="128">
        <v>18.095219660636587</v>
      </c>
      <c r="M22" s="265">
        <v>1897</v>
      </c>
      <c r="N22" s="239">
        <f>SUM(N6:N21)</f>
        <v>2187</v>
      </c>
      <c r="O22" s="254"/>
      <c r="P22" s="274"/>
    </row>
    <row r="23" spans="1:15" ht="18.75" customHeight="1">
      <c r="A23" s="70" t="str">
        <f>'2 Adult Exits'!A23</f>
        <v>Entered Employments include:  unsubsidized employment; military; and apprenticeship.</v>
      </c>
      <c r="B23" s="76"/>
      <c r="C23" s="70"/>
      <c r="D23" s="73"/>
      <c r="E23" s="72"/>
      <c r="F23" s="72"/>
      <c r="G23" s="70"/>
      <c r="H23" s="70"/>
      <c r="I23" s="70"/>
      <c r="J23" s="70"/>
      <c r="K23" s="70"/>
      <c r="L23" s="73"/>
      <c r="M23" s="70"/>
      <c r="N23" s="70"/>
      <c r="O23" s="1"/>
    </row>
    <row r="24" spans="1:15" ht="18" customHeight="1">
      <c r="A24" s="70" t="str">
        <f>'2 Adult Exits'!A24</f>
        <v>   Exclusions: Exiters who leave the program for medical reasons or who are institutionalized are not counted in Entered Employment rate.</v>
      </c>
      <c r="B24" s="76"/>
      <c r="C24" s="70"/>
      <c r="D24" s="73"/>
      <c r="E24" s="72"/>
      <c r="F24" s="72"/>
      <c r="G24" s="70"/>
      <c r="H24" s="70"/>
      <c r="I24" s="70"/>
      <c r="J24" s="70"/>
      <c r="K24" s="70"/>
      <c r="L24" s="73"/>
      <c r="M24" s="70"/>
      <c r="N24" s="70"/>
      <c r="O24" s="1"/>
    </row>
    <row r="25" spans="1:15" ht="17.25" customHeight="1">
      <c r="A25" s="365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1"/>
    </row>
    <row r="26" spans="1:14" ht="12.75">
      <c r="A26" s="16"/>
      <c r="B26" s="189"/>
      <c r="C26" s="16"/>
      <c r="D26" s="190"/>
      <c r="E26" s="191"/>
      <c r="F26" s="191"/>
      <c r="G26" s="16"/>
      <c r="H26" s="16"/>
      <c r="I26" s="16"/>
      <c r="J26" s="16"/>
      <c r="K26" s="16"/>
      <c r="L26" s="190"/>
      <c r="M26" s="16"/>
      <c r="N26" s="16"/>
    </row>
    <row r="27" ht="12.75">
      <c r="L27" s="234"/>
    </row>
    <row r="28" spans="11:12" ht="12.75">
      <c r="K28" s="16"/>
      <c r="L28" s="3"/>
    </row>
  </sheetData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workbookViewId="0" topLeftCell="A1">
      <selection activeCell="A23" sqref="A23"/>
    </sheetView>
  </sheetViews>
  <sheetFormatPr defaultColWidth="9.140625" defaultRowHeight="12.75"/>
  <cols>
    <col min="1" max="1" width="19.421875" style="0" customWidth="1"/>
    <col min="2" max="2" width="8.00390625" style="0" customWidth="1"/>
    <col min="3" max="3" width="7.421875" style="0" customWidth="1"/>
    <col min="4" max="4" width="10.140625" style="0" customWidth="1"/>
    <col min="5" max="5" width="9.8515625" style="0" customWidth="1"/>
    <col min="6" max="7" width="9.7109375" style="0" customWidth="1"/>
    <col min="8" max="8" width="7.57421875" style="0" customWidth="1"/>
    <col min="10" max="10" width="9.00390625" style="0" customWidth="1"/>
    <col min="12" max="12" width="8.7109375" style="0" customWidth="1"/>
    <col min="13" max="13" width="7.7109375" style="0" customWidth="1"/>
    <col min="14" max="14" width="8.57421875" style="0" customWidth="1"/>
  </cols>
  <sheetData>
    <row r="1" spans="1:29" s="56" customFormat="1" ht="19.5" customHeight="1">
      <c r="A1" s="289" t="str">
        <f>+'1 Adult Part'!A1:O1</f>
        <v>TAB 6 - WIA TITLE I PARTICIPANT SUMMARIES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/>
      <c r="AC1"/>
    </row>
    <row r="2" spans="1:29" s="56" customFormat="1" ht="19.5" customHeight="1">
      <c r="A2" s="321" t="str">
        <f>'1 Adult Part'!$A$2</f>
        <v>FY12 ANNUAL PERFORMANCE ENDING JUNE 30, 2012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6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/>
      <c r="AC2"/>
    </row>
    <row r="3" spans="1:29" s="56" customFormat="1" ht="19.5" customHeight="1" thickBot="1">
      <c r="A3" s="318" t="s">
        <v>39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8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/>
      <c r="AC3"/>
    </row>
    <row r="4" spans="1:27" ht="16.5" customHeight="1">
      <c r="A4" s="68"/>
      <c r="B4" s="372" t="str">
        <f>'3 Adult Characteristics'!$B$4</f>
        <v>Percentage of Total Participants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232" customFormat="1" ht="51.75" customHeight="1" thickBot="1">
      <c r="A5" s="227" t="s">
        <v>0</v>
      </c>
      <c r="B5" s="228" t="s">
        <v>14</v>
      </c>
      <c r="C5" s="201" t="s">
        <v>69</v>
      </c>
      <c r="D5" s="201" t="s">
        <v>15</v>
      </c>
      <c r="E5" s="201" t="s">
        <v>67</v>
      </c>
      <c r="F5" s="201" t="s">
        <v>68</v>
      </c>
      <c r="G5" s="201" t="s">
        <v>16</v>
      </c>
      <c r="H5" s="203" t="s">
        <v>17</v>
      </c>
      <c r="I5" s="201" t="s">
        <v>24</v>
      </c>
      <c r="J5" s="201" t="s">
        <v>19</v>
      </c>
      <c r="K5" s="201" t="s">
        <v>81</v>
      </c>
      <c r="L5" s="201" t="s">
        <v>20</v>
      </c>
      <c r="M5" s="229" t="s">
        <v>21</v>
      </c>
      <c r="N5" s="202" t="s">
        <v>22</v>
      </c>
      <c r="O5" s="230"/>
      <c r="P5" s="230"/>
      <c r="Q5" s="231"/>
      <c r="R5" s="231"/>
      <c r="S5" s="230"/>
      <c r="T5" s="230"/>
      <c r="U5" s="230"/>
      <c r="V5" s="230"/>
      <c r="W5" s="230"/>
      <c r="X5" s="230"/>
      <c r="Y5" s="230"/>
      <c r="Z5" s="230"/>
      <c r="AA5" s="230"/>
    </row>
    <row r="6" spans="1:29" s="6" customFormat="1" ht="21.75" customHeight="1">
      <c r="A6" s="64" t="str">
        <f>'1 Adult Part'!A7</f>
        <v>Berkshire</v>
      </c>
      <c r="B6" s="131">
        <v>48.993288590604024</v>
      </c>
      <c r="C6" s="132">
        <v>20.13422818791946</v>
      </c>
      <c r="D6" s="133">
        <v>4.697986577181208</v>
      </c>
      <c r="E6" s="132">
        <v>8.724832214765101</v>
      </c>
      <c r="F6" s="132">
        <v>0</v>
      </c>
      <c r="G6" s="133">
        <v>1.342281879194631</v>
      </c>
      <c r="H6" s="132">
        <v>0.6711409395973155</v>
      </c>
      <c r="I6" s="133">
        <v>76.51006711409396</v>
      </c>
      <c r="J6" s="132">
        <v>0</v>
      </c>
      <c r="K6" s="133">
        <v>11.409395973154362</v>
      </c>
      <c r="L6" s="133">
        <v>0.6711409395973155</v>
      </c>
      <c r="M6" s="135">
        <v>8.724832214765101</v>
      </c>
      <c r="N6" s="134">
        <v>15.436241610738257</v>
      </c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/>
      <c r="AC6"/>
    </row>
    <row r="7" spans="1:29" s="6" customFormat="1" ht="21.75" customHeight="1">
      <c r="A7" s="65" t="str">
        <f>'1 Adult Part'!A8</f>
        <v>Boston</v>
      </c>
      <c r="B7" s="137">
        <v>63.05418719211823</v>
      </c>
      <c r="C7" s="138">
        <v>15.763546798029557</v>
      </c>
      <c r="D7" s="139">
        <v>12.807881773399014</v>
      </c>
      <c r="E7" s="138">
        <v>43.8423645320197</v>
      </c>
      <c r="F7" s="138">
        <v>15.270935960591135</v>
      </c>
      <c r="G7" s="139">
        <v>0.49261083743842365</v>
      </c>
      <c r="H7" s="138">
        <v>2.4630541871921183</v>
      </c>
      <c r="I7" s="139">
        <v>80.29556650246306</v>
      </c>
      <c r="J7" s="138">
        <v>8.866995073891626</v>
      </c>
      <c r="K7" s="139">
        <v>79.3103448275862</v>
      </c>
      <c r="L7" s="139">
        <v>0</v>
      </c>
      <c r="M7" s="141">
        <v>2.4630541871921183</v>
      </c>
      <c r="N7" s="140">
        <v>14.77832512315271</v>
      </c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/>
      <c r="AC7"/>
    </row>
    <row r="8" spans="1:29" s="6" customFormat="1" ht="21.75" customHeight="1">
      <c r="A8" s="64" t="str">
        <f>'1 Adult Part'!A9</f>
        <v>Bristol</v>
      </c>
      <c r="B8" s="143">
        <v>62.337662337662344</v>
      </c>
      <c r="C8" s="144">
        <v>25.82972582972583</v>
      </c>
      <c r="D8" s="145">
        <v>7.936507936507936</v>
      </c>
      <c r="E8" s="144">
        <v>3.8961038961038965</v>
      </c>
      <c r="F8" s="144">
        <v>2.0202020202020203</v>
      </c>
      <c r="G8" s="145">
        <v>0.8658008658008657</v>
      </c>
      <c r="H8" s="144">
        <v>19.336219336219337</v>
      </c>
      <c r="I8" s="145">
        <v>90.18759018759019</v>
      </c>
      <c r="J8" s="144">
        <v>6.195965417867435</v>
      </c>
      <c r="K8" s="145">
        <v>42.13564213564214</v>
      </c>
      <c r="L8" s="145">
        <v>0</v>
      </c>
      <c r="M8" s="147">
        <v>4.473304473304474</v>
      </c>
      <c r="N8" s="146">
        <v>10.389610389610391</v>
      </c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/>
      <c r="AC8"/>
    </row>
    <row r="9" spans="1:29" s="6" customFormat="1" ht="21.75" customHeight="1">
      <c r="A9" s="64" t="str">
        <f>'1 Adult Part'!A10</f>
        <v>Brockton</v>
      </c>
      <c r="B9" s="143">
        <v>46.36363636363637</v>
      </c>
      <c r="C9" s="144">
        <v>22.272727272727273</v>
      </c>
      <c r="D9" s="145">
        <v>4.545454545454546</v>
      </c>
      <c r="E9" s="144">
        <v>20.90909090909091</v>
      </c>
      <c r="F9" s="144">
        <v>2.272727272727273</v>
      </c>
      <c r="G9" s="145">
        <v>1.8181818181818181</v>
      </c>
      <c r="H9" s="144">
        <v>9.545454545454547</v>
      </c>
      <c r="I9" s="145">
        <v>85.45454545454545</v>
      </c>
      <c r="J9" s="144">
        <v>5</v>
      </c>
      <c r="K9" s="145">
        <v>16.818181818181817</v>
      </c>
      <c r="L9" s="145">
        <v>0</v>
      </c>
      <c r="M9" s="147">
        <v>8.181818181818182</v>
      </c>
      <c r="N9" s="146">
        <v>14.090909090909092</v>
      </c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/>
      <c r="AC9"/>
    </row>
    <row r="10" spans="1:29" s="6" customFormat="1" ht="21.75" customHeight="1">
      <c r="A10" s="64" t="str">
        <f>'1 Adult Part'!A11</f>
        <v>Cape Cod &amp; Islands</v>
      </c>
      <c r="B10" s="143">
        <v>59.663865546218496</v>
      </c>
      <c r="C10" s="144">
        <v>38.65546218487395</v>
      </c>
      <c r="D10" s="145">
        <v>2.5210084033613445</v>
      </c>
      <c r="E10" s="144">
        <v>1.6806722689075633</v>
      </c>
      <c r="F10" s="144">
        <v>2.5210084033613445</v>
      </c>
      <c r="G10" s="145">
        <v>5.042016806722689</v>
      </c>
      <c r="H10" s="144">
        <v>2.5210084033613445</v>
      </c>
      <c r="I10" s="145">
        <v>78.99159663865547</v>
      </c>
      <c r="J10" s="144">
        <v>0</v>
      </c>
      <c r="K10" s="145">
        <v>4.201680672268908</v>
      </c>
      <c r="L10" s="145">
        <v>0</v>
      </c>
      <c r="M10" s="147">
        <v>15.966386554621849</v>
      </c>
      <c r="N10" s="146">
        <v>12.605042016806724</v>
      </c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/>
      <c r="AC10"/>
    </row>
    <row r="11" spans="1:29" s="6" customFormat="1" ht="21.75" customHeight="1">
      <c r="A11" s="64" t="str">
        <f>'1 Adult Part'!A12</f>
        <v>Central Mass</v>
      </c>
      <c r="B11" s="143">
        <v>48.28375286041191</v>
      </c>
      <c r="C11" s="144">
        <v>22.42562929061785</v>
      </c>
      <c r="D11" s="145">
        <v>9.610983981693364</v>
      </c>
      <c r="E11" s="144">
        <v>6.407322654462242</v>
      </c>
      <c r="F11" s="144">
        <v>8.924485125858123</v>
      </c>
      <c r="G11" s="145">
        <v>1.3729977116704806</v>
      </c>
      <c r="H11" s="144">
        <v>7.780320366132724</v>
      </c>
      <c r="I11" s="145">
        <v>84.43935926773456</v>
      </c>
      <c r="J11" s="144">
        <v>2.059496567505721</v>
      </c>
      <c r="K11" s="145">
        <v>5.034324942791762</v>
      </c>
      <c r="L11" s="145">
        <v>0.6864988558352403</v>
      </c>
      <c r="M11" s="147">
        <v>9.153318077803204</v>
      </c>
      <c r="N11" s="146">
        <v>10.297482837528603</v>
      </c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/>
      <c r="AC11"/>
    </row>
    <row r="12" spans="1:29" s="6" customFormat="1" ht="21.75" customHeight="1">
      <c r="A12" s="64" t="str">
        <f>'1 Adult Part'!A13</f>
        <v>Franklin/Hampshire</v>
      </c>
      <c r="B12" s="143">
        <v>49.029126213592235</v>
      </c>
      <c r="C12" s="144">
        <v>20.388349514563107</v>
      </c>
      <c r="D12" s="145">
        <v>2.4271844660194173</v>
      </c>
      <c r="E12" s="144">
        <v>2.4271844660194173</v>
      </c>
      <c r="F12" s="144">
        <v>0.4854368932038835</v>
      </c>
      <c r="G12" s="145">
        <v>3.3980582524271843</v>
      </c>
      <c r="H12" s="144">
        <v>4.854368932038835</v>
      </c>
      <c r="I12" s="145">
        <v>81.06796116504854</v>
      </c>
      <c r="J12" s="144">
        <v>0.970873786407767</v>
      </c>
      <c r="K12" s="145">
        <v>0</v>
      </c>
      <c r="L12" s="145">
        <v>0.970873786407767</v>
      </c>
      <c r="M12" s="147">
        <v>6.796116504854369</v>
      </c>
      <c r="N12" s="146">
        <v>10.679611650485437</v>
      </c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/>
      <c r="AC12"/>
    </row>
    <row r="13" spans="1:29" s="6" customFormat="1" ht="21.75" customHeight="1">
      <c r="A13" s="64" t="str">
        <f>'1 Adult Part'!A14</f>
        <v>Greater Lowell</v>
      </c>
      <c r="B13" s="143">
        <v>46.68674698795181</v>
      </c>
      <c r="C13" s="144">
        <v>19.879518072289155</v>
      </c>
      <c r="D13" s="145">
        <v>7.831325301204819</v>
      </c>
      <c r="E13" s="144">
        <v>3.0120481927710845</v>
      </c>
      <c r="F13" s="144">
        <v>36.14457831325302</v>
      </c>
      <c r="G13" s="145">
        <v>2.108433734939759</v>
      </c>
      <c r="H13" s="144">
        <v>10.843373493975903</v>
      </c>
      <c r="I13" s="145">
        <v>82.5301204819277</v>
      </c>
      <c r="J13" s="144">
        <v>15.662650602409638</v>
      </c>
      <c r="K13" s="145">
        <v>37.34939759036145</v>
      </c>
      <c r="L13" s="145">
        <v>0</v>
      </c>
      <c r="M13" s="147">
        <v>6.626506024096385</v>
      </c>
      <c r="N13" s="146">
        <v>11.74698795180723</v>
      </c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/>
      <c r="AC13"/>
    </row>
    <row r="14" spans="1:29" s="6" customFormat="1" ht="21.75" customHeight="1">
      <c r="A14" s="64" t="str">
        <f>'1 Adult Part'!A15</f>
        <v>Greater New Bedford</v>
      </c>
      <c r="B14" s="143">
        <v>52.67605633802817</v>
      </c>
      <c r="C14" s="144">
        <v>22.535211267605632</v>
      </c>
      <c r="D14" s="145">
        <v>13.239436619718308</v>
      </c>
      <c r="E14" s="144">
        <v>9.295774647887326</v>
      </c>
      <c r="F14" s="144">
        <v>1.6901408450704225</v>
      </c>
      <c r="G14" s="145">
        <v>3.0985915492957745</v>
      </c>
      <c r="H14" s="144">
        <v>19.43661971830986</v>
      </c>
      <c r="I14" s="145">
        <v>79.71830985915493</v>
      </c>
      <c r="J14" s="144">
        <v>9.014084507042254</v>
      </c>
      <c r="K14" s="145">
        <v>10.422535211267608</v>
      </c>
      <c r="L14" s="145">
        <v>0.5633802816901409</v>
      </c>
      <c r="M14" s="147">
        <v>7.323943661971831</v>
      </c>
      <c r="N14" s="146">
        <v>18.59154929577465</v>
      </c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/>
      <c r="AC14"/>
    </row>
    <row r="15" spans="1:29" s="6" customFormat="1" ht="21.75" customHeight="1">
      <c r="A15" s="64" t="str">
        <f>'1 Adult Part'!A16</f>
        <v>Hampden</v>
      </c>
      <c r="B15" s="143">
        <v>50</v>
      </c>
      <c r="C15" s="144">
        <v>16.847826086956523</v>
      </c>
      <c r="D15" s="145">
        <v>19.202898550724637</v>
      </c>
      <c r="E15" s="144">
        <v>16.1231884057971</v>
      </c>
      <c r="F15" s="144">
        <v>2.717391304347826</v>
      </c>
      <c r="G15" s="145">
        <v>4.166666666666668</v>
      </c>
      <c r="H15" s="144">
        <v>5.978260869565218</v>
      </c>
      <c r="I15" s="145">
        <v>79.8913043478261</v>
      </c>
      <c r="J15" s="144">
        <v>7.065217391304348</v>
      </c>
      <c r="K15" s="145">
        <v>47.64492753623189</v>
      </c>
      <c r="L15" s="145">
        <v>2.3550724637681157</v>
      </c>
      <c r="M15" s="147">
        <v>6.159420289855072</v>
      </c>
      <c r="N15" s="146">
        <v>19.92753623188406</v>
      </c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/>
      <c r="AC15"/>
    </row>
    <row r="16" spans="1:29" s="6" customFormat="1" ht="21.75" customHeight="1">
      <c r="A16" s="64" t="str">
        <f>'1 Adult Part'!A17</f>
        <v>Merrimack Valley</v>
      </c>
      <c r="B16" s="143">
        <v>42.34800838574424</v>
      </c>
      <c r="C16" s="144">
        <v>24.947589098532493</v>
      </c>
      <c r="D16" s="145">
        <v>30.607966457023057</v>
      </c>
      <c r="E16" s="144">
        <v>2.7253668763102725</v>
      </c>
      <c r="F16" s="144">
        <v>4.1928721174004195</v>
      </c>
      <c r="G16" s="145">
        <v>2.7253668763102725</v>
      </c>
      <c r="H16" s="144">
        <v>13.417190775681343</v>
      </c>
      <c r="I16" s="145">
        <v>77.9874213836478</v>
      </c>
      <c r="J16" s="144">
        <v>19.07756813417191</v>
      </c>
      <c r="K16" s="145">
        <v>20.335429769392032</v>
      </c>
      <c r="L16" s="145">
        <v>0.20964360587002098</v>
      </c>
      <c r="M16" s="147">
        <v>12.159329140461216</v>
      </c>
      <c r="N16" s="146">
        <v>11.949685534591195</v>
      </c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/>
      <c r="AC16"/>
    </row>
    <row r="17" spans="1:29" s="6" customFormat="1" ht="21.75" customHeight="1">
      <c r="A17" s="64" t="str">
        <f>'1 Adult Part'!A18</f>
        <v>Metro North</v>
      </c>
      <c r="B17" s="143">
        <v>59.23460898502496</v>
      </c>
      <c r="C17" s="144">
        <v>29.118136439267882</v>
      </c>
      <c r="D17" s="145">
        <v>8.319467554076539</v>
      </c>
      <c r="E17" s="144">
        <v>13.477537437603996</v>
      </c>
      <c r="F17" s="144">
        <v>6.322795341098169</v>
      </c>
      <c r="G17" s="145">
        <v>3.4941763727121464</v>
      </c>
      <c r="H17" s="144">
        <v>2.3294509151414307</v>
      </c>
      <c r="I17" s="145">
        <v>71.04825291181365</v>
      </c>
      <c r="J17" s="144">
        <v>0.6655574043261231</v>
      </c>
      <c r="K17" s="145">
        <v>41.098169717138106</v>
      </c>
      <c r="L17" s="145">
        <v>0</v>
      </c>
      <c r="M17" s="147">
        <v>3.4941763727121464</v>
      </c>
      <c r="N17" s="146">
        <v>6.322795341098169</v>
      </c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/>
      <c r="AC17"/>
    </row>
    <row r="18" spans="1:29" s="6" customFormat="1" ht="21.75" customHeight="1">
      <c r="A18" s="64" t="str">
        <f>'1 Adult Part'!A19</f>
        <v>Metro South/West</v>
      </c>
      <c r="B18" s="143">
        <v>41.31274131274131</v>
      </c>
      <c r="C18" s="144">
        <v>29.72972972972973</v>
      </c>
      <c r="D18" s="145">
        <v>5.405405405405405</v>
      </c>
      <c r="E18" s="144">
        <v>6.94980694980695</v>
      </c>
      <c r="F18" s="144">
        <v>9.845559845559846</v>
      </c>
      <c r="G18" s="145">
        <v>2.8957528957528957</v>
      </c>
      <c r="H18" s="144">
        <v>3.8610038610038613</v>
      </c>
      <c r="I18" s="145">
        <v>79.53667953667954</v>
      </c>
      <c r="J18" s="144">
        <v>1.926782273603083</v>
      </c>
      <c r="K18" s="145">
        <v>0.9652509652509653</v>
      </c>
      <c r="L18" s="145">
        <v>0.1926782273603083</v>
      </c>
      <c r="M18" s="147">
        <v>9.652509652509652</v>
      </c>
      <c r="N18" s="146">
        <v>11.196911196911197</v>
      </c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/>
      <c r="AC18"/>
    </row>
    <row r="19" spans="1:29" s="6" customFormat="1" ht="21.75" customHeight="1">
      <c r="A19" s="64" t="str">
        <f>'1 Adult Part'!A20</f>
        <v>North Central Mass</v>
      </c>
      <c r="B19" s="143">
        <v>46.63677130044844</v>
      </c>
      <c r="C19" s="144">
        <v>14.349775784753366</v>
      </c>
      <c r="D19" s="145">
        <v>20.62780269058296</v>
      </c>
      <c r="E19" s="144">
        <v>4.484304932735426</v>
      </c>
      <c r="F19" s="144">
        <v>12.107623318385649</v>
      </c>
      <c r="G19" s="145">
        <v>0.4484304932735427</v>
      </c>
      <c r="H19" s="144">
        <v>5.829596412556055</v>
      </c>
      <c r="I19" s="145">
        <v>91.03139013452916</v>
      </c>
      <c r="J19" s="144">
        <v>1.345291479820628</v>
      </c>
      <c r="K19" s="145">
        <v>47.53363228699552</v>
      </c>
      <c r="L19" s="145">
        <v>0</v>
      </c>
      <c r="M19" s="147">
        <v>8.968609865470851</v>
      </c>
      <c r="N19" s="146">
        <v>11.65919282511211</v>
      </c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/>
      <c r="AC19"/>
    </row>
    <row r="20" spans="1:29" s="6" customFormat="1" ht="21.75" customHeight="1">
      <c r="A20" s="64" t="str">
        <f>'1 Adult Part'!A21</f>
        <v>North Shore</v>
      </c>
      <c r="B20" s="143">
        <v>61.73120728929385</v>
      </c>
      <c r="C20" s="144">
        <v>26.195899772209568</v>
      </c>
      <c r="D20" s="145">
        <v>6.378132118451025</v>
      </c>
      <c r="E20" s="144">
        <v>5.922551252847382</v>
      </c>
      <c r="F20" s="144">
        <v>2.733485193621868</v>
      </c>
      <c r="G20" s="145">
        <v>4.100227790432802</v>
      </c>
      <c r="H20" s="144">
        <v>1.366742596810934</v>
      </c>
      <c r="I20" s="145">
        <v>72.66514806378133</v>
      </c>
      <c r="J20" s="144">
        <v>1.366742596810934</v>
      </c>
      <c r="K20" s="145">
        <v>26.651480637813215</v>
      </c>
      <c r="L20" s="145">
        <v>0</v>
      </c>
      <c r="M20" s="147">
        <v>6.150341685649202</v>
      </c>
      <c r="N20" s="146">
        <v>10.250569476082005</v>
      </c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/>
      <c r="AC20"/>
    </row>
    <row r="21" spans="1:29" s="6" customFormat="1" ht="21.75" customHeight="1" thickBot="1">
      <c r="A21" s="66" t="str">
        <f>'1 Adult Part'!A22</f>
        <v>South Shore</v>
      </c>
      <c r="B21" s="149">
        <v>54.335260115606935</v>
      </c>
      <c r="C21" s="150">
        <v>20.231213872832374</v>
      </c>
      <c r="D21" s="151">
        <v>1.1560693641618498</v>
      </c>
      <c r="E21" s="150">
        <v>12.138728323699421</v>
      </c>
      <c r="F21" s="150">
        <v>9.248554913294798</v>
      </c>
      <c r="G21" s="151">
        <v>1.7341040462427748</v>
      </c>
      <c r="H21" s="150">
        <v>0.5780346820809249</v>
      </c>
      <c r="I21" s="151">
        <v>72.25433526011561</v>
      </c>
      <c r="J21" s="150">
        <v>1.1173184357541899</v>
      </c>
      <c r="K21" s="151">
        <v>2.3121387283236996</v>
      </c>
      <c r="L21" s="151">
        <v>0</v>
      </c>
      <c r="M21" s="153">
        <v>5.780346820809249</v>
      </c>
      <c r="N21" s="152">
        <v>6.936416184971099</v>
      </c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/>
      <c r="AC21"/>
    </row>
    <row r="22" spans="1:29" s="6" customFormat="1" ht="21.75" customHeight="1" thickBot="1">
      <c r="A22" s="67" t="s">
        <v>11</v>
      </c>
      <c r="B22" s="155">
        <v>52.25557310865368</v>
      </c>
      <c r="C22" s="157">
        <v>23.60891697384588</v>
      </c>
      <c r="D22" s="156">
        <v>11.005792522380203</v>
      </c>
      <c r="E22" s="156">
        <v>9.285588906441987</v>
      </c>
      <c r="F22" s="158">
        <v>6.986133052483764</v>
      </c>
      <c r="G22" s="156">
        <v>2.527646129541864</v>
      </c>
      <c r="H22" s="158">
        <v>8.144637528523784</v>
      </c>
      <c r="I22" s="158">
        <v>80.32297700544146</v>
      </c>
      <c r="J22" s="158">
        <v>5.644171779141105</v>
      </c>
      <c r="K22" s="156">
        <v>26.92645251886958</v>
      </c>
      <c r="L22" s="156">
        <v>0.40315512708150747</v>
      </c>
      <c r="M22" s="159">
        <v>7.161664033701949</v>
      </c>
      <c r="N22" s="152">
        <v>12.094084605932947</v>
      </c>
      <c r="O22" s="4"/>
      <c r="P22" s="5"/>
      <c r="Q22" s="7"/>
      <c r="R22" s="8"/>
      <c r="S22" s="8"/>
      <c r="T22" s="8"/>
      <c r="U22" s="8"/>
      <c r="V22" s="8"/>
      <c r="W22" s="5"/>
      <c r="X22" s="5"/>
      <c r="Y22" s="5"/>
      <c r="Z22" s="5"/>
      <c r="AA22" s="5"/>
      <c r="AB22"/>
      <c r="AC22"/>
    </row>
  </sheetData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joan boucher</cp:lastModifiedBy>
  <cp:lastPrinted>2009-08-13T15:05:33Z</cp:lastPrinted>
  <dcterms:created xsi:type="dcterms:W3CDTF">2002-10-30T15:58:39Z</dcterms:created>
  <dcterms:modified xsi:type="dcterms:W3CDTF">2012-10-05T19:15:48Z</dcterms:modified>
  <cp:category/>
  <cp:version/>
  <cp:contentType/>
  <cp:contentStatus/>
</cp:coreProperties>
</file>