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30" yWindow="0" windowWidth="11850" windowHeight="12360" tabRatio="878" activeTab="0"/>
  </bookViews>
  <sheets>
    <sheet name="Cover Sheet " sheetId="1" r:id="rId1"/>
    <sheet name="1 Adult Part" sheetId="2" r:id="rId2"/>
    <sheet name="2 Adult Exits" sheetId="3" r:id="rId3"/>
    <sheet name="3 Adult Characteristics" sheetId="4" r:id="rId4"/>
    <sheet name="4 Dis Wrk Part" sheetId="5" r:id="rId5"/>
    <sheet name="5 Dis Wrk Exits" sheetId="6" r:id="rId6"/>
    <sheet name="6 Dis Worker Characteristics" sheetId="7" r:id="rId7"/>
  </sheets>
  <definedNames>
    <definedName name="_xlnm.Print_Area" localSheetId="1">'1 Adult Part'!$A$1:$Q$27</definedName>
    <definedName name="_xlnm.Print_Area" localSheetId="2">'2 Adult Exits'!$A$1:$N$25</definedName>
    <definedName name="_xlnm.Print_Area" localSheetId="3">'3 Adult Characteristics'!$A$1:$O$22</definedName>
    <definedName name="_xlnm.Print_Area" localSheetId="4">'4 Dis Wrk Part'!$A$1:$Q$28</definedName>
    <definedName name="_xlnm.Print_Area" localSheetId="5">'5 Dis Wrk Exits'!$A$1:$N$24</definedName>
    <definedName name="_xlnm.Print_Area" localSheetId="6">'6 Dis Worker Characteristics'!$A$1:$N$22</definedName>
    <definedName name="_xlnm.Print_Area" localSheetId="0">'Cover Sheet '!$B$1:$G$32</definedName>
  </definedNames>
  <calcPr fullCalcOnLoad="1"/>
</workbook>
</file>

<file path=xl/sharedStrings.xml><?xml version="1.0" encoding="utf-8"?>
<sst xmlns="http://schemas.openxmlformats.org/spreadsheetml/2006/main" count="152" uniqueCount="86">
  <si>
    <t>WORKFORCE
INVESTMENT AREA</t>
  </si>
  <si>
    <t>Annual
Plan</t>
  </si>
  <si>
    <t>YTD
Actual</t>
  </si>
  <si>
    <t>ABE /
GED</t>
  </si>
  <si>
    <t>ESL</t>
  </si>
  <si>
    <t>OJT</t>
  </si>
  <si>
    <t>Boston</t>
  </si>
  <si>
    <t>Metro North</t>
  </si>
  <si>
    <t>Metro South/West</t>
  </si>
  <si>
    <t>Brockton</t>
  </si>
  <si>
    <t>Cape Cod &amp; Islands</t>
  </si>
  <si>
    <t>STATE TOTALS</t>
  </si>
  <si>
    <t>Exclusions</t>
  </si>
  <si>
    <t>%
of Plan</t>
  </si>
  <si>
    <t>Female</t>
  </si>
  <si>
    <t>Hispanic
or Latino</t>
  </si>
  <si>
    <t>Disabled</t>
  </si>
  <si>
    <t>Less
Than H.S.</t>
  </si>
  <si>
    <t>Cash
Welfare</t>
  </si>
  <si>
    <t>Limited
English</t>
  </si>
  <si>
    <t>Offender</t>
  </si>
  <si>
    <t>Veteran</t>
  </si>
  <si>
    <t>Single
Parent</t>
  </si>
  <si>
    <t>Low
Income</t>
  </si>
  <si>
    <t>U.I.
Claimant</t>
  </si>
  <si>
    <t>Central Mass</t>
  </si>
  <si>
    <t>Greater New Bedford</t>
  </si>
  <si>
    <t>New YTD
Actual</t>
  </si>
  <si>
    <t>New &amp; Carry-in YTD</t>
  </si>
  <si>
    <t>Berkshire</t>
  </si>
  <si>
    <t>Bristol</t>
  </si>
  <si>
    <t>Hampden</t>
  </si>
  <si>
    <t>North Shore</t>
  </si>
  <si>
    <t>Franklin/Hampshire</t>
  </si>
  <si>
    <t>North Central Mass</t>
  </si>
  <si>
    <t>DISLOCATED WORKERS</t>
  </si>
  <si>
    <t xml:space="preserve"> ADULTS</t>
  </si>
  <si>
    <t>Merrimack Valley</t>
  </si>
  <si>
    <t>TABLE 1 - ADULT PARTICIPATION &amp; ACTIVITY SUMMARY</t>
  </si>
  <si>
    <t xml:space="preserve">TABLE 6 - DISLOCATED WORKER PARTICIPANT CHARACTERISTICS SUMMARY </t>
  </si>
  <si>
    <t>TABLE 5 - DISLOCATED WORKER EXIT &amp; OUTCOME SUMMARY</t>
  </si>
  <si>
    <t xml:space="preserve">TABLE 4 - DISLOCATED WORKER PARTICIPATION SUMMARY </t>
  </si>
  <si>
    <t xml:space="preserve">TABLE 3 - ADULT PARTICIPANT CHARACTERISTICS SUMMARY </t>
  </si>
  <si>
    <t xml:space="preserve">TABLE 2 - ADULT EXIT AND OUTCOME SUMMARY </t>
  </si>
  <si>
    <t>Table 1 - Participation and Activity</t>
  </si>
  <si>
    <t>Table 2 - Exit and Outcome</t>
  </si>
  <si>
    <t>Table 3 - Characteristics</t>
  </si>
  <si>
    <t>Table 4 - Participation and Activity</t>
  </si>
  <si>
    <t>Table 5 - Exit and Outcome</t>
  </si>
  <si>
    <t>Table 6 - Characteristics</t>
  </si>
  <si>
    <t xml:space="preserve">        programs, skill upgrading &amp; retraining, entrepreneurial, job readiness &amp; customized training.</t>
  </si>
  <si>
    <t>Total</t>
  </si>
  <si>
    <t>New</t>
  </si>
  <si>
    <t>Training</t>
  </si>
  <si>
    <t>Enrollments by Activity</t>
  </si>
  <si>
    <t>(Multiple Counts)</t>
  </si>
  <si>
    <t>Enrollments</t>
  </si>
  <si>
    <t xml:space="preserve">  Participants</t>
  </si>
  <si>
    <t>Total Exits</t>
  </si>
  <si>
    <t>Entered Employments</t>
  </si>
  <si>
    <t>E.E. Rate at Exit</t>
  </si>
  <si>
    <t>Average Wage</t>
  </si>
  <si>
    <t>Credentials</t>
  </si>
  <si>
    <t>% of    Plan</t>
  </si>
  <si>
    <t>TAB 6 - WIA TITLE I PARTICIPANT SUMMARIES</t>
  </si>
  <si>
    <t>% of Plan</t>
  </si>
  <si>
    <t>Black or
African American</t>
  </si>
  <si>
    <t>Asian or
Pacific Islander</t>
  </si>
  <si>
    <t>Age 55 or Older</t>
  </si>
  <si>
    <t>Percentage of Total Participants</t>
  </si>
  <si>
    <t>Age 55
or   Older</t>
  </si>
  <si>
    <t>Vet</t>
  </si>
  <si>
    <t xml:space="preserve">Other       </t>
  </si>
  <si>
    <t xml:space="preserve">   Exclusions: Exiters who leave the program for medical reasons or who are institutionalized are not counted in Entered Employment rate.</t>
  </si>
  <si>
    <t>Other</t>
  </si>
  <si>
    <t xml:space="preserve"> * WIA Section 134(d)(4)(D): Occupational Training includes workplace training, private sector training </t>
  </si>
  <si>
    <t xml:space="preserve">Occup
Skills *      </t>
  </si>
  <si>
    <t>Occup
Skills*</t>
  </si>
  <si>
    <t>Entered Employments include:  unsubsidized employment; military; and apprenticeship.</t>
  </si>
  <si>
    <t>Greater Lowell</t>
  </si>
  <si>
    <t>Math or
Reading 
Level &lt; 9.0</t>
  </si>
  <si>
    <t>South Shore</t>
  </si>
  <si>
    <t xml:space="preserve">Compiled by Massachusetts Department of Career Services  </t>
  </si>
  <si>
    <t>Data Source:  Crystal Reports/MOSES Database</t>
  </si>
  <si>
    <t>FY13 ANNUAL PERFORMANCE ENDING JUNE 30, 2013</t>
  </si>
  <si>
    <t>Crystal Report Date: 12/11/2013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</si>
</sst>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###,000"/>
    <numFmt numFmtId="170" formatCode="#,##0__\)"/>
    <numFmt numFmtId="171" formatCode="_(#,##0__\)"/>
    <numFmt numFmtId="172" formatCode="_(*#\,##0__\)"/>
    <numFmt numFmtId="173" formatCode="_#\,##0__"/>
    <numFmt numFmtId="174" formatCode="#,##0__"/>
    <numFmt numFmtId="175" formatCode="_(* #,##0_);_(* \(#,##0\);_(* &quot;-&quot;??_);_(@_)"/>
    <numFmt numFmtId="176" formatCode="_(* #,##0.0_);_(* \(#,##0.0\);_(* &quot;-&quot;??_);_(@_)"/>
    <numFmt numFmtId="177" formatCode="[$-409]dddd\,\ mmmm\ dd\,\ yyyy"/>
    <numFmt numFmtId="178" formatCode="m/d/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0"/>
    <numFmt numFmtId="184" formatCode="0[$%-409]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" fontId="0" fillId="0" borderId="0" xfId="0" applyNumberFormat="1" applyBorder="1" applyAlignment="1">
      <alignment vertical="center"/>
    </xf>
    <xf numFmtId="10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9" fontId="0" fillId="0" borderId="0" xfId="59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indent="2"/>
      <protection locked="0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4" xfId="0" applyFont="1" applyBorder="1" applyAlignment="1" applyProtection="1">
      <alignment/>
      <protection locked="0"/>
    </xf>
    <xf numFmtId="0" fontId="8" fillId="0" borderId="0" xfId="0" applyFont="1" applyBorder="1" applyAlignment="1">
      <alignment horizontal="left" indent="2"/>
    </xf>
    <xf numFmtId="0" fontId="10" fillId="0" borderId="0" xfId="0" applyFont="1" applyBorder="1" applyAlignment="1">
      <alignment horizontal="left" indent="2"/>
    </xf>
    <xf numFmtId="0" fontId="11" fillId="0" borderId="0" xfId="0" applyFont="1" applyBorder="1" applyAlignment="1">
      <alignment horizontal="left" indent="2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 applyProtection="1">
      <alignment horizontal="left" indent="8"/>
      <protection locked="0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8" fillId="0" borderId="26" xfId="0" applyFont="1" applyBorder="1" applyAlignment="1">
      <alignment/>
    </xf>
    <xf numFmtId="0" fontId="12" fillId="0" borderId="27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/>
    </xf>
    <xf numFmtId="9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28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1" fontId="12" fillId="35" borderId="29" xfId="0" applyNumberFormat="1" applyFont="1" applyFill="1" applyBorder="1" applyAlignment="1">
      <alignment horizontal="center" vertical="center"/>
    </xf>
    <xf numFmtId="9" fontId="12" fillId="35" borderId="30" xfId="0" applyNumberFormat="1" applyFont="1" applyFill="1" applyBorder="1" applyAlignment="1">
      <alignment horizontal="center" vertical="center"/>
    </xf>
    <xf numFmtId="1" fontId="12" fillId="35" borderId="31" xfId="0" applyNumberFormat="1" applyFont="1" applyFill="1" applyBorder="1" applyAlignment="1">
      <alignment horizontal="center" vertical="center"/>
    </xf>
    <xf numFmtId="9" fontId="12" fillId="35" borderId="32" xfId="0" applyNumberFormat="1" applyFont="1" applyFill="1" applyBorder="1" applyAlignment="1">
      <alignment horizontal="center" vertical="center"/>
    </xf>
    <xf numFmtId="9" fontId="12" fillId="35" borderId="33" xfId="59" applyFont="1" applyFill="1" applyBorder="1" applyAlignment="1">
      <alignment horizontal="center" vertical="center"/>
    </xf>
    <xf numFmtId="1" fontId="12" fillId="35" borderId="34" xfId="0" applyNumberFormat="1" applyFont="1" applyFill="1" applyBorder="1" applyAlignment="1">
      <alignment horizontal="center" vertical="center"/>
    </xf>
    <xf numFmtId="9" fontId="12" fillId="35" borderId="35" xfId="0" applyNumberFormat="1" applyFont="1" applyFill="1" applyBorder="1" applyAlignment="1">
      <alignment horizontal="center" vertical="center"/>
    </xf>
    <xf numFmtId="1" fontId="12" fillId="35" borderId="36" xfId="0" applyNumberFormat="1" applyFont="1" applyFill="1" applyBorder="1" applyAlignment="1">
      <alignment horizontal="center" vertical="center"/>
    </xf>
    <xf numFmtId="9" fontId="12" fillId="35" borderId="37" xfId="0" applyNumberFormat="1" applyFont="1" applyFill="1" applyBorder="1" applyAlignment="1">
      <alignment horizontal="center" vertical="center"/>
    </xf>
    <xf numFmtId="9" fontId="12" fillId="35" borderId="38" xfId="59" applyFont="1" applyFill="1" applyBorder="1" applyAlignment="1">
      <alignment horizontal="center" vertical="center"/>
    </xf>
    <xf numFmtId="1" fontId="12" fillId="35" borderId="38" xfId="0" applyNumberFormat="1" applyFont="1" applyFill="1" applyBorder="1" applyAlignment="1">
      <alignment horizontal="center" vertical="center"/>
    </xf>
    <xf numFmtId="1" fontId="12" fillId="35" borderId="39" xfId="0" applyNumberFormat="1" applyFont="1" applyFill="1" applyBorder="1" applyAlignment="1">
      <alignment horizontal="center" vertical="center"/>
    </xf>
    <xf numFmtId="9" fontId="12" fillId="35" borderId="40" xfId="0" applyNumberFormat="1" applyFont="1" applyFill="1" applyBorder="1" applyAlignment="1">
      <alignment horizontal="center" vertical="center"/>
    </xf>
    <xf numFmtId="1" fontId="12" fillId="35" borderId="41" xfId="0" applyNumberFormat="1" applyFont="1" applyFill="1" applyBorder="1" applyAlignment="1">
      <alignment horizontal="center" vertical="center"/>
    </xf>
    <xf numFmtId="1" fontId="12" fillId="35" borderId="42" xfId="0" applyNumberFormat="1" applyFont="1" applyFill="1" applyBorder="1" applyAlignment="1">
      <alignment horizontal="center" vertical="center"/>
    </xf>
    <xf numFmtId="9" fontId="12" fillId="35" borderId="43" xfId="0" applyNumberFormat="1" applyFont="1" applyFill="1" applyBorder="1" applyAlignment="1">
      <alignment horizontal="center" vertical="center"/>
    </xf>
    <xf numFmtId="1" fontId="12" fillId="35" borderId="44" xfId="0" applyNumberFormat="1" applyFont="1" applyFill="1" applyBorder="1" applyAlignment="1">
      <alignment horizontal="center" vertical="center"/>
    </xf>
    <xf numFmtId="9" fontId="12" fillId="35" borderId="45" xfId="0" applyNumberFormat="1" applyFont="1" applyFill="1" applyBorder="1" applyAlignment="1">
      <alignment horizontal="center" vertical="center"/>
    </xf>
    <xf numFmtId="9" fontId="12" fillId="35" borderId="0" xfId="59" applyFont="1" applyFill="1" applyBorder="1" applyAlignment="1">
      <alignment horizontal="center" vertical="center"/>
    </xf>
    <xf numFmtId="37" fontId="12" fillId="35" borderId="46" xfId="42" applyNumberFormat="1" applyFont="1" applyFill="1" applyBorder="1" applyAlignment="1">
      <alignment horizontal="center" vertical="center"/>
    </xf>
    <xf numFmtId="9" fontId="12" fillId="35" borderId="47" xfId="0" applyNumberFormat="1" applyFont="1" applyFill="1" applyBorder="1" applyAlignment="1">
      <alignment horizontal="center" vertical="center"/>
    </xf>
    <xf numFmtId="9" fontId="12" fillId="35" borderId="48" xfId="0" applyNumberFormat="1" applyFont="1" applyFill="1" applyBorder="1" applyAlignment="1">
      <alignment horizontal="center" vertical="center"/>
    </xf>
    <xf numFmtId="9" fontId="12" fillId="35" borderId="49" xfId="59" applyFont="1" applyFill="1" applyBorder="1" applyAlignment="1">
      <alignment horizontal="center" vertical="center"/>
    </xf>
    <xf numFmtId="1" fontId="12" fillId="0" borderId="33" xfId="0" applyNumberFormat="1" applyFont="1" applyBorder="1" applyAlignment="1">
      <alignment horizontal="center"/>
    </xf>
    <xf numFmtId="1" fontId="12" fillId="0" borderId="41" xfId="0" applyNumberFormat="1" applyFont="1" applyBorder="1" applyAlignment="1">
      <alignment horizontal="center" vertical="center"/>
    </xf>
    <xf numFmtId="1" fontId="12" fillId="0" borderId="50" xfId="0" applyNumberFormat="1" applyFont="1" applyBorder="1" applyAlignment="1">
      <alignment horizontal="center" vertical="center"/>
    </xf>
    <xf numFmtId="9" fontId="12" fillId="35" borderId="51" xfId="0" applyNumberFormat="1" applyFont="1" applyFill="1" applyBorder="1" applyAlignment="1">
      <alignment horizontal="center" vertical="center"/>
    </xf>
    <xf numFmtId="166" fontId="12" fillId="35" borderId="40" xfId="0" applyNumberFormat="1" applyFont="1" applyFill="1" applyBorder="1" applyAlignment="1">
      <alignment horizontal="center" vertical="center"/>
    </xf>
    <xf numFmtId="1" fontId="12" fillId="0" borderId="51" xfId="0" applyNumberFormat="1" applyFont="1" applyBorder="1" applyAlignment="1">
      <alignment horizontal="center" vertical="center"/>
    </xf>
    <xf numFmtId="1" fontId="12" fillId="0" borderId="40" xfId="0" applyNumberFormat="1" applyFont="1" applyBorder="1" applyAlignment="1">
      <alignment horizontal="center" vertical="center"/>
    </xf>
    <xf numFmtId="1" fontId="12" fillId="0" borderId="38" xfId="0" applyNumberFormat="1" applyFont="1" applyBorder="1" applyAlignment="1">
      <alignment horizontal="center" vertical="center"/>
    </xf>
    <xf numFmtId="1" fontId="12" fillId="0" borderId="36" xfId="0" applyNumberFormat="1" applyFont="1" applyBorder="1" applyAlignment="1">
      <alignment horizontal="center" vertical="center"/>
    </xf>
    <xf numFmtId="9" fontId="12" fillId="35" borderId="52" xfId="0" applyNumberFormat="1" applyFont="1" applyFill="1" applyBorder="1" applyAlignment="1">
      <alignment horizontal="center" vertical="center"/>
    </xf>
    <xf numFmtId="9" fontId="12" fillId="35" borderId="53" xfId="0" applyNumberFormat="1" applyFont="1" applyFill="1" applyBorder="1" applyAlignment="1">
      <alignment horizontal="center" vertical="center"/>
    </xf>
    <xf numFmtId="166" fontId="12" fillId="35" borderId="35" xfId="0" applyNumberFormat="1" applyFont="1" applyFill="1" applyBorder="1" applyAlignment="1">
      <alignment horizontal="center" vertical="center"/>
    </xf>
    <xf numFmtId="1" fontId="12" fillId="0" borderId="53" xfId="0" applyNumberFormat="1" applyFont="1" applyBorder="1" applyAlignment="1">
      <alignment horizontal="center" vertical="center"/>
    </xf>
    <xf numFmtId="1" fontId="12" fillId="0" borderId="35" xfId="0" applyNumberFormat="1" applyFont="1" applyBorder="1" applyAlignment="1">
      <alignment horizontal="center" vertical="center"/>
    </xf>
    <xf numFmtId="1" fontId="12" fillId="35" borderId="0" xfId="0" applyNumberFormat="1" applyFont="1" applyFill="1" applyBorder="1" applyAlignment="1">
      <alignment horizontal="center" vertical="center"/>
    </xf>
    <xf numFmtId="9" fontId="12" fillId="35" borderId="54" xfId="0" applyNumberFormat="1" applyFont="1" applyFill="1" applyBorder="1" applyAlignment="1">
      <alignment horizontal="center" vertical="center"/>
    </xf>
    <xf numFmtId="1" fontId="12" fillId="35" borderId="55" xfId="0" applyNumberFormat="1" applyFont="1" applyFill="1" applyBorder="1" applyAlignment="1">
      <alignment horizontal="center" vertical="center"/>
    </xf>
    <xf numFmtId="1" fontId="12" fillId="0" borderId="55" xfId="0" applyNumberFormat="1" applyFont="1" applyBorder="1" applyAlignment="1">
      <alignment horizontal="center" vertical="center"/>
    </xf>
    <xf numFmtId="1" fontId="12" fillId="0" borderId="56" xfId="0" applyNumberFormat="1" applyFont="1" applyBorder="1" applyAlignment="1">
      <alignment horizontal="center" vertical="center"/>
    </xf>
    <xf numFmtId="1" fontId="12" fillId="35" borderId="24" xfId="0" applyNumberFormat="1" applyFont="1" applyFill="1" applyBorder="1" applyAlignment="1">
      <alignment horizontal="center" vertical="center"/>
    </xf>
    <xf numFmtId="166" fontId="12" fillId="35" borderId="54" xfId="0" applyNumberFormat="1" applyFont="1" applyFill="1" applyBorder="1" applyAlignment="1">
      <alignment horizontal="center" vertical="center"/>
    </xf>
    <xf numFmtId="3" fontId="12" fillId="0" borderId="46" xfId="0" applyNumberFormat="1" applyFont="1" applyBorder="1" applyAlignment="1">
      <alignment horizontal="center" vertical="center"/>
    </xf>
    <xf numFmtId="9" fontId="12" fillId="35" borderId="49" xfId="0" applyNumberFormat="1" applyFont="1" applyFill="1" applyBorder="1" applyAlignment="1">
      <alignment horizontal="center" vertical="center"/>
    </xf>
    <xf numFmtId="3" fontId="12" fillId="35" borderId="57" xfId="0" applyNumberFormat="1" applyFont="1" applyFill="1" applyBorder="1" applyAlignment="1">
      <alignment horizontal="center" vertical="center"/>
    </xf>
    <xf numFmtId="3" fontId="12" fillId="35" borderId="58" xfId="0" applyNumberFormat="1" applyFont="1" applyFill="1" applyBorder="1" applyAlignment="1">
      <alignment horizontal="center" vertical="center"/>
    </xf>
    <xf numFmtId="9" fontId="12" fillId="35" borderId="57" xfId="0" applyNumberFormat="1" applyFont="1" applyFill="1" applyBorder="1" applyAlignment="1">
      <alignment horizontal="center" vertical="center"/>
    </xf>
    <xf numFmtId="166" fontId="12" fillId="35" borderId="49" xfId="0" applyNumberFormat="1" applyFont="1" applyFill="1" applyBorder="1" applyAlignment="1">
      <alignment horizontal="center" vertical="center"/>
    </xf>
    <xf numFmtId="3" fontId="12" fillId="0" borderId="57" xfId="0" applyNumberFormat="1" applyFont="1" applyBorder="1" applyAlignment="1">
      <alignment horizontal="center" vertical="center"/>
    </xf>
    <xf numFmtId="3" fontId="12" fillId="0" borderId="49" xfId="0" applyNumberFormat="1" applyFont="1" applyBorder="1" applyAlignment="1">
      <alignment horizontal="center" vertical="center"/>
    </xf>
    <xf numFmtId="184" fontId="12" fillId="35" borderId="59" xfId="0" applyNumberFormat="1" applyFont="1" applyFill="1" applyBorder="1" applyAlignment="1">
      <alignment horizontal="center" vertical="center"/>
    </xf>
    <xf numFmtId="184" fontId="12" fillId="35" borderId="29" xfId="0" applyNumberFormat="1" applyFont="1" applyFill="1" applyBorder="1" applyAlignment="1">
      <alignment horizontal="center" vertical="center"/>
    </xf>
    <xf numFmtId="184" fontId="12" fillId="35" borderId="31" xfId="0" applyNumberFormat="1" applyFont="1" applyFill="1" applyBorder="1" applyAlignment="1">
      <alignment horizontal="center" vertical="center"/>
    </xf>
    <xf numFmtId="184" fontId="12" fillId="35" borderId="30" xfId="0" applyNumberFormat="1" applyFont="1" applyFill="1" applyBorder="1" applyAlignment="1">
      <alignment horizontal="center" vertical="center"/>
    </xf>
    <xf numFmtId="184" fontId="12" fillId="35" borderId="33" xfId="0" applyNumberFormat="1" applyFont="1" applyFill="1" applyBorder="1" applyAlignment="1">
      <alignment horizontal="center" vertical="center"/>
    </xf>
    <xf numFmtId="184" fontId="12" fillId="0" borderId="60" xfId="0" applyNumberFormat="1" applyFont="1" applyBorder="1" applyAlignment="1">
      <alignment horizontal="center" vertical="center"/>
    </xf>
    <xf numFmtId="184" fontId="12" fillId="35" borderId="53" xfId="0" applyNumberFormat="1" applyFont="1" applyFill="1" applyBorder="1" applyAlignment="1">
      <alignment horizontal="center" vertical="center"/>
    </xf>
    <xf numFmtId="184" fontId="12" fillId="35" borderId="34" xfId="0" applyNumberFormat="1" applyFont="1" applyFill="1" applyBorder="1" applyAlignment="1">
      <alignment horizontal="center" vertical="center"/>
    </xf>
    <xf numFmtId="184" fontId="12" fillId="35" borderId="36" xfId="0" applyNumberFormat="1" applyFont="1" applyFill="1" applyBorder="1" applyAlignment="1">
      <alignment horizontal="center" vertical="center"/>
    </xf>
    <xf numFmtId="184" fontId="12" fillId="35" borderId="35" xfId="0" applyNumberFormat="1" applyFont="1" applyFill="1" applyBorder="1" applyAlignment="1">
      <alignment horizontal="center" vertical="center"/>
    </xf>
    <xf numFmtId="184" fontId="12" fillId="35" borderId="38" xfId="0" applyNumberFormat="1" applyFont="1" applyFill="1" applyBorder="1" applyAlignment="1">
      <alignment horizontal="center" vertical="center"/>
    </xf>
    <xf numFmtId="184" fontId="12" fillId="0" borderId="61" xfId="0" applyNumberFormat="1" applyFont="1" applyBorder="1" applyAlignment="1">
      <alignment horizontal="center" vertical="center"/>
    </xf>
    <xf numFmtId="184" fontId="12" fillId="35" borderId="51" xfId="0" applyNumberFormat="1" applyFont="1" applyFill="1" applyBorder="1" applyAlignment="1">
      <alignment horizontal="center" vertical="center"/>
    </xf>
    <xf numFmtId="184" fontId="12" fillId="35" borderId="39" xfId="0" applyNumberFormat="1" applyFont="1" applyFill="1" applyBorder="1" applyAlignment="1">
      <alignment horizontal="center" vertical="center"/>
    </xf>
    <xf numFmtId="184" fontId="12" fillId="35" borderId="50" xfId="0" applyNumberFormat="1" applyFont="1" applyFill="1" applyBorder="1" applyAlignment="1">
      <alignment horizontal="center" vertical="center"/>
    </xf>
    <xf numFmtId="184" fontId="12" fillId="35" borderId="40" xfId="0" applyNumberFormat="1" applyFont="1" applyFill="1" applyBorder="1" applyAlignment="1">
      <alignment horizontal="center" vertical="center"/>
    </xf>
    <xf numFmtId="184" fontId="12" fillId="35" borderId="41" xfId="0" applyNumberFormat="1" applyFont="1" applyFill="1" applyBorder="1" applyAlignment="1">
      <alignment horizontal="center" vertical="center"/>
    </xf>
    <xf numFmtId="184" fontId="12" fillId="0" borderId="62" xfId="0" applyNumberFormat="1" applyFont="1" applyBorder="1" applyAlignment="1">
      <alignment horizontal="center" vertical="center"/>
    </xf>
    <xf numFmtId="184" fontId="12" fillId="35" borderId="63" xfId="0" applyNumberFormat="1" applyFont="1" applyFill="1" applyBorder="1" applyAlignment="1">
      <alignment horizontal="center" vertical="center"/>
    </xf>
    <xf numFmtId="184" fontId="12" fillId="35" borderId="42" xfId="0" applyNumberFormat="1" applyFont="1" applyFill="1" applyBorder="1" applyAlignment="1">
      <alignment horizontal="center" vertical="center"/>
    </xf>
    <xf numFmtId="184" fontId="12" fillId="35" borderId="44" xfId="0" applyNumberFormat="1" applyFont="1" applyFill="1" applyBorder="1" applyAlignment="1">
      <alignment horizontal="center" vertical="center"/>
    </xf>
    <xf numFmtId="184" fontId="12" fillId="35" borderId="43" xfId="0" applyNumberFormat="1" applyFont="1" applyFill="1" applyBorder="1" applyAlignment="1">
      <alignment horizontal="center" vertical="center"/>
    </xf>
    <xf numFmtId="184" fontId="12" fillId="35" borderId="21" xfId="0" applyNumberFormat="1" applyFont="1" applyFill="1" applyBorder="1" applyAlignment="1">
      <alignment horizontal="center" vertical="center"/>
    </xf>
    <xf numFmtId="184" fontId="12" fillId="0" borderId="19" xfId="0" applyNumberFormat="1" applyFont="1" applyBorder="1" applyAlignment="1">
      <alignment horizontal="center" vertical="center"/>
    </xf>
    <xf numFmtId="184" fontId="12" fillId="35" borderId="17" xfId="0" applyNumberFormat="1" applyFont="1" applyFill="1" applyBorder="1" applyAlignment="1">
      <alignment horizontal="center" vertical="center"/>
    </xf>
    <xf numFmtId="184" fontId="12" fillId="35" borderId="46" xfId="0" applyNumberFormat="1" applyFont="1" applyFill="1" applyBorder="1" applyAlignment="1">
      <alignment horizontal="center" vertical="center"/>
    </xf>
    <xf numFmtId="184" fontId="12" fillId="35" borderId="48" xfId="0" applyNumberFormat="1" applyFont="1" applyFill="1" applyBorder="1" applyAlignment="1">
      <alignment horizontal="center" vertical="center"/>
    </xf>
    <xf numFmtId="184" fontId="12" fillId="35" borderId="64" xfId="0" applyNumberFormat="1" applyFont="1" applyFill="1" applyBorder="1" applyAlignment="1">
      <alignment horizontal="center" vertical="center"/>
    </xf>
    <xf numFmtId="184" fontId="12" fillId="35" borderId="58" xfId="0" applyNumberFormat="1" applyFont="1" applyFill="1" applyBorder="1" applyAlignment="1">
      <alignment horizontal="center" vertical="center"/>
    </xf>
    <xf numFmtId="184" fontId="12" fillId="0" borderId="65" xfId="0" applyNumberFormat="1" applyFont="1" applyBorder="1" applyAlignment="1">
      <alignment horizontal="center" vertical="center"/>
    </xf>
    <xf numFmtId="1" fontId="12" fillId="0" borderId="29" xfId="0" applyNumberFormat="1" applyFont="1" applyBorder="1" applyAlignment="1">
      <alignment horizontal="center" vertical="center"/>
    </xf>
    <xf numFmtId="1" fontId="12" fillId="0" borderId="31" xfId="0" applyNumberFormat="1" applyFont="1" applyBorder="1" applyAlignment="1">
      <alignment horizontal="center" vertical="center"/>
    </xf>
    <xf numFmtId="1" fontId="12" fillId="0" borderId="59" xfId="0" applyNumberFormat="1" applyFont="1" applyBorder="1" applyAlignment="1">
      <alignment horizontal="center" vertical="center"/>
    </xf>
    <xf numFmtId="1" fontId="12" fillId="0" borderId="33" xfId="0" applyNumberFormat="1" applyFont="1" applyBorder="1" applyAlignment="1">
      <alignment horizontal="center" vertical="center"/>
    </xf>
    <xf numFmtId="1" fontId="12" fillId="0" borderId="30" xfId="0" applyNumberFormat="1" applyFont="1" applyBorder="1" applyAlignment="1">
      <alignment horizontal="center" vertical="center"/>
    </xf>
    <xf numFmtId="1" fontId="12" fillId="0" borderId="34" xfId="0" applyNumberFormat="1" applyFont="1" applyBorder="1" applyAlignment="1">
      <alignment horizontal="center" vertical="center"/>
    </xf>
    <xf numFmtId="1" fontId="12" fillId="0" borderId="39" xfId="0" applyNumberFormat="1" applyFont="1" applyBorder="1" applyAlignment="1">
      <alignment horizontal="center" vertical="center"/>
    </xf>
    <xf numFmtId="1" fontId="12" fillId="0" borderId="42" xfId="0" applyNumberFormat="1" applyFont="1" applyBorder="1" applyAlignment="1">
      <alignment horizontal="center" vertical="center"/>
    </xf>
    <xf numFmtId="1" fontId="12" fillId="0" borderId="44" xfId="0" applyNumberFormat="1" applyFont="1" applyBorder="1" applyAlignment="1">
      <alignment horizontal="center" vertical="center"/>
    </xf>
    <xf numFmtId="1" fontId="12" fillId="0" borderId="63" xfId="0" applyNumberFormat="1" applyFont="1" applyBorder="1" applyAlignment="1">
      <alignment horizontal="center" vertical="center"/>
    </xf>
    <xf numFmtId="1" fontId="12" fillId="0" borderId="21" xfId="0" applyNumberFormat="1" applyFont="1" applyBorder="1" applyAlignment="1">
      <alignment horizontal="center" vertical="center"/>
    </xf>
    <xf numFmtId="1" fontId="12" fillId="0" borderId="43" xfId="0" applyNumberFormat="1" applyFont="1" applyBorder="1" applyAlignment="1">
      <alignment horizontal="center" vertical="center"/>
    </xf>
    <xf numFmtId="3" fontId="12" fillId="0" borderId="66" xfId="0" applyNumberFormat="1" applyFont="1" applyBorder="1" applyAlignment="1">
      <alignment horizontal="center" vertical="center"/>
    </xf>
    <xf numFmtId="3" fontId="12" fillId="0" borderId="67" xfId="0" applyNumberFormat="1" applyFont="1" applyBorder="1" applyAlignment="1">
      <alignment horizontal="center" vertical="center"/>
    </xf>
    <xf numFmtId="3" fontId="12" fillId="35" borderId="66" xfId="0" applyNumberFormat="1" applyFont="1" applyFill="1" applyBorder="1" applyAlignment="1">
      <alignment horizontal="center" vertical="center"/>
    </xf>
    <xf numFmtId="3" fontId="12" fillId="0" borderId="27" xfId="0" applyNumberFormat="1" applyFont="1" applyBorder="1" applyAlignment="1">
      <alignment horizontal="center" vertical="center"/>
    </xf>
    <xf numFmtId="1" fontId="12" fillId="0" borderId="68" xfId="0" applyNumberFormat="1" applyFont="1" applyBorder="1" applyAlignment="1">
      <alignment horizontal="center"/>
    </xf>
    <xf numFmtId="9" fontId="12" fillId="0" borderId="27" xfId="0" applyNumberFormat="1" applyFont="1" applyBorder="1" applyAlignment="1">
      <alignment horizontal="center" wrapText="1"/>
    </xf>
    <xf numFmtId="1" fontId="12" fillId="0" borderId="18" xfId="0" applyNumberFormat="1" applyFont="1" applyBorder="1" applyAlignment="1">
      <alignment horizontal="center" wrapText="1"/>
    </xf>
    <xf numFmtId="1" fontId="12" fillId="0" borderId="23" xfId="0" applyNumberFormat="1" applyFont="1" applyBorder="1" applyAlignment="1">
      <alignment horizontal="center" vertical="center"/>
    </xf>
    <xf numFmtId="9" fontId="12" fillId="35" borderId="34" xfId="0" applyNumberFormat="1" applyFont="1" applyFill="1" applyBorder="1" applyAlignment="1">
      <alignment horizontal="center" vertical="center"/>
    </xf>
    <xf numFmtId="1" fontId="12" fillId="0" borderId="69" xfId="0" applyNumberFormat="1" applyFont="1" applyBorder="1" applyAlignment="1">
      <alignment horizontal="center" vertical="center"/>
    </xf>
    <xf numFmtId="9" fontId="12" fillId="35" borderId="39" xfId="0" applyNumberFormat="1" applyFont="1" applyFill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1" fontId="12" fillId="0" borderId="70" xfId="0" applyNumberFormat="1" applyFont="1" applyBorder="1" applyAlignment="1">
      <alignment horizontal="center" vertical="center"/>
    </xf>
    <xf numFmtId="3" fontId="12" fillId="0" borderId="58" xfId="0" applyNumberFormat="1" applyFont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9" fontId="12" fillId="35" borderId="6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12" fillId="0" borderId="10" xfId="0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12" fillId="0" borderId="18" xfId="0" applyNumberFormat="1" applyFont="1" applyBorder="1" applyAlignment="1">
      <alignment horizontal="center" wrapText="1"/>
    </xf>
    <xf numFmtId="3" fontId="12" fillId="0" borderId="19" xfId="0" applyNumberFormat="1" applyFont="1" applyBorder="1" applyAlignment="1">
      <alignment horizontal="center" wrapText="1"/>
    </xf>
    <xf numFmtId="9" fontId="3" fillId="0" borderId="63" xfId="59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3" fontId="12" fillId="35" borderId="59" xfId="0" applyNumberFormat="1" applyFont="1" applyFill="1" applyBorder="1" applyAlignment="1">
      <alignment horizontal="center" vertical="center"/>
    </xf>
    <xf numFmtId="3" fontId="12" fillId="35" borderId="53" xfId="0" applyNumberFormat="1" applyFont="1" applyFill="1" applyBorder="1" applyAlignment="1">
      <alignment horizontal="center" vertical="center"/>
    </xf>
    <xf numFmtId="3" fontId="12" fillId="35" borderId="63" xfId="0" applyNumberFormat="1" applyFont="1" applyFill="1" applyBorder="1" applyAlignment="1">
      <alignment horizontal="center" vertical="center"/>
    </xf>
    <xf numFmtId="3" fontId="12" fillId="35" borderId="31" xfId="0" applyNumberFormat="1" applyFont="1" applyFill="1" applyBorder="1" applyAlignment="1">
      <alignment horizontal="center" vertical="center"/>
    </xf>
    <xf numFmtId="3" fontId="12" fillId="35" borderId="29" xfId="0" applyNumberFormat="1" applyFont="1" applyFill="1" applyBorder="1" applyAlignment="1">
      <alignment horizontal="center" vertical="center"/>
    </xf>
    <xf numFmtId="3" fontId="12" fillId="35" borderId="33" xfId="0" applyNumberFormat="1" applyFont="1" applyFill="1" applyBorder="1" applyAlignment="1">
      <alignment horizontal="center" vertical="center"/>
    </xf>
    <xf numFmtId="3" fontId="12" fillId="35" borderId="30" xfId="0" applyNumberFormat="1" applyFont="1" applyFill="1" applyBorder="1" applyAlignment="1">
      <alignment horizontal="center" vertical="center"/>
    </xf>
    <xf numFmtId="3" fontId="12" fillId="35" borderId="36" xfId="0" applyNumberFormat="1" applyFont="1" applyFill="1" applyBorder="1" applyAlignment="1">
      <alignment horizontal="center" vertical="center"/>
    </xf>
    <xf numFmtId="3" fontId="12" fillId="35" borderId="34" xfId="0" applyNumberFormat="1" applyFont="1" applyFill="1" applyBorder="1" applyAlignment="1">
      <alignment horizontal="center" vertical="center"/>
    </xf>
    <xf numFmtId="3" fontId="12" fillId="35" borderId="38" xfId="0" applyNumberFormat="1" applyFont="1" applyFill="1" applyBorder="1" applyAlignment="1">
      <alignment horizontal="center" vertical="center"/>
    </xf>
    <xf numFmtId="3" fontId="12" fillId="35" borderId="35" xfId="0" applyNumberFormat="1" applyFont="1" applyFill="1" applyBorder="1" applyAlignment="1">
      <alignment horizontal="center" vertical="center"/>
    </xf>
    <xf numFmtId="3" fontId="12" fillId="35" borderId="51" xfId="0" applyNumberFormat="1" applyFont="1" applyFill="1" applyBorder="1" applyAlignment="1">
      <alignment horizontal="center" vertical="center"/>
    </xf>
    <xf numFmtId="3" fontId="12" fillId="35" borderId="50" xfId="0" applyNumberFormat="1" applyFont="1" applyFill="1" applyBorder="1" applyAlignment="1">
      <alignment horizontal="center" vertical="center"/>
    </xf>
    <xf numFmtId="3" fontId="12" fillId="35" borderId="39" xfId="0" applyNumberFormat="1" applyFont="1" applyFill="1" applyBorder="1" applyAlignment="1">
      <alignment horizontal="center" vertical="center"/>
    </xf>
    <xf numFmtId="3" fontId="12" fillId="35" borderId="41" xfId="0" applyNumberFormat="1" applyFont="1" applyFill="1" applyBorder="1" applyAlignment="1">
      <alignment horizontal="center" vertical="center"/>
    </xf>
    <xf numFmtId="3" fontId="12" fillId="35" borderId="40" xfId="0" applyNumberFormat="1" applyFont="1" applyFill="1" applyBorder="1" applyAlignment="1">
      <alignment horizontal="center" vertical="center"/>
    </xf>
    <xf numFmtId="3" fontId="12" fillId="35" borderId="44" xfId="0" applyNumberFormat="1" applyFont="1" applyFill="1" applyBorder="1" applyAlignment="1">
      <alignment horizontal="center" vertical="center"/>
    </xf>
    <xf numFmtId="3" fontId="12" fillId="35" borderId="42" xfId="0" applyNumberFormat="1" applyFont="1" applyFill="1" applyBorder="1" applyAlignment="1">
      <alignment horizontal="center" vertical="center"/>
    </xf>
    <xf numFmtId="3" fontId="12" fillId="35" borderId="21" xfId="0" applyNumberFormat="1" applyFont="1" applyFill="1" applyBorder="1" applyAlignment="1">
      <alignment horizontal="center" vertical="center"/>
    </xf>
    <xf numFmtId="3" fontId="12" fillId="35" borderId="43" xfId="0" applyNumberFormat="1" applyFont="1" applyFill="1" applyBorder="1" applyAlignment="1">
      <alignment horizontal="center" vertical="center"/>
    </xf>
    <xf numFmtId="3" fontId="12" fillId="35" borderId="57" xfId="42" applyNumberFormat="1" applyFont="1" applyFill="1" applyBorder="1" applyAlignment="1">
      <alignment horizontal="center" vertical="center"/>
    </xf>
    <xf numFmtId="3" fontId="12" fillId="35" borderId="46" xfId="42" applyNumberFormat="1" applyFont="1" applyFill="1" applyBorder="1" applyAlignment="1">
      <alignment horizontal="center" vertical="center"/>
    </xf>
    <xf numFmtId="3" fontId="12" fillId="35" borderId="27" xfId="0" applyNumberFormat="1" applyFont="1" applyFill="1" applyBorder="1" applyAlignment="1">
      <alignment horizontal="center" vertical="center"/>
    </xf>
    <xf numFmtId="0" fontId="16" fillId="0" borderId="25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3" fontId="12" fillId="0" borderId="39" xfId="0" applyNumberFormat="1" applyFont="1" applyBorder="1" applyAlignment="1">
      <alignment horizontal="center" vertical="center"/>
    </xf>
    <xf numFmtId="166" fontId="0" fillId="0" borderId="0" xfId="0" applyNumberFormat="1" applyAlignment="1">
      <alignment/>
    </xf>
    <xf numFmtId="1" fontId="12" fillId="0" borderId="60" xfId="0" applyNumberFormat="1" applyFont="1" applyBorder="1" applyAlignment="1">
      <alignment horizontal="center" vertical="center"/>
    </xf>
    <xf numFmtId="1" fontId="12" fillId="0" borderId="61" xfId="0" applyNumberFormat="1" applyFont="1" applyBorder="1" applyAlignment="1">
      <alignment horizontal="center" vertical="center"/>
    </xf>
    <xf numFmtId="1" fontId="12" fillId="0" borderId="62" xfId="0" applyNumberFormat="1" applyFont="1" applyBorder="1" applyAlignment="1">
      <alignment horizontal="center" vertical="center"/>
    </xf>
    <xf numFmtId="1" fontId="12" fillId="0" borderId="71" xfId="0" applyNumberFormat="1" applyFont="1" applyBorder="1" applyAlignment="1">
      <alignment horizontal="center" vertical="center"/>
    </xf>
    <xf numFmtId="3" fontId="12" fillId="0" borderId="65" xfId="0" applyNumberFormat="1" applyFont="1" applyBorder="1" applyAlignment="1">
      <alignment horizontal="center" vertical="center"/>
    </xf>
    <xf numFmtId="1" fontId="12" fillId="0" borderId="59" xfId="42" applyNumberFormat="1" applyFont="1" applyBorder="1" applyAlignment="1">
      <alignment horizontal="center" vertical="center"/>
    </xf>
    <xf numFmtId="1" fontId="12" fillId="0" borderId="31" xfId="42" applyNumberFormat="1" applyFont="1" applyBorder="1" applyAlignment="1">
      <alignment horizontal="center" vertical="center"/>
    </xf>
    <xf numFmtId="1" fontId="12" fillId="0" borderId="34" xfId="42" applyNumberFormat="1" applyFont="1" applyBorder="1" applyAlignment="1">
      <alignment horizontal="center" vertical="center"/>
    </xf>
    <xf numFmtId="1" fontId="12" fillId="0" borderId="51" xfId="42" applyNumberFormat="1" applyFont="1" applyBorder="1" applyAlignment="1">
      <alignment horizontal="center" vertical="center"/>
    </xf>
    <xf numFmtId="1" fontId="12" fillId="0" borderId="36" xfId="42" applyNumberFormat="1" applyFont="1" applyBorder="1" applyAlignment="1">
      <alignment horizontal="center" vertical="center"/>
    </xf>
    <xf numFmtId="1" fontId="12" fillId="0" borderId="51" xfId="42" applyNumberFormat="1" applyFont="1" applyFill="1" applyBorder="1" applyAlignment="1">
      <alignment horizontal="center" vertical="center"/>
    </xf>
    <xf numFmtId="1" fontId="12" fillId="0" borderId="36" xfId="42" applyNumberFormat="1" applyFont="1" applyFill="1" applyBorder="1" applyAlignment="1">
      <alignment horizontal="center" vertical="center"/>
    </xf>
    <xf numFmtId="1" fontId="12" fillId="0" borderId="34" xfId="42" applyNumberFormat="1" applyFont="1" applyFill="1" applyBorder="1" applyAlignment="1">
      <alignment horizontal="center" vertical="center"/>
    </xf>
    <xf numFmtId="1" fontId="12" fillId="0" borderId="72" xfId="42" applyNumberFormat="1" applyFont="1" applyBorder="1" applyAlignment="1">
      <alignment horizontal="center" vertical="center"/>
    </xf>
    <xf numFmtId="1" fontId="12" fillId="0" borderId="53" xfId="42" applyNumberFormat="1" applyFont="1" applyBorder="1" applyAlignment="1">
      <alignment horizontal="center" vertical="center"/>
    </xf>
    <xf numFmtId="1" fontId="12" fillId="0" borderId="50" xfId="42" applyNumberFormat="1" applyFont="1" applyBorder="1" applyAlignment="1">
      <alignment horizontal="center" vertical="center"/>
    </xf>
    <xf numFmtId="3" fontId="12" fillId="0" borderId="73" xfId="42" applyNumberFormat="1" applyFont="1" applyFill="1" applyBorder="1" applyAlignment="1">
      <alignment horizontal="center" vertical="center"/>
    </xf>
    <xf numFmtId="3" fontId="12" fillId="0" borderId="46" xfId="42" applyNumberFormat="1" applyFont="1" applyFill="1" applyBorder="1" applyAlignment="1">
      <alignment horizontal="center" vertical="center"/>
    </xf>
    <xf numFmtId="3" fontId="12" fillId="0" borderId="64" xfId="42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7" fontId="12" fillId="0" borderId="56" xfId="44" applyNumberFormat="1" applyFont="1" applyBorder="1" applyAlignment="1">
      <alignment horizontal="center" vertical="center"/>
    </xf>
    <xf numFmtId="1" fontId="12" fillId="0" borderId="30" xfId="42" applyNumberFormat="1" applyFont="1" applyBorder="1" applyAlignment="1">
      <alignment horizontal="center" vertical="center"/>
    </xf>
    <xf numFmtId="1" fontId="12" fillId="0" borderId="40" xfId="42" applyNumberFormat="1" applyFont="1" applyBorder="1" applyAlignment="1">
      <alignment horizontal="center" vertical="center"/>
    </xf>
    <xf numFmtId="7" fontId="12" fillId="0" borderId="56" xfId="44" applyNumberFormat="1" applyFont="1" applyFill="1" applyBorder="1" applyAlignment="1">
      <alignment horizontal="center" vertical="center"/>
    </xf>
    <xf numFmtId="1" fontId="12" fillId="0" borderId="40" xfId="42" applyNumberFormat="1" applyFont="1" applyFill="1" applyBorder="1" applyAlignment="1">
      <alignment horizontal="center" vertical="center"/>
    </xf>
    <xf numFmtId="1" fontId="12" fillId="0" borderId="74" xfId="42" applyNumberFormat="1" applyFont="1" applyBorder="1" applyAlignment="1">
      <alignment horizontal="center" vertical="center"/>
    </xf>
    <xf numFmtId="1" fontId="12" fillId="0" borderId="43" xfId="42" applyNumberFormat="1" applyFont="1" applyBorder="1" applyAlignment="1">
      <alignment horizontal="center" vertical="center"/>
    </xf>
    <xf numFmtId="3" fontId="12" fillId="0" borderId="58" xfId="42" applyNumberFormat="1" applyFont="1" applyFill="1" applyBorder="1" applyAlignment="1">
      <alignment horizontal="center" vertical="center"/>
    </xf>
    <xf numFmtId="7" fontId="12" fillId="0" borderId="46" xfId="44" applyNumberFormat="1" applyFont="1" applyFill="1" applyBorder="1" applyAlignment="1">
      <alignment horizontal="center" vertical="center"/>
    </xf>
    <xf numFmtId="3" fontId="12" fillId="0" borderId="43" xfId="42" applyNumberFormat="1" applyFont="1" applyFill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2" fillId="0" borderId="32" xfId="42" applyNumberFormat="1" applyFont="1" applyBorder="1" applyAlignment="1">
      <alignment horizontal="center" vertical="center"/>
    </xf>
    <xf numFmtId="1" fontId="12" fillId="0" borderId="37" xfId="42" applyNumberFormat="1" applyFont="1" applyBorder="1" applyAlignment="1">
      <alignment horizontal="center" vertical="center"/>
    </xf>
    <xf numFmtId="3" fontId="12" fillId="0" borderId="51" xfId="42" applyNumberFormat="1" applyFont="1" applyBorder="1" applyAlignment="1">
      <alignment horizontal="center" vertical="center"/>
    </xf>
    <xf numFmtId="1" fontId="12" fillId="0" borderId="37" xfId="42" applyNumberFormat="1" applyFont="1" applyFill="1" applyBorder="1" applyAlignment="1">
      <alignment horizontal="center" vertical="center"/>
    </xf>
    <xf numFmtId="1" fontId="12" fillId="0" borderId="75" xfId="42" applyNumberFormat="1" applyFont="1" applyBorder="1" applyAlignment="1">
      <alignment horizontal="center" vertical="center"/>
    </xf>
    <xf numFmtId="1" fontId="12" fillId="0" borderId="76" xfId="42" applyNumberFormat="1" applyFont="1" applyBorder="1" applyAlignment="1">
      <alignment horizontal="center" vertical="center"/>
    </xf>
    <xf numFmtId="3" fontId="12" fillId="0" borderId="48" xfId="42" applyNumberFormat="1" applyFont="1" applyFill="1" applyBorder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" fontId="12" fillId="0" borderId="53" xfId="42" applyNumberFormat="1" applyFont="1" applyFill="1" applyBorder="1" applyAlignment="1">
      <alignment horizontal="center" vertical="center"/>
    </xf>
    <xf numFmtId="1" fontId="12" fillId="0" borderId="77" xfId="42" applyNumberFormat="1" applyFont="1" applyBorder="1" applyAlignment="1">
      <alignment horizontal="center" vertical="center"/>
    </xf>
    <xf numFmtId="3" fontId="12" fillId="0" borderId="57" xfId="42" applyNumberFormat="1" applyFont="1" applyFill="1" applyBorder="1" applyAlignment="1">
      <alignment horizontal="center" vertical="center"/>
    </xf>
    <xf numFmtId="1" fontId="12" fillId="0" borderId="54" xfId="0" applyNumberFormat="1" applyFont="1" applyBorder="1" applyAlignment="1">
      <alignment horizontal="center" vertical="center"/>
    </xf>
    <xf numFmtId="1" fontId="12" fillId="0" borderId="63" xfId="42" applyNumberFormat="1" applyFont="1" applyBorder="1" applyAlignment="1">
      <alignment horizontal="center" vertical="center"/>
    </xf>
    <xf numFmtId="3" fontId="12" fillId="0" borderId="63" xfId="42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2" fillId="0" borderId="8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left" wrapText="1" indent="1"/>
    </xf>
    <xf numFmtId="0" fontId="12" fillId="0" borderId="0" xfId="0" applyFont="1" applyBorder="1" applyAlignment="1">
      <alignment horizontal="left" indent="1"/>
    </xf>
    <xf numFmtId="0" fontId="12" fillId="0" borderId="10" xfId="0" applyFont="1" applyBorder="1" applyAlignment="1">
      <alignment horizontal="left" wrapText="1" indent="1"/>
    </xf>
    <xf numFmtId="0" fontId="12" fillId="0" borderId="10" xfId="0" applyFont="1" applyBorder="1" applyAlignment="1">
      <alignment horizontal="left" indent="1"/>
    </xf>
    <xf numFmtId="0" fontId="4" fillId="0" borderId="8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1" fontId="12" fillId="0" borderId="87" xfId="0" applyNumberFormat="1" applyFont="1" applyBorder="1" applyAlignment="1">
      <alignment horizontal="center"/>
    </xf>
    <xf numFmtId="1" fontId="12" fillId="0" borderId="33" xfId="0" applyNumberFormat="1" applyFont="1" applyBorder="1" applyAlignment="1">
      <alignment horizontal="center"/>
    </xf>
    <xf numFmtId="1" fontId="12" fillId="0" borderId="60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82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83" xfId="0" applyFont="1" applyBorder="1" applyAlignment="1">
      <alignment/>
    </xf>
    <xf numFmtId="0" fontId="15" fillId="0" borderId="6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8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83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12" fillId="0" borderId="33" xfId="0" applyFont="1" applyBorder="1" applyAlignment="1">
      <alignment horizontal="center"/>
    </xf>
    <xf numFmtId="9" fontId="12" fillId="0" borderId="87" xfId="0" applyNumberFormat="1" applyFont="1" applyBorder="1" applyAlignment="1">
      <alignment horizontal="center"/>
    </xf>
    <xf numFmtId="9" fontId="12" fillId="0" borderId="60" xfId="0" applyNumberFormat="1" applyFont="1" applyBorder="1" applyAlignment="1">
      <alignment horizontal="center"/>
    </xf>
    <xf numFmtId="0" fontId="14" fillId="0" borderId="26" xfId="0" applyFont="1" applyBorder="1" applyAlignment="1">
      <alignment horizontal="center" wrapText="1"/>
    </xf>
    <xf numFmtId="0" fontId="15" fillId="0" borderId="25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6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85" zoomScaleNormal="85" zoomScalePageLayoutView="0" workbookViewId="0" topLeftCell="A1">
      <selection activeCell="C34" sqref="C34"/>
    </sheetView>
  </sheetViews>
  <sheetFormatPr defaultColWidth="9.140625" defaultRowHeight="12.75"/>
  <cols>
    <col min="1" max="1" width="2.00390625" style="10" customWidth="1"/>
    <col min="2" max="2" width="0.85546875" style="10" customWidth="1"/>
    <col min="3" max="3" width="18.7109375" style="10" customWidth="1"/>
    <col min="4" max="4" width="24.421875" style="10" customWidth="1"/>
    <col min="5" max="5" width="63.28125" style="10" customWidth="1"/>
    <col min="6" max="6" width="20.7109375" style="10" customWidth="1"/>
    <col min="7" max="7" width="0.85546875" style="10" customWidth="1"/>
    <col min="8" max="8" width="1.7109375" style="10" customWidth="1"/>
    <col min="9" max="9" width="16.57421875" style="10" customWidth="1"/>
    <col min="10" max="10" width="21.421875" style="10" customWidth="1"/>
    <col min="11" max="11" width="11.57421875" style="10" customWidth="1"/>
    <col min="12" max="12" width="10.421875" style="10" customWidth="1"/>
    <col min="13" max="14" width="9.140625" style="10" customWidth="1"/>
    <col min="15" max="15" width="11.00390625" style="10" customWidth="1"/>
    <col min="16" max="16384" width="9.140625" style="10" customWidth="1"/>
  </cols>
  <sheetData>
    <row r="1" spans="2:7" ht="4.5" customHeight="1" thickBot="1" thickTop="1">
      <c r="B1" s="26"/>
      <c r="C1" s="27"/>
      <c r="D1" s="27"/>
      <c r="E1" s="27"/>
      <c r="F1" s="27"/>
      <c r="G1" s="27"/>
    </row>
    <row r="2" spans="2:7" ht="18.75" customHeight="1" thickBot="1" thickTop="1">
      <c r="B2" s="26"/>
      <c r="C2" s="285"/>
      <c r="D2" s="286"/>
      <c r="E2" s="286"/>
      <c r="F2" s="287"/>
      <c r="G2" s="27"/>
    </row>
    <row r="3" spans="2:7" ht="18.75" customHeight="1" thickBot="1" thickTop="1">
      <c r="B3" s="26"/>
      <c r="C3" s="37"/>
      <c r="D3" s="38"/>
      <c r="E3" s="38"/>
      <c r="F3" s="39"/>
      <c r="G3" s="27"/>
    </row>
    <row r="4" spans="2:7" ht="18.75" customHeight="1" thickBot="1" thickTop="1">
      <c r="B4" s="26"/>
      <c r="C4" s="288"/>
      <c r="D4" s="289"/>
      <c r="E4" s="289"/>
      <c r="F4" s="290"/>
      <c r="G4" s="27"/>
    </row>
    <row r="5" spans="2:7" ht="18.75" customHeight="1" thickBot="1" thickTop="1">
      <c r="B5" s="26"/>
      <c r="C5" s="291"/>
      <c r="D5" s="292"/>
      <c r="E5" s="292"/>
      <c r="F5" s="293"/>
      <c r="G5" s="27"/>
    </row>
    <row r="6" spans="2:7" ht="18.75" customHeight="1" thickBot="1" thickTop="1">
      <c r="B6" s="26"/>
      <c r="C6" s="288" t="s">
        <v>64</v>
      </c>
      <c r="D6" s="289"/>
      <c r="E6" s="289"/>
      <c r="F6" s="290"/>
      <c r="G6" s="27"/>
    </row>
    <row r="7" spans="2:7" ht="19.5" customHeight="1" thickBot="1" thickTop="1">
      <c r="B7" s="26"/>
      <c r="C7" s="288" t="s">
        <v>84</v>
      </c>
      <c r="D7" s="289"/>
      <c r="E7" s="289"/>
      <c r="F7" s="290"/>
      <c r="G7" s="27"/>
    </row>
    <row r="8" spans="2:7" ht="17.25" thickBot="1" thickTop="1">
      <c r="B8" s="26"/>
      <c r="C8" s="291"/>
      <c r="D8" s="292"/>
      <c r="E8" s="292"/>
      <c r="F8" s="293"/>
      <c r="G8" s="27"/>
    </row>
    <row r="9" spans="2:7" s="36" customFormat="1" ht="17.25" thickBot="1" thickTop="1">
      <c r="B9" s="34"/>
      <c r="C9" s="37"/>
      <c r="D9" s="38"/>
      <c r="E9" s="53"/>
      <c r="F9" s="39"/>
      <c r="G9" s="35"/>
    </row>
    <row r="10" spans="2:7" s="36" customFormat="1" ht="17.25" customHeight="1" thickBot="1" thickTop="1">
      <c r="B10" s="34"/>
      <c r="C10" s="28"/>
      <c r="D10" s="41"/>
      <c r="E10" s="54" t="s">
        <v>36</v>
      </c>
      <c r="F10" s="49"/>
      <c r="G10" s="35"/>
    </row>
    <row r="11" spans="2:7" s="36" customFormat="1" ht="17.25" thickBot="1" thickTop="1">
      <c r="B11" s="34"/>
      <c r="C11" s="37"/>
      <c r="D11" s="38"/>
      <c r="E11" s="50"/>
      <c r="F11" s="39"/>
      <c r="G11" s="35"/>
    </row>
    <row r="12" spans="2:7" s="36" customFormat="1" ht="17.25" customHeight="1" thickBot="1" thickTop="1">
      <c r="B12" s="34"/>
      <c r="C12" s="43"/>
      <c r="D12" s="40"/>
      <c r="E12" s="51" t="s">
        <v>44</v>
      </c>
      <c r="F12" s="44"/>
      <c r="G12" s="35"/>
    </row>
    <row r="13" spans="2:7" s="36" customFormat="1" ht="20.25" thickBot="1" thickTop="1">
      <c r="B13" s="34"/>
      <c r="C13" s="28"/>
      <c r="D13" s="32"/>
      <c r="E13" s="52"/>
      <c r="F13" s="33"/>
      <c r="G13" s="35"/>
    </row>
    <row r="14" spans="2:8" s="36" customFormat="1" ht="17.25" customHeight="1" thickBot="1" thickTop="1">
      <c r="B14" s="46"/>
      <c r="C14" s="45"/>
      <c r="E14" s="51" t="s">
        <v>45</v>
      </c>
      <c r="F14" s="40"/>
      <c r="G14" s="47"/>
      <c r="H14" s="48"/>
    </row>
    <row r="15" spans="2:7" s="36" customFormat="1" ht="20.25" thickBot="1" thickTop="1">
      <c r="B15" s="34"/>
      <c r="C15" s="28"/>
      <c r="D15" s="32"/>
      <c r="E15" s="52"/>
      <c r="F15" s="33"/>
      <c r="G15" s="35"/>
    </row>
    <row r="16" spans="2:7" s="36" customFormat="1" ht="17.25" customHeight="1" thickBot="1" thickTop="1">
      <c r="B16" s="34"/>
      <c r="C16" s="43"/>
      <c r="D16" s="40"/>
      <c r="E16" s="51" t="s">
        <v>46</v>
      </c>
      <c r="F16" s="44"/>
      <c r="G16" s="35"/>
    </row>
    <row r="17" spans="2:7" ht="17.25" thickBot="1" thickTop="1">
      <c r="B17" s="26"/>
      <c r="C17" s="37"/>
      <c r="D17" s="32"/>
      <c r="E17" s="50"/>
      <c r="F17" s="33"/>
      <c r="G17" s="27"/>
    </row>
    <row r="18" spans="2:7" s="36" customFormat="1" ht="17.25" thickBot="1" thickTop="1">
      <c r="B18" s="34"/>
      <c r="C18" s="31"/>
      <c r="D18" s="32"/>
      <c r="E18" s="50"/>
      <c r="F18" s="33"/>
      <c r="G18" s="35"/>
    </row>
    <row r="19" spans="2:7" s="36" customFormat="1" ht="17.25" customHeight="1" thickBot="1" thickTop="1">
      <c r="B19" s="34"/>
      <c r="C19" s="28"/>
      <c r="D19" s="41"/>
      <c r="E19" s="42" t="s">
        <v>35</v>
      </c>
      <c r="F19" s="49"/>
      <c r="G19" s="35"/>
    </row>
    <row r="20" spans="2:7" s="36" customFormat="1" ht="17.25" thickBot="1" thickTop="1">
      <c r="B20" s="34"/>
      <c r="C20" s="37"/>
      <c r="D20" s="38"/>
      <c r="E20" s="50"/>
      <c r="F20" s="39"/>
      <c r="G20" s="35"/>
    </row>
    <row r="21" spans="2:7" s="36" customFormat="1" ht="17.25" customHeight="1" thickBot="1" thickTop="1">
      <c r="B21" s="34"/>
      <c r="C21" s="43"/>
      <c r="D21" s="40"/>
      <c r="E21" s="51" t="s">
        <v>47</v>
      </c>
      <c r="F21" s="44"/>
      <c r="G21" s="35"/>
    </row>
    <row r="22" spans="2:7" s="36" customFormat="1" ht="20.25" thickBot="1" thickTop="1">
      <c r="B22" s="34"/>
      <c r="C22" s="28"/>
      <c r="D22" s="32"/>
      <c r="E22" s="52"/>
      <c r="F22" s="33"/>
      <c r="G22" s="35"/>
    </row>
    <row r="23" spans="2:7" s="36" customFormat="1" ht="21.75" customHeight="1" thickBot="1" thickTop="1">
      <c r="B23" s="34"/>
      <c r="C23" s="43"/>
      <c r="D23" s="40"/>
      <c r="E23" s="51" t="s">
        <v>48</v>
      </c>
      <c r="F23" s="44"/>
      <c r="G23" s="35"/>
    </row>
    <row r="24" spans="2:7" s="36" customFormat="1" ht="20.25" thickBot="1" thickTop="1">
      <c r="B24" s="34"/>
      <c r="C24" s="28"/>
      <c r="D24" s="32"/>
      <c r="E24" s="52"/>
      <c r="F24" s="33"/>
      <c r="G24" s="35"/>
    </row>
    <row r="25" spans="2:7" s="36" customFormat="1" ht="17.25" customHeight="1" thickBot="1" thickTop="1">
      <c r="B25" s="34"/>
      <c r="C25" s="43"/>
      <c r="D25" s="40"/>
      <c r="E25" s="51" t="s">
        <v>49</v>
      </c>
      <c r="F25" s="44"/>
      <c r="G25" s="35"/>
    </row>
    <row r="26" spans="2:7" ht="17.25" thickBot="1" thickTop="1">
      <c r="B26" s="26"/>
      <c r="C26" s="291"/>
      <c r="D26" s="292"/>
      <c r="E26" s="292"/>
      <c r="F26" s="293"/>
      <c r="G26" s="27"/>
    </row>
    <row r="27" spans="2:7" ht="14.25" thickBot="1" thickTop="1">
      <c r="B27" s="26"/>
      <c r="C27" s="297"/>
      <c r="D27" s="298"/>
      <c r="E27" s="298"/>
      <c r="F27" s="299"/>
      <c r="G27" s="27"/>
    </row>
    <row r="28" spans="2:7" ht="14.25" thickBot="1" thickTop="1">
      <c r="B28" s="26"/>
      <c r="C28" s="294"/>
      <c r="D28" s="295"/>
      <c r="E28" s="295"/>
      <c r="F28" s="296"/>
      <c r="G28" s="27"/>
    </row>
    <row r="29" spans="2:7" ht="4.5" customHeight="1" thickTop="1">
      <c r="B29" s="26"/>
      <c r="C29" s="27"/>
      <c r="D29" s="27"/>
      <c r="E29" s="27"/>
      <c r="F29" s="27"/>
      <c r="G29" s="27"/>
    </row>
    <row r="30" s="9" customFormat="1" ht="12.75" customHeight="1">
      <c r="C30" s="29"/>
    </row>
    <row r="31" spans="1:9" ht="12.75">
      <c r="A31" s="9"/>
      <c r="B31" s="9"/>
      <c r="C31" s="10" t="s">
        <v>83</v>
      </c>
      <c r="D31" s="9"/>
      <c r="E31" s="9"/>
      <c r="F31" s="30" t="s">
        <v>85</v>
      </c>
      <c r="G31" s="9"/>
      <c r="H31" s="9"/>
      <c r="I31" s="9"/>
    </row>
    <row r="32" spans="1:9" ht="12.75">
      <c r="A32" s="9"/>
      <c r="B32" s="9"/>
      <c r="C32" s="9" t="s">
        <v>82</v>
      </c>
      <c r="D32" s="9"/>
      <c r="E32" s="9"/>
      <c r="F32" s="30"/>
      <c r="G32" s="9"/>
      <c r="H32" s="9"/>
      <c r="I32" s="9"/>
    </row>
  </sheetData>
  <sheetProtection/>
  <mergeCells count="9">
    <mergeCell ref="C2:F2"/>
    <mergeCell ref="C4:F4"/>
    <mergeCell ref="C5:F5"/>
    <mergeCell ref="C28:F28"/>
    <mergeCell ref="C8:F8"/>
    <mergeCell ref="C26:F26"/>
    <mergeCell ref="C27:F27"/>
    <mergeCell ref="C6:F6"/>
    <mergeCell ref="C7:F7"/>
  </mergeCells>
  <printOptions horizontalCentered="1" verticalCentered="1"/>
  <pageMargins left="0.38" right="0.34" top="0.24" bottom="0.25" header="0.44" footer="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zoomScale="75" zoomScaleNormal="75" zoomScalePageLayoutView="0" workbookViewId="0" topLeftCell="A1">
      <selection activeCell="A29" sqref="A29"/>
    </sheetView>
  </sheetViews>
  <sheetFormatPr defaultColWidth="9.140625" defaultRowHeight="12.75"/>
  <cols>
    <col min="1" max="1" width="19.421875" style="23" customWidth="1"/>
    <col min="2" max="2" width="8.00390625" style="23" customWidth="1"/>
    <col min="3" max="3" width="7.421875" style="23" customWidth="1"/>
    <col min="4" max="4" width="6.7109375" style="23" customWidth="1"/>
    <col min="5" max="5" width="8.00390625" style="23" customWidth="1"/>
    <col min="6" max="6" width="7.57421875" style="23" customWidth="1"/>
    <col min="7" max="7" width="6.8515625" style="23" customWidth="1"/>
    <col min="8" max="8" width="8.00390625" style="23" customWidth="1"/>
    <col min="9" max="9" width="7.57421875" style="23" customWidth="1"/>
    <col min="10" max="10" width="6.8515625" style="23" customWidth="1"/>
    <col min="11" max="11" width="8.140625" style="23" customWidth="1"/>
    <col min="12" max="12" width="7.140625" style="23" customWidth="1"/>
    <col min="13" max="13" width="6.8515625" style="23" customWidth="1"/>
    <col min="14" max="14" width="6.00390625" style="23" customWidth="1"/>
    <col min="15" max="15" width="7.57421875" style="23" customWidth="1"/>
    <col min="16" max="16" width="5.421875" style="24" customWidth="1"/>
    <col min="17" max="17" width="6.7109375" style="23" customWidth="1"/>
    <col min="18" max="16384" width="9.140625" style="23" customWidth="1"/>
  </cols>
  <sheetData>
    <row r="1" spans="1:17" s="59" customFormat="1" ht="19.5" customHeight="1">
      <c r="A1" s="310" t="s">
        <v>64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2"/>
    </row>
    <row r="2" spans="1:17" s="59" customFormat="1" ht="19.5" customHeight="1">
      <c r="A2" s="319" t="s">
        <v>84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1"/>
    </row>
    <row r="3" spans="1:17" s="59" customFormat="1" ht="19.5" customHeight="1" thickBot="1">
      <c r="A3" s="316" t="s">
        <v>38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8"/>
    </row>
    <row r="4" spans="1:17" s="59" customFormat="1" ht="12.75" customHeight="1">
      <c r="A4" s="303" t="s">
        <v>0</v>
      </c>
      <c r="B4" s="300" t="s">
        <v>51</v>
      </c>
      <c r="C4" s="301"/>
      <c r="D4" s="302"/>
      <c r="E4" s="300" t="s">
        <v>52</v>
      </c>
      <c r="F4" s="301"/>
      <c r="G4" s="302"/>
      <c r="H4" s="300" t="s">
        <v>53</v>
      </c>
      <c r="I4" s="301"/>
      <c r="J4" s="301"/>
      <c r="K4" s="301"/>
      <c r="L4" s="302"/>
      <c r="M4" s="300" t="s">
        <v>54</v>
      </c>
      <c r="N4" s="322"/>
      <c r="O4" s="322"/>
      <c r="P4" s="322"/>
      <c r="Q4" s="323"/>
    </row>
    <row r="5" spans="1:17" ht="12.75" customHeight="1">
      <c r="A5" s="304"/>
      <c r="B5" s="313" t="s">
        <v>57</v>
      </c>
      <c r="C5" s="314"/>
      <c r="D5" s="315"/>
      <c r="E5" s="313" t="s">
        <v>56</v>
      </c>
      <c r="F5" s="314"/>
      <c r="G5" s="315"/>
      <c r="H5" s="313" t="s">
        <v>56</v>
      </c>
      <c r="I5" s="314"/>
      <c r="J5" s="314"/>
      <c r="K5" s="314"/>
      <c r="L5" s="315"/>
      <c r="M5" s="313" t="s">
        <v>55</v>
      </c>
      <c r="N5" s="314"/>
      <c r="O5" s="314"/>
      <c r="P5" s="314"/>
      <c r="Q5" s="315"/>
    </row>
    <row r="6" spans="1:18" ht="47.25" customHeight="1" thickBot="1">
      <c r="A6" s="305"/>
      <c r="B6" s="60" t="s">
        <v>1</v>
      </c>
      <c r="C6" s="61" t="s">
        <v>2</v>
      </c>
      <c r="D6" s="62" t="s">
        <v>13</v>
      </c>
      <c r="E6" s="63" t="s">
        <v>1</v>
      </c>
      <c r="F6" s="64" t="s">
        <v>2</v>
      </c>
      <c r="G6" s="62" t="s">
        <v>13</v>
      </c>
      <c r="H6" s="63" t="s">
        <v>1</v>
      </c>
      <c r="I6" s="64" t="s">
        <v>27</v>
      </c>
      <c r="J6" s="64" t="s">
        <v>13</v>
      </c>
      <c r="K6" s="63" t="s">
        <v>28</v>
      </c>
      <c r="L6" s="62" t="s">
        <v>13</v>
      </c>
      <c r="M6" s="61" t="s">
        <v>3</v>
      </c>
      <c r="N6" s="64" t="s">
        <v>4</v>
      </c>
      <c r="O6" s="61" t="s">
        <v>76</v>
      </c>
      <c r="P6" s="61" t="s">
        <v>5</v>
      </c>
      <c r="Q6" s="62" t="s">
        <v>72</v>
      </c>
      <c r="R6" s="24"/>
    </row>
    <row r="7" spans="1:18" s="11" customFormat="1" ht="19.5" customHeight="1">
      <c r="A7" s="65" t="s">
        <v>29</v>
      </c>
      <c r="B7" s="244">
        <v>95</v>
      </c>
      <c r="C7" s="80">
        <v>82</v>
      </c>
      <c r="D7" s="81">
        <f aca="true" t="shared" si="0" ref="D7:D23">(C7/B7)</f>
        <v>0.8631578947368421</v>
      </c>
      <c r="E7" s="245">
        <v>65</v>
      </c>
      <c r="F7" s="82">
        <v>61</v>
      </c>
      <c r="G7" s="81">
        <f aca="true" t="shared" si="1" ref="G7:G23">(F7/E7)</f>
        <v>0.9384615384615385</v>
      </c>
      <c r="H7" s="246">
        <v>57</v>
      </c>
      <c r="I7" s="80">
        <v>60</v>
      </c>
      <c r="J7" s="83">
        <f aca="true" t="shared" si="2" ref="J7:J23">(I7/H7)</f>
        <v>1.0526315789473684</v>
      </c>
      <c r="K7" s="208">
        <v>76</v>
      </c>
      <c r="L7" s="84">
        <f aca="true" t="shared" si="3" ref="L7:L23">+K7/H7</f>
        <v>1.3333333333333333</v>
      </c>
      <c r="M7" s="208">
        <v>0</v>
      </c>
      <c r="N7" s="211">
        <v>0</v>
      </c>
      <c r="O7" s="212">
        <v>75</v>
      </c>
      <c r="P7" s="213">
        <v>1</v>
      </c>
      <c r="Q7" s="214">
        <v>4</v>
      </c>
      <c r="R7" s="25"/>
    </row>
    <row r="8" spans="1:18" s="11" customFormat="1" ht="19.5" customHeight="1">
      <c r="A8" s="66" t="s">
        <v>6</v>
      </c>
      <c r="B8" s="247">
        <v>199</v>
      </c>
      <c r="C8" s="85">
        <v>215</v>
      </c>
      <c r="D8" s="86">
        <f t="shared" si="0"/>
        <v>1.0804020100502512</v>
      </c>
      <c r="E8" s="248">
        <v>119</v>
      </c>
      <c r="F8" s="87">
        <v>119</v>
      </c>
      <c r="G8" s="86">
        <f t="shared" si="1"/>
        <v>1</v>
      </c>
      <c r="H8" s="246">
        <v>199</v>
      </c>
      <c r="I8" s="85">
        <v>126</v>
      </c>
      <c r="J8" s="88">
        <f t="shared" si="2"/>
        <v>0.6331658291457286</v>
      </c>
      <c r="K8" s="209">
        <v>214</v>
      </c>
      <c r="L8" s="89">
        <f t="shared" si="3"/>
        <v>1.0753768844221105</v>
      </c>
      <c r="M8" s="209">
        <v>0</v>
      </c>
      <c r="N8" s="215">
        <v>1</v>
      </c>
      <c r="O8" s="216">
        <v>214</v>
      </c>
      <c r="P8" s="217">
        <v>0</v>
      </c>
      <c r="Q8" s="218">
        <v>0</v>
      </c>
      <c r="R8" s="25"/>
    </row>
    <row r="9" spans="1:18" s="11" customFormat="1" ht="19.5" customHeight="1">
      <c r="A9" s="65" t="s">
        <v>30</v>
      </c>
      <c r="B9" s="247">
        <v>405</v>
      </c>
      <c r="C9" s="91">
        <v>308</v>
      </c>
      <c r="D9" s="92">
        <f t="shared" si="0"/>
        <v>0.7604938271604939</v>
      </c>
      <c r="E9" s="248">
        <v>195</v>
      </c>
      <c r="F9" s="87">
        <v>143</v>
      </c>
      <c r="G9" s="86">
        <f t="shared" si="1"/>
        <v>0.7333333333333333</v>
      </c>
      <c r="H9" s="246">
        <v>230</v>
      </c>
      <c r="I9" s="91">
        <v>164</v>
      </c>
      <c r="J9" s="88">
        <f t="shared" si="2"/>
        <v>0.7130434782608696</v>
      </c>
      <c r="K9" s="209">
        <v>296</v>
      </c>
      <c r="L9" s="89">
        <f t="shared" si="3"/>
        <v>1.2869565217391303</v>
      </c>
      <c r="M9" s="219">
        <v>23</v>
      </c>
      <c r="N9" s="220">
        <v>2</v>
      </c>
      <c r="O9" s="221">
        <v>282</v>
      </c>
      <c r="P9" s="222">
        <v>0</v>
      </c>
      <c r="Q9" s="223">
        <v>2</v>
      </c>
      <c r="R9" s="25"/>
    </row>
    <row r="10" spans="1:18" s="11" customFormat="1" ht="19.5" customHeight="1">
      <c r="A10" s="65" t="s">
        <v>9</v>
      </c>
      <c r="B10" s="249">
        <v>105</v>
      </c>
      <c r="C10" s="91">
        <v>121</v>
      </c>
      <c r="D10" s="92">
        <f t="shared" si="0"/>
        <v>1.1523809523809523</v>
      </c>
      <c r="E10" s="250">
        <v>54</v>
      </c>
      <c r="F10" s="87">
        <v>58</v>
      </c>
      <c r="G10" s="86">
        <f t="shared" si="1"/>
        <v>1.0740740740740742</v>
      </c>
      <c r="H10" s="251">
        <v>29</v>
      </c>
      <c r="I10" s="91">
        <v>35</v>
      </c>
      <c r="J10" s="88">
        <f>IF(H10&gt;0,I10/H10,0)</f>
        <v>1.206896551724138</v>
      </c>
      <c r="K10" s="209">
        <v>57</v>
      </c>
      <c r="L10" s="88">
        <f>IF(H10&gt;0,K10/H10,0)</f>
        <v>1.9655172413793103</v>
      </c>
      <c r="M10" s="219">
        <v>3</v>
      </c>
      <c r="N10" s="220">
        <v>1</v>
      </c>
      <c r="O10" s="221">
        <v>57</v>
      </c>
      <c r="P10" s="222">
        <v>0</v>
      </c>
      <c r="Q10" s="223">
        <v>3</v>
      </c>
      <c r="R10" s="25"/>
    </row>
    <row r="11" spans="1:18" s="11" customFormat="1" ht="19.5" customHeight="1">
      <c r="A11" s="65" t="s">
        <v>10</v>
      </c>
      <c r="B11" s="247">
        <v>99</v>
      </c>
      <c r="C11" s="91">
        <v>85</v>
      </c>
      <c r="D11" s="92">
        <f t="shared" si="0"/>
        <v>0.8585858585858586</v>
      </c>
      <c r="E11" s="252">
        <v>55</v>
      </c>
      <c r="F11" s="87">
        <v>54</v>
      </c>
      <c r="G11" s="86">
        <f t="shared" si="1"/>
        <v>0.9818181818181818</v>
      </c>
      <c r="H11" s="246">
        <v>30</v>
      </c>
      <c r="I11" s="91">
        <v>22</v>
      </c>
      <c r="J11" s="88">
        <f t="shared" si="2"/>
        <v>0.7333333333333333</v>
      </c>
      <c r="K11" s="209">
        <v>35</v>
      </c>
      <c r="L11" s="89">
        <f t="shared" si="3"/>
        <v>1.1666666666666667</v>
      </c>
      <c r="M11" s="219">
        <v>2</v>
      </c>
      <c r="N11" s="220">
        <v>0</v>
      </c>
      <c r="O11" s="221">
        <v>35</v>
      </c>
      <c r="P11" s="222">
        <v>0</v>
      </c>
      <c r="Q11" s="223">
        <v>12</v>
      </c>
      <c r="R11" s="25"/>
    </row>
    <row r="12" spans="1:18" s="11" customFormat="1" ht="19.5" customHeight="1">
      <c r="A12" s="65" t="s">
        <v>25</v>
      </c>
      <c r="B12" s="253">
        <v>125</v>
      </c>
      <c r="C12" s="91">
        <v>134</v>
      </c>
      <c r="D12" s="92">
        <f t="shared" si="0"/>
        <v>1.072</v>
      </c>
      <c r="E12" s="254">
        <v>60</v>
      </c>
      <c r="F12" s="87">
        <v>82</v>
      </c>
      <c r="G12" s="86">
        <f t="shared" si="1"/>
        <v>1.3666666666666667</v>
      </c>
      <c r="H12" s="246">
        <v>65</v>
      </c>
      <c r="I12" s="91">
        <v>63</v>
      </c>
      <c r="J12" s="88">
        <f t="shared" si="2"/>
        <v>0.9692307692307692</v>
      </c>
      <c r="K12" s="209">
        <v>103</v>
      </c>
      <c r="L12" s="89">
        <f t="shared" si="3"/>
        <v>1.5846153846153845</v>
      </c>
      <c r="M12" s="219">
        <v>26</v>
      </c>
      <c r="N12" s="220">
        <v>6</v>
      </c>
      <c r="O12" s="221">
        <v>90</v>
      </c>
      <c r="P12" s="222">
        <v>0</v>
      </c>
      <c r="Q12" s="223">
        <v>2</v>
      </c>
      <c r="R12" s="25"/>
    </row>
    <row r="13" spans="1:18" s="11" customFormat="1" ht="19.5" customHeight="1">
      <c r="A13" s="65" t="s">
        <v>33</v>
      </c>
      <c r="B13" s="247">
        <v>65</v>
      </c>
      <c r="C13" s="91">
        <v>29</v>
      </c>
      <c r="D13" s="92">
        <f t="shared" si="0"/>
        <v>0.4461538461538462</v>
      </c>
      <c r="E13" s="248">
        <v>30</v>
      </c>
      <c r="F13" s="87">
        <v>16</v>
      </c>
      <c r="G13" s="86">
        <f t="shared" si="1"/>
        <v>0.5333333333333333</v>
      </c>
      <c r="H13" s="246">
        <v>32</v>
      </c>
      <c r="I13" s="91">
        <v>8</v>
      </c>
      <c r="J13" s="88">
        <f t="shared" si="2"/>
        <v>0.25</v>
      </c>
      <c r="K13" s="209">
        <v>19</v>
      </c>
      <c r="L13" s="89">
        <f t="shared" si="3"/>
        <v>0.59375</v>
      </c>
      <c r="M13" s="219">
        <v>0</v>
      </c>
      <c r="N13" s="220">
        <v>0</v>
      </c>
      <c r="O13" s="221">
        <v>18</v>
      </c>
      <c r="P13" s="222">
        <v>0</v>
      </c>
      <c r="Q13" s="223">
        <v>1</v>
      </c>
      <c r="R13" s="25"/>
    </row>
    <row r="14" spans="1:18" s="11" customFormat="1" ht="19.5" customHeight="1">
      <c r="A14" s="65" t="s">
        <v>79</v>
      </c>
      <c r="B14" s="247">
        <v>55</v>
      </c>
      <c r="C14" s="91">
        <v>38</v>
      </c>
      <c r="D14" s="92">
        <f t="shared" si="0"/>
        <v>0.6909090909090909</v>
      </c>
      <c r="E14" s="248">
        <v>31</v>
      </c>
      <c r="F14" s="87">
        <v>20</v>
      </c>
      <c r="G14" s="86">
        <f t="shared" si="1"/>
        <v>0.6451612903225806</v>
      </c>
      <c r="H14" s="246">
        <v>52</v>
      </c>
      <c r="I14" s="91">
        <v>19</v>
      </c>
      <c r="J14" s="88">
        <f t="shared" si="2"/>
        <v>0.36538461538461536</v>
      </c>
      <c r="K14" s="209">
        <v>36</v>
      </c>
      <c r="L14" s="89">
        <f t="shared" si="3"/>
        <v>0.6923076923076923</v>
      </c>
      <c r="M14" s="219">
        <v>0</v>
      </c>
      <c r="N14" s="220">
        <v>0</v>
      </c>
      <c r="O14" s="221">
        <v>36</v>
      </c>
      <c r="P14" s="222">
        <v>0</v>
      </c>
      <c r="Q14" s="223">
        <v>0</v>
      </c>
      <c r="R14" s="25"/>
    </row>
    <row r="15" spans="1:18" s="11" customFormat="1" ht="19.5" customHeight="1">
      <c r="A15" s="65" t="s">
        <v>26</v>
      </c>
      <c r="B15" s="247">
        <v>174</v>
      </c>
      <c r="C15" s="91">
        <v>216</v>
      </c>
      <c r="D15" s="92">
        <f t="shared" si="0"/>
        <v>1.2413793103448276</v>
      </c>
      <c r="E15" s="248">
        <v>110</v>
      </c>
      <c r="F15" s="87">
        <v>135</v>
      </c>
      <c r="G15" s="86">
        <f t="shared" si="1"/>
        <v>1.2272727272727273</v>
      </c>
      <c r="H15" s="246">
        <v>156</v>
      </c>
      <c r="I15" s="91">
        <v>91</v>
      </c>
      <c r="J15" s="88">
        <f t="shared" si="2"/>
        <v>0.5833333333333334</v>
      </c>
      <c r="K15" s="209">
        <v>137</v>
      </c>
      <c r="L15" s="89">
        <f t="shared" si="3"/>
        <v>0.8782051282051282</v>
      </c>
      <c r="M15" s="219">
        <v>5</v>
      </c>
      <c r="N15" s="220">
        <v>16</v>
      </c>
      <c r="O15" s="221">
        <v>121</v>
      </c>
      <c r="P15" s="222">
        <v>4</v>
      </c>
      <c r="Q15" s="223">
        <v>2</v>
      </c>
      <c r="R15" s="25"/>
    </row>
    <row r="16" spans="1:18" s="11" customFormat="1" ht="19.5" customHeight="1">
      <c r="A16" s="65" t="s">
        <v>31</v>
      </c>
      <c r="B16" s="247">
        <v>300</v>
      </c>
      <c r="C16" s="91">
        <v>480</v>
      </c>
      <c r="D16" s="92">
        <f t="shared" si="0"/>
        <v>1.6</v>
      </c>
      <c r="E16" s="248">
        <v>98</v>
      </c>
      <c r="F16" s="87">
        <v>230</v>
      </c>
      <c r="G16" s="86">
        <f t="shared" si="1"/>
        <v>2.3469387755102042</v>
      </c>
      <c r="H16" s="246">
        <v>249</v>
      </c>
      <c r="I16" s="91">
        <v>182</v>
      </c>
      <c r="J16" s="88">
        <f t="shared" si="2"/>
        <v>0.7309236947791165</v>
      </c>
      <c r="K16" s="209">
        <v>340</v>
      </c>
      <c r="L16" s="89">
        <f t="shared" si="3"/>
        <v>1.3654618473895583</v>
      </c>
      <c r="M16" s="219">
        <v>4</v>
      </c>
      <c r="N16" s="220">
        <v>14</v>
      </c>
      <c r="O16" s="221">
        <v>322</v>
      </c>
      <c r="P16" s="222">
        <v>1</v>
      </c>
      <c r="Q16" s="223">
        <v>4</v>
      </c>
      <c r="R16" s="25"/>
    </row>
    <row r="17" spans="1:18" s="11" customFormat="1" ht="19.5" customHeight="1">
      <c r="A17" s="65" t="s">
        <v>37</v>
      </c>
      <c r="B17" s="247">
        <v>184</v>
      </c>
      <c r="C17" s="91">
        <v>169</v>
      </c>
      <c r="D17" s="92">
        <f t="shared" si="0"/>
        <v>0.9184782608695652</v>
      </c>
      <c r="E17" s="254">
        <v>105</v>
      </c>
      <c r="F17" s="87">
        <v>90</v>
      </c>
      <c r="G17" s="86">
        <f t="shared" si="1"/>
        <v>0.8571428571428571</v>
      </c>
      <c r="H17" s="246">
        <v>120</v>
      </c>
      <c r="I17" s="91">
        <v>71</v>
      </c>
      <c r="J17" s="88">
        <f t="shared" si="2"/>
        <v>0.5916666666666667</v>
      </c>
      <c r="K17" s="209">
        <v>124</v>
      </c>
      <c r="L17" s="89">
        <f t="shared" si="3"/>
        <v>1.0333333333333334</v>
      </c>
      <c r="M17" s="219">
        <v>1</v>
      </c>
      <c r="N17" s="220">
        <v>3</v>
      </c>
      <c r="O17" s="221">
        <v>118</v>
      </c>
      <c r="P17" s="222">
        <v>0</v>
      </c>
      <c r="Q17" s="223">
        <v>16</v>
      </c>
      <c r="R17" s="25"/>
    </row>
    <row r="18" spans="1:18" s="11" customFormat="1" ht="19.5" customHeight="1">
      <c r="A18" s="65" t="s">
        <v>7</v>
      </c>
      <c r="B18" s="247">
        <v>318</v>
      </c>
      <c r="C18" s="91">
        <v>399</v>
      </c>
      <c r="D18" s="92">
        <f t="shared" si="0"/>
        <v>1.2547169811320755</v>
      </c>
      <c r="E18" s="248">
        <v>274</v>
      </c>
      <c r="F18" s="87">
        <v>345</v>
      </c>
      <c r="G18" s="86">
        <f t="shared" si="1"/>
        <v>1.2591240875912408</v>
      </c>
      <c r="H18" s="246">
        <v>156</v>
      </c>
      <c r="I18" s="91">
        <v>146</v>
      </c>
      <c r="J18" s="88">
        <f t="shared" si="2"/>
        <v>0.9358974358974359</v>
      </c>
      <c r="K18" s="209">
        <v>196</v>
      </c>
      <c r="L18" s="89">
        <f t="shared" si="3"/>
        <v>1.2564102564102564</v>
      </c>
      <c r="M18" s="219">
        <v>3</v>
      </c>
      <c r="N18" s="220">
        <v>6</v>
      </c>
      <c r="O18" s="221">
        <v>189</v>
      </c>
      <c r="P18" s="222">
        <v>0</v>
      </c>
      <c r="Q18" s="223">
        <v>0</v>
      </c>
      <c r="R18" s="25"/>
    </row>
    <row r="19" spans="1:18" s="11" customFormat="1" ht="19.5" customHeight="1">
      <c r="A19" s="65" t="s">
        <v>8</v>
      </c>
      <c r="B19" s="247">
        <v>98</v>
      </c>
      <c r="C19" s="91">
        <v>68</v>
      </c>
      <c r="D19" s="92">
        <f t="shared" si="0"/>
        <v>0.6938775510204082</v>
      </c>
      <c r="E19" s="248">
        <v>50</v>
      </c>
      <c r="F19" s="87">
        <v>29</v>
      </c>
      <c r="G19" s="86">
        <f t="shared" si="1"/>
        <v>0.58</v>
      </c>
      <c r="H19" s="246">
        <v>74</v>
      </c>
      <c r="I19" s="91">
        <v>25</v>
      </c>
      <c r="J19" s="88">
        <f t="shared" si="2"/>
        <v>0.33783783783783783</v>
      </c>
      <c r="K19" s="209">
        <v>54</v>
      </c>
      <c r="L19" s="89">
        <f t="shared" si="3"/>
        <v>0.7297297297297297</v>
      </c>
      <c r="M19" s="219">
        <v>0</v>
      </c>
      <c r="N19" s="220">
        <v>1</v>
      </c>
      <c r="O19" s="221">
        <v>53</v>
      </c>
      <c r="P19" s="222">
        <v>0</v>
      </c>
      <c r="Q19" s="223">
        <v>24</v>
      </c>
      <c r="R19" s="25"/>
    </row>
    <row r="20" spans="1:18" s="11" customFormat="1" ht="19.5" customHeight="1">
      <c r="A20" s="65" t="s">
        <v>34</v>
      </c>
      <c r="B20" s="247">
        <v>78</v>
      </c>
      <c r="C20" s="91">
        <v>47</v>
      </c>
      <c r="D20" s="92">
        <f t="shared" si="0"/>
        <v>0.6025641025641025</v>
      </c>
      <c r="E20" s="248">
        <v>45</v>
      </c>
      <c r="F20" s="87">
        <v>26</v>
      </c>
      <c r="G20" s="86">
        <f t="shared" si="1"/>
        <v>0.5777777777777777</v>
      </c>
      <c r="H20" s="246">
        <v>46</v>
      </c>
      <c r="I20" s="91">
        <v>21</v>
      </c>
      <c r="J20" s="88">
        <f t="shared" si="2"/>
        <v>0.45652173913043476</v>
      </c>
      <c r="K20" s="209">
        <v>35</v>
      </c>
      <c r="L20" s="89">
        <f t="shared" si="3"/>
        <v>0.7608695652173914</v>
      </c>
      <c r="M20" s="219">
        <v>0</v>
      </c>
      <c r="N20" s="220">
        <v>0</v>
      </c>
      <c r="O20" s="221">
        <v>35</v>
      </c>
      <c r="P20" s="222">
        <v>0</v>
      </c>
      <c r="Q20" s="223">
        <v>1</v>
      </c>
      <c r="R20" s="25"/>
    </row>
    <row r="21" spans="1:18" s="11" customFormat="1" ht="19.5" customHeight="1">
      <c r="A21" s="65" t="s">
        <v>32</v>
      </c>
      <c r="B21" s="247">
        <v>184</v>
      </c>
      <c r="C21" s="91">
        <v>184</v>
      </c>
      <c r="D21" s="92">
        <f t="shared" si="0"/>
        <v>1</v>
      </c>
      <c r="E21" s="248">
        <v>76</v>
      </c>
      <c r="F21" s="87">
        <v>88</v>
      </c>
      <c r="G21" s="86">
        <f t="shared" si="1"/>
        <v>1.1578947368421053</v>
      </c>
      <c r="H21" s="246">
        <v>184</v>
      </c>
      <c r="I21" s="91">
        <v>86</v>
      </c>
      <c r="J21" s="88">
        <f t="shared" si="2"/>
        <v>0.4673913043478261</v>
      </c>
      <c r="K21" s="209">
        <v>179</v>
      </c>
      <c r="L21" s="89">
        <f t="shared" si="3"/>
        <v>0.9728260869565217</v>
      </c>
      <c r="M21" s="219">
        <v>0</v>
      </c>
      <c r="N21" s="220">
        <v>0</v>
      </c>
      <c r="O21" s="221">
        <v>179</v>
      </c>
      <c r="P21" s="222">
        <v>0</v>
      </c>
      <c r="Q21" s="223">
        <v>1</v>
      </c>
      <c r="R21" s="25"/>
    </row>
    <row r="22" spans="1:18" s="11" customFormat="1" ht="19.5" customHeight="1" thickBot="1">
      <c r="A22" s="67" t="s">
        <v>81</v>
      </c>
      <c r="B22" s="247">
        <v>152</v>
      </c>
      <c r="C22" s="94">
        <v>107</v>
      </c>
      <c r="D22" s="95">
        <f t="shared" si="0"/>
        <v>0.7039473684210527</v>
      </c>
      <c r="E22" s="248">
        <v>52</v>
      </c>
      <c r="F22" s="96">
        <v>61</v>
      </c>
      <c r="G22" s="95">
        <f t="shared" si="1"/>
        <v>1.1730769230769231</v>
      </c>
      <c r="H22" s="246">
        <v>107</v>
      </c>
      <c r="I22" s="94">
        <v>51</v>
      </c>
      <c r="J22" s="97">
        <f t="shared" si="2"/>
        <v>0.4766355140186916</v>
      </c>
      <c r="K22" s="210">
        <v>94</v>
      </c>
      <c r="L22" s="98">
        <f t="shared" si="3"/>
        <v>0.8785046728971962</v>
      </c>
      <c r="M22" s="210">
        <v>0</v>
      </c>
      <c r="N22" s="224">
        <v>0</v>
      </c>
      <c r="O22" s="225">
        <v>94</v>
      </c>
      <c r="P22" s="226">
        <v>0</v>
      </c>
      <c r="Q22" s="227">
        <v>2</v>
      </c>
      <c r="R22" s="25"/>
    </row>
    <row r="23" spans="1:18" s="11" customFormat="1" ht="19.5" customHeight="1" thickBot="1">
      <c r="A23" s="68" t="s">
        <v>11</v>
      </c>
      <c r="B23" s="255">
        <f>SUM(B7:B22)</f>
        <v>2636</v>
      </c>
      <c r="C23" s="99">
        <f>SUM(C7:C22)</f>
        <v>2682</v>
      </c>
      <c r="D23" s="100">
        <f t="shared" si="0"/>
        <v>1.0174506828528074</v>
      </c>
      <c r="E23" s="256">
        <v>1490</v>
      </c>
      <c r="F23" s="99">
        <f>SUM(F7:F22)</f>
        <v>1557</v>
      </c>
      <c r="G23" s="100">
        <f t="shared" si="1"/>
        <v>1.04496644295302</v>
      </c>
      <c r="H23" s="257">
        <f>SUM(H7:H22)</f>
        <v>1786</v>
      </c>
      <c r="I23" s="99">
        <f>SUM(I7:I22)</f>
        <v>1170</v>
      </c>
      <c r="J23" s="101">
        <f t="shared" si="2"/>
        <v>0.6550951847704367</v>
      </c>
      <c r="K23" s="126">
        <f>SUM(K7:K22)</f>
        <v>1995</v>
      </c>
      <c r="L23" s="102">
        <f t="shared" si="3"/>
        <v>1.1170212765957446</v>
      </c>
      <c r="M23" s="228">
        <f>SUM(M7:M22)</f>
        <v>67</v>
      </c>
      <c r="N23" s="229">
        <f>SUM(N7:N22)</f>
        <v>50</v>
      </c>
      <c r="O23" s="176">
        <f>SUM(O7:O22)</f>
        <v>1918</v>
      </c>
      <c r="P23" s="176">
        <f>SUM(P7:P22)</f>
        <v>6</v>
      </c>
      <c r="Q23" s="230">
        <f>SUM(Q7:Q22)</f>
        <v>74</v>
      </c>
      <c r="R23" s="25"/>
    </row>
    <row r="24" spans="1:18" ht="15">
      <c r="A24" s="308"/>
      <c r="B24" s="309"/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"/>
    </row>
    <row r="25" spans="1:18" ht="15">
      <c r="A25" s="306" t="s">
        <v>75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"/>
    </row>
    <row r="26" spans="1:18" ht="15">
      <c r="A26" s="306" t="s">
        <v>50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"/>
    </row>
    <row r="27" spans="1:18" ht="15">
      <c r="A27" s="306"/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"/>
    </row>
    <row r="28" spans="1:18" ht="9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7"/>
      <c r="Q28" s="71"/>
      <c r="R28" s="3"/>
    </row>
    <row r="29" spans="1:18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79"/>
      <c r="Q29" s="3"/>
      <c r="R29" s="3"/>
    </row>
  </sheetData>
  <sheetProtection/>
  <mergeCells count="16">
    <mergeCell ref="A1:Q1"/>
    <mergeCell ref="M5:Q5"/>
    <mergeCell ref="H5:L5"/>
    <mergeCell ref="B5:D5"/>
    <mergeCell ref="E5:G5"/>
    <mergeCell ref="A3:Q3"/>
    <mergeCell ref="A2:Q2"/>
    <mergeCell ref="M4:Q4"/>
    <mergeCell ref="B4:D4"/>
    <mergeCell ref="E4:G4"/>
    <mergeCell ref="H4:L4"/>
    <mergeCell ref="A4:A6"/>
    <mergeCell ref="A27:Q27"/>
    <mergeCell ref="A25:Q25"/>
    <mergeCell ref="A26:Q26"/>
    <mergeCell ref="A24:Q24"/>
  </mergeCells>
  <printOptions horizontalCentered="1" verticalCentered="1"/>
  <pageMargins left="0.3" right="0.3" top="0.58" bottom="0.29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zoomScalePageLayoutView="0" workbookViewId="0" topLeftCell="A1">
      <selection activeCell="A26" sqref="A26"/>
    </sheetView>
  </sheetViews>
  <sheetFormatPr defaultColWidth="9.140625" defaultRowHeight="12.75"/>
  <cols>
    <col min="1" max="1" width="19.57421875" style="10" customWidth="1"/>
    <col min="2" max="2" width="8.00390625" style="12" customWidth="1"/>
    <col min="3" max="3" width="7.421875" style="13" customWidth="1"/>
    <col min="4" max="4" width="7.28125" style="14" customWidth="1"/>
    <col min="5" max="5" width="8.57421875" style="13" customWidth="1"/>
    <col min="6" max="6" width="8.57421875" style="15" customWidth="1"/>
    <col min="7" max="7" width="7.00390625" style="10" customWidth="1"/>
    <col min="8" max="8" width="10.28125" style="10" customWidth="1"/>
    <col min="9" max="10" width="8.57421875" style="10" customWidth="1"/>
    <col min="11" max="11" width="9.57421875" style="10" customWidth="1"/>
    <col min="12" max="12" width="9.421875" style="14" customWidth="1"/>
    <col min="13" max="13" width="8.00390625" style="13" customWidth="1"/>
    <col min="14" max="14" width="8.00390625" style="15" customWidth="1"/>
    <col min="15" max="15" width="9.7109375" style="9" customWidth="1"/>
    <col min="16" max="16384" width="9.140625" style="10" customWidth="1"/>
  </cols>
  <sheetData>
    <row r="1" spans="1:15" s="59" customFormat="1" ht="19.5" customHeight="1">
      <c r="A1" s="310" t="str">
        <f>+'1 Adult Part'!A1:O1</f>
        <v>TAB 6 - WIA TITLE I PARTICIPANT SUMMARIES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8"/>
      <c r="O1" s="21"/>
    </row>
    <row r="2" spans="1:15" s="59" customFormat="1" ht="19.5" customHeight="1">
      <c r="A2" s="324" t="str">
        <f>'1 Adult Part'!$A$2</f>
        <v>FY13 ANNUAL PERFORMANCE ENDING JUNE 30, 2013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6"/>
      <c r="O2" s="58"/>
    </row>
    <row r="3" spans="1:15" s="59" customFormat="1" ht="19.5" customHeight="1" thickBot="1">
      <c r="A3" s="334" t="s">
        <v>43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6"/>
      <c r="O3" s="58"/>
    </row>
    <row r="4" spans="1:14" ht="15">
      <c r="A4" s="337" t="s">
        <v>0</v>
      </c>
      <c r="B4" s="332" t="s">
        <v>58</v>
      </c>
      <c r="C4" s="332"/>
      <c r="D4" s="333"/>
      <c r="E4" s="331" t="s">
        <v>59</v>
      </c>
      <c r="F4" s="332"/>
      <c r="G4" s="333"/>
      <c r="H4" s="103" t="s">
        <v>12</v>
      </c>
      <c r="I4" s="329" t="s">
        <v>60</v>
      </c>
      <c r="J4" s="330"/>
      <c r="K4" s="329" t="s">
        <v>61</v>
      </c>
      <c r="L4" s="330"/>
      <c r="M4" s="331" t="s">
        <v>62</v>
      </c>
      <c r="N4" s="333"/>
    </row>
    <row r="5" spans="1:14" ht="34.5" customHeight="1" thickBot="1">
      <c r="A5" s="338"/>
      <c r="B5" s="180" t="s">
        <v>1</v>
      </c>
      <c r="C5" s="180" t="s">
        <v>2</v>
      </c>
      <c r="D5" s="179" t="s">
        <v>65</v>
      </c>
      <c r="E5" s="180" t="s">
        <v>1</v>
      </c>
      <c r="F5" s="202" t="s">
        <v>2</v>
      </c>
      <c r="G5" s="179" t="s">
        <v>65</v>
      </c>
      <c r="H5" s="70" t="s">
        <v>2</v>
      </c>
      <c r="I5" s="61" t="s">
        <v>1</v>
      </c>
      <c r="J5" s="70" t="s">
        <v>2</v>
      </c>
      <c r="K5" s="61" t="s">
        <v>1</v>
      </c>
      <c r="L5" s="70" t="s">
        <v>2</v>
      </c>
      <c r="M5" s="180" t="s">
        <v>1</v>
      </c>
      <c r="N5" s="203" t="s">
        <v>2</v>
      </c>
    </row>
    <row r="6" spans="1:15" s="259" customFormat="1" ht="21.75" customHeight="1">
      <c r="A6" s="66" t="str">
        <f>'1 Adult Part'!A7</f>
        <v>Berkshire</v>
      </c>
      <c r="B6" s="246">
        <v>70</v>
      </c>
      <c r="C6" s="111">
        <v>69</v>
      </c>
      <c r="D6" s="86">
        <f aca="true" t="shared" si="0" ref="D6:D22">C6/B6</f>
        <v>0.9857142857142858</v>
      </c>
      <c r="E6" s="245">
        <v>50</v>
      </c>
      <c r="F6" s="90">
        <v>48</v>
      </c>
      <c r="G6" s="86">
        <f aca="true" t="shared" si="1" ref="G6:G22">F6/E6</f>
        <v>0.96</v>
      </c>
      <c r="H6" s="90">
        <v>1</v>
      </c>
      <c r="I6" s="113">
        <f aca="true" t="shared" si="2" ref="I6:I22">+E6/B6</f>
        <v>0.7142857142857143</v>
      </c>
      <c r="J6" s="86">
        <f aca="true" t="shared" si="3" ref="J6:J22">(F6/(C6-H6))</f>
        <v>0.7058823529411765</v>
      </c>
      <c r="K6" s="260">
        <v>10.25</v>
      </c>
      <c r="L6" s="114">
        <v>11.350208333333333</v>
      </c>
      <c r="M6" s="261">
        <v>49</v>
      </c>
      <c r="N6" s="116">
        <v>59</v>
      </c>
      <c r="O6" s="258"/>
    </row>
    <row r="7" spans="1:15" s="259" customFormat="1" ht="21.75" customHeight="1">
      <c r="A7" s="66" t="str">
        <f>'1 Adult Part'!A8</f>
        <v>Boston</v>
      </c>
      <c r="B7" s="246">
        <v>140</v>
      </c>
      <c r="C7" s="111">
        <v>144</v>
      </c>
      <c r="D7" s="112">
        <f t="shared" si="0"/>
        <v>1.0285714285714285</v>
      </c>
      <c r="E7" s="248">
        <v>105</v>
      </c>
      <c r="F7" s="90">
        <v>79</v>
      </c>
      <c r="G7" s="86">
        <f t="shared" si="1"/>
        <v>0.7523809523809524</v>
      </c>
      <c r="H7" s="90">
        <v>4</v>
      </c>
      <c r="I7" s="113">
        <f t="shared" si="2"/>
        <v>0.75</v>
      </c>
      <c r="J7" s="86">
        <f t="shared" si="3"/>
        <v>0.5642857142857143</v>
      </c>
      <c r="K7" s="260">
        <v>11.5</v>
      </c>
      <c r="L7" s="114">
        <v>13.629453099642975</v>
      </c>
      <c r="M7" s="262">
        <v>100</v>
      </c>
      <c r="N7" s="116">
        <v>124</v>
      </c>
      <c r="O7" s="258"/>
    </row>
    <row r="8" spans="1:15" s="259" customFormat="1" ht="21.75" customHeight="1">
      <c r="A8" s="65" t="str">
        <f>'1 Adult Part'!A9</f>
        <v>Bristol</v>
      </c>
      <c r="B8" s="246">
        <v>283</v>
      </c>
      <c r="C8" s="105">
        <v>184</v>
      </c>
      <c r="D8" s="92">
        <f t="shared" si="0"/>
        <v>0.6501766784452296</v>
      </c>
      <c r="E8" s="248">
        <v>198</v>
      </c>
      <c r="F8" s="93">
        <v>133</v>
      </c>
      <c r="G8" s="112">
        <f t="shared" si="1"/>
        <v>0.6717171717171717</v>
      </c>
      <c r="H8" s="117">
        <v>2</v>
      </c>
      <c r="I8" s="106">
        <f t="shared" si="2"/>
        <v>0.6996466431095406</v>
      </c>
      <c r="J8" s="92">
        <f t="shared" si="3"/>
        <v>0.7307692307692307</v>
      </c>
      <c r="K8" s="260">
        <v>12.5</v>
      </c>
      <c r="L8" s="107">
        <v>12.051215538847115</v>
      </c>
      <c r="M8" s="262">
        <v>105</v>
      </c>
      <c r="N8" s="109">
        <v>159</v>
      </c>
      <c r="O8" s="258"/>
    </row>
    <row r="9" spans="1:15" s="259" customFormat="1" ht="21.75" customHeight="1">
      <c r="A9" s="65" t="str">
        <f>'1 Adult Part'!A10</f>
        <v>Brockton</v>
      </c>
      <c r="B9" s="251">
        <v>51</v>
      </c>
      <c r="C9" s="105">
        <v>81</v>
      </c>
      <c r="D9" s="92">
        <f t="shared" si="0"/>
        <v>1.588235294117647</v>
      </c>
      <c r="E9" s="250">
        <v>35</v>
      </c>
      <c r="F9" s="93">
        <v>52</v>
      </c>
      <c r="G9" s="92">
        <f t="shared" si="1"/>
        <v>1.4857142857142858</v>
      </c>
      <c r="H9" s="93">
        <v>4</v>
      </c>
      <c r="I9" s="106">
        <f t="shared" si="2"/>
        <v>0.6862745098039216</v>
      </c>
      <c r="J9" s="92">
        <f t="shared" si="3"/>
        <v>0.6753246753246753</v>
      </c>
      <c r="K9" s="263">
        <v>12.25</v>
      </c>
      <c r="L9" s="107">
        <v>13.299110312764158</v>
      </c>
      <c r="M9" s="264">
        <v>27</v>
      </c>
      <c r="N9" s="109">
        <v>29</v>
      </c>
      <c r="O9" s="258"/>
    </row>
    <row r="10" spans="1:15" s="259" customFormat="1" ht="21.75" customHeight="1">
      <c r="A10" s="65" t="str">
        <f>'1 Adult Part'!A11</f>
        <v>Cape Cod &amp; Islands</v>
      </c>
      <c r="B10" s="246">
        <v>70</v>
      </c>
      <c r="C10" s="105">
        <v>60</v>
      </c>
      <c r="D10" s="92">
        <f t="shared" si="0"/>
        <v>0.8571428571428571</v>
      </c>
      <c r="E10" s="248">
        <v>50</v>
      </c>
      <c r="F10" s="93">
        <v>51</v>
      </c>
      <c r="G10" s="92">
        <f t="shared" si="1"/>
        <v>1.02</v>
      </c>
      <c r="H10" s="93">
        <v>5</v>
      </c>
      <c r="I10" s="106">
        <f t="shared" si="2"/>
        <v>0.7142857142857143</v>
      </c>
      <c r="J10" s="92">
        <f t="shared" si="3"/>
        <v>0.9272727272727272</v>
      </c>
      <c r="K10" s="260">
        <v>14</v>
      </c>
      <c r="L10" s="107">
        <v>13.00242835595777</v>
      </c>
      <c r="M10" s="262">
        <v>24</v>
      </c>
      <c r="N10" s="109">
        <v>29</v>
      </c>
      <c r="O10" s="258"/>
    </row>
    <row r="11" spans="1:15" s="259" customFormat="1" ht="21.75" customHeight="1">
      <c r="A11" s="65" t="str">
        <f>'1 Adult Part'!A12</f>
        <v>Central Mass</v>
      </c>
      <c r="B11" s="246">
        <v>112</v>
      </c>
      <c r="C11" s="105">
        <v>101</v>
      </c>
      <c r="D11" s="92">
        <f t="shared" si="0"/>
        <v>0.9017857142857143</v>
      </c>
      <c r="E11" s="248">
        <v>90</v>
      </c>
      <c r="F11" s="93">
        <v>84</v>
      </c>
      <c r="G11" s="118">
        <f t="shared" si="1"/>
        <v>0.9333333333333333</v>
      </c>
      <c r="H11" s="119">
        <v>0</v>
      </c>
      <c r="I11" s="106">
        <f t="shared" si="2"/>
        <v>0.8035714285714286</v>
      </c>
      <c r="J11" s="92">
        <f t="shared" si="3"/>
        <v>0.8316831683168316</v>
      </c>
      <c r="K11" s="260">
        <v>12.75</v>
      </c>
      <c r="L11" s="107">
        <v>13.87617216117216</v>
      </c>
      <c r="M11" s="262">
        <v>40</v>
      </c>
      <c r="N11" s="109">
        <v>68</v>
      </c>
      <c r="O11" s="258"/>
    </row>
    <row r="12" spans="1:15" s="259" customFormat="1" ht="21.75" customHeight="1">
      <c r="A12" s="65" t="str">
        <f>'1 Adult Part'!A13</f>
        <v>Franklin/Hampshire</v>
      </c>
      <c r="B12" s="246">
        <v>30</v>
      </c>
      <c r="C12" s="105">
        <v>13</v>
      </c>
      <c r="D12" s="92">
        <f t="shared" si="0"/>
        <v>0.43333333333333335</v>
      </c>
      <c r="E12" s="248">
        <v>21</v>
      </c>
      <c r="F12" s="93">
        <v>10</v>
      </c>
      <c r="G12" s="92">
        <f t="shared" si="1"/>
        <v>0.47619047619047616</v>
      </c>
      <c r="H12" s="93">
        <v>0</v>
      </c>
      <c r="I12" s="106">
        <f t="shared" si="2"/>
        <v>0.7</v>
      </c>
      <c r="J12" s="92">
        <f t="shared" si="3"/>
        <v>0.7692307692307693</v>
      </c>
      <c r="K12" s="260">
        <v>12</v>
      </c>
      <c r="L12" s="107">
        <v>13.054818181818183</v>
      </c>
      <c r="M12" s="262">
        <v>20</v>
      </c>
      <c r="N12" s="109">
        <v>8</v>
      </c>
      <c r="O12" s="258"/>
    </row>
    <row r="13" spans="1:15" s="259" customFormat="1" ht="21.75" customHeight="1">
      <c r="A13" s="65" t="str">
        <f>'1 Adult Part'!A14</f>
        <v>Greater Lowell</v>
      </c>
      <c r="B13" s="246">
        <v>36</v>
      </c>
      <c r="C13" s="105">
        <v>30</v>
      </c>
      <c r="D13" s="92">
        <f t="shared" si="0"/>
        <v>0.8333333333333334</v>
      </c>
      <c r="E13" s="248">
        <v>25</v>
      </c>
      <c r="F13" s="93">
        <v>27</v>
      </c>
      <c r="G13" s="112">
        <f t="shared" si="1"/>
        <v>1.08</v>
      </c>
      <c r="H13" s="117">
        <v>0</v>
      </c>
      <c r="I13" s="106">
        <f t="shared" si="2"/>
        <v>0.6944444444444444</v>
      </c>
      <c r="J13" s="92">
        <f t="shared" si="3"/>
        <v>0.9</v>
      </c>
      <c r="K13" s="260">
        <v>12</v>
      </c>
      <c r="L13" s="107">
        <v>17.905698005698007</v>
      </c>
      <c r="M13" s="262">
        <v>38</v>
      </c>
      <c r="N13" s="109">
        <v>29</v>
      </c>
      <c r="O13" s="258"/>
    </row>
    <row r="14" spans="1:15" s="259" customFormat="1" ht="21.75" customHeight="1">
      <c r="A14" s="65" t="str">
        <f>'1 Adult Part'!A15</f>
        <v>Greater New Bedford</v>
      </c>
      <c r="B14" s="246">
        <v>115</v>
      </c>
      <c r="C14" s="105">
        <v>150</v>
      </c>
      <c r="D14" s="92">
        <f t="shared" si="0"/>
        <v>1.3043478260869565</v>
      </c>
      <c r="E14" s="248">
        <v>86</v>
      </c>
      <c r="F14" s="93">
        <v>112</v>
      </c>
      <c r="G14" s="92">
        <f t="shared" si="1"/>
        <v>1.302325581395349</v>
      </c>
      <c r="H14" s="93">
        <v>1</v>
      </c>
      <c r="I14" s="106">
        <f t="shared" si="2"/>
        <v>0.7478260869565218</v>
      </c>
      <c r="J14" s="92">
        <f t="shared" si="3"/>
        <v>0.7516778523489933</v>
      </c>
      <c r="K14" s="260">
        <v>12.43</v>
      </c>
      <c r="L14" s="107">
        <v>12.194501569858712</v>
      </c>
      <c r="M14" s="262">
        <v>58</v>
      </c>
      <c r="N14" s="109">
        <v>70</v>
      </c>
      <c r="O14" s="258"/>
    </row>
    <row r="15" spans="1:15" s="259" customFormat="1" ht="21.75" customHeight="1">
      <c r="A15" s="65" t="str">
        <f>'1 Adult Part'!A16</f>
        <v>Hampden</v>
      </c>
      <c r="B15" s="246">
        <v>179</v>
      </c>
      <c r="C15" s="105">
        <v>342</v>
      </c>
      <c r="D15" s="92">
        <f t="shared" si="0"/>
        <v>1.910614525139665</v>
      </c>
      <c r="E15" s="248">
        <v>124</v>
      </c>
      <c r="F15" s="93">
        <v>212</v>
      </c>
      <c r="G15" s="92">
        <f t="shared" si="1"/>
        <v>1.7096774193548387</v>
      </c>
      <c r="H15" s="93">
        <v>9</v>
      </c>
      <c r="I15" s="106">
        <f t="shared" si="2"/>
        <v>0.6927374301675978</v>
      </c>
      <c r="J15" s="92">
        <f t="shared" si="3"/>
        <v>0.6366366366366366</v>
      </c>
      <c r="K15" s="260">
        <v>11</v>
      </c>
      <c r="L15" s="107">
        <v>11.539836987656892</v>
      </c>
      <c r="M15" s="262">
        <v>152</v>
      </c>
      <c r="N15" s="109">
        <v>235</v>
      </c>
      <c r="O15" s="258"/>
    </row>
    <row r="16" spans="1:15" s="259" customFormat="1" ht="21.75" customHeight="1">
      <c r="A16" s="65" t="str">
        <f>'1 Adult Part'!A17</f>
        <v>Merrimack Valley</v>
      </c>
      <c r="B16" s="246">
        <v>104</v>
      </c>
      <c r="C16" s="105">
        <v>100</v>
      </c>
      <c r="D16" s="92">
        <f t="shared" si="0"/>
        <v>0.9615384615384616</v>
      </c>
      <c r="E16" s="248">
        <v>71</v>
      </c>
      <c r="F16" s="93">
        <v>57</v>
      </c>
      <c r="G16" s="92">
        <f t="shared" si="1"/>
        <v>0.8028169014084507</v>
      </c>
      <c r="H16" s="93">
        <v>2</v>
      </c>
      <c r="I16" s="106">
        <f t="shared" si="2"/>
        <v>0.6826923076923077</v>
      </c>
      <c r="J16" s="92">
        <f t="shared" si="3"/>
        <v>0.5816326530612245</v>
      </c>
      <c r="K16" s="260">
        <v>10</v>
      </c>
      <c r="L16" s="107">
        <v>13.378650472334682</v>
      </c>
      <c r="M16" s="262">
        <v>75</v>
      </c>
      <c r="N16" s="109">
        <v>55</v>
      </c>
      <c r="O16" s="258"/>
    </row>
    <row r="17" spans="1:15" s="259" customFormat="1" ht="21.75" customHeight="1">
      <c r="A17" s="65" t="str">
        <f>'1 Adult Part'!A18</f>
        <v>Metro North</v>
      </c>
      <c r="B17" s="246">
        <v>264</v>
      </c>
      <c r="C17" s="105">
        <v>281</v>
      </c>
      <c r="D17" s="92">
        <f t="shared" si="0"/>
        <v>1.0643939393939394</v>
      </c>
      <c r="E17" s="248">
        <v>193</v>
      </c>
      <c r="F17" s="93">
        <v>251</v>
      </c>
      <c r="G17" s="92">
        <f t="shared" si="1"/>
        <v>1.3005181347150259</v>
      </c>
      <c r="H17" s="93">
        <v>0</v>
      </c>
      <c r="I17" s="106">
        <f t="shared" si="2"/>
        <v>0.7310606060606061</v>
      </c>
      <c r="J17" s="92">
        <f t="shared" si="3"/>
        <v>0.8932384341637011</v>
      </c>
      <c r="K17" s="260">
        <v>12</v>
      </c>
      <c r="L17" s="107">
        <v>12.02465610087124</v>
      </c>
      <c r="M17" s="262">
        <v>115</v>
      </c>
      <c r="N17" s="109">
        <v>117</v>
      </c>
      <c r="O17" s="258"/>
    </row>
    <row r="18" spans="1:15" s="259" customFormat="1" ht="21.75" customHeight="1">
      <c r="A18" s="65" t="str">
        <f>'1 Adult Part'!A19</f>
        <v>Metro South/West</v>
      </c>
      <c r="B18" s="246">
        <v>40</v>
      </c>
      <c r="C18" s="105">
        <v>40</v>
      </c>
      <c r="D18" s="92">
        <f t="shared" si="0"/>
        <v>1</v>
      </c>
      <c r="E18" s="248">
        <v>28</v>
      </c>
      <c r="F18" s="93">
        <v>27</v>
      </c>
      <c r="G18" s="92">
        <f t="shared" si="1"/>
        <v>0.9642857142857143</v>
      </c>
      <c r="H18" s="93">
        <v>0</v>
      </c>
      <c r="I18" s="106">
        <f t="shared" si="2"/>
        <v>0.7</v>
      </c>
      <c r="J18" s="92">
        <f t="shared" si="3"/>
        <v>0.675</v>
      </c>
      <c r="K18" s="260">
        <v>10</v>
      </c>
      <c r="L18" s="107">
        <v>12.996913580246913</v>
      </c>
      <c r="M18" s="262">
        <v>62</v>
      </c>
      <c r="N18" s="109">
        <v>27</v>
      </c>
      <c r="O18" s="258"/>
    </row>
    <row r="19" spans="1:15" s="259" customFormat="1" ht="21.75" customHeight="1">
      <c r="A19" s="65" t="str">
        <f>'1 Adult Part'!A20</f>
        <v>North Central Mass</v>
      </c>
      <c r="B19" s="246">
        <v>58</v>
      </c>
      <c r="C19" s="105">
        <v>32</v>
      </c>
      <c r="D19" s="92">
        <f t="shared" si="0"/>
        <v>0.5517241379310345</v>
      </c>
      <c r="E19" s="248">
        <v>43</v>
      </c>
      <c r="F19" s="93">
        <v>23</v>
      </c>
      <c r="G19" s="86">
        <f t="shared" si="1"/>
        <v>0.5348837209302325</v>
      </c>
      <c r="H19" s="90">
        <v>2</v>
      </c>
      <c r="I19" s="106">
        <f t="shared" si="2"/>
        <v>0.7413793103448276</v>
      </c>
      <c r="J19" s="92">
        <f t="shared" si="3"/>
        <v>0.7666666666666667</v>
      </c>
      <c r="K19" s="260">
        <v>10</v>
      </c>
      <c r="L19" s="107">
        <v>12.097826086956523</v>
      </c>
      <c r="M19" s="262">
        <v>36</v>
      </c>
      <c r="N19" s="109">
        <v>22</v>
      </c>
      <c r="O19" s="258"/>
    </row>
    <row r="20" spans="1:15" s="259" customFormat="1" ht="21.75" customHeight="1">
      <c r="A20" s="65" t="str">
        <f>'1 Adult Part'!A21</f>
        <v>North Shore</v>
      </c>
      <c r="B20" s="246">
        <v>104</v>
      </c>
      <c r="C20" s="105">
        <v>91</v>
      </c>
      <c r="D20" s="92">
        <f t="shared" si="0"/>
        <v>0.875</v>
      </c>
      <c r="E20" s="248">
        <v>75</v>
      </c>
      <c r="F20" s="93">
        <v>73</v>
      </c>
      <c r="G20" s="86">
        <f t="shared" si="1"/>
        <v>0.9733333333333334</v>
      </c>
      <c r="H20" s="90">
        <v>0</v>
      </c>
      <c r="I20" s="106">
        <f t="shared" si="2"/>
        <v>0.7211538461538461</v>
      </c>
      <c r="J20" s="92">
        <f t="shared" si="3"/>
        <v>0.8021978021978022</v>
      </c>
      <c r="K20" s="260">
        <v>13</v>
      </c>
      <c r="L20" s="107">
        <v>16.0284966631542</v>
      </c>
      <c r="M20" s="262">
        <v>87</v>
      </c>
      <c r="N20" s="109">
        <v>80</v>
      </c>
      <c r="O20" s="258"/>
    </row>
    <row r="21" spans="1:15" s="259" customFormat="1" ht="21.75" customHeight="1" thickBot="1">
      <c r="A21" s="67" t="str">
        <f>'1 Adult Part'!A22</f>
        <v>South Shore</v>
      </c>
      <c r="B21" s="265">
        <v>106</v>
      </c>
      <c r="C21" s="121">
        <v>82</v>
      </c>
      <c r="D21" s="95">
        <f t="shared" si="0"/>
        <v>0.7735849056603774</v>
      </c>
      <c r="E21" s="252">
        <v>76</v>
      </c>
      <c r="F21" s="119">
        <v>45</v>
      </c>
      <c r="G21" s="112">
        <f t="shared" si="1"/>
        <v>0.5921052631578947</v>
      </c>
      <c r="H21" s="122">
        <v>1</v>
      </c>
      <c r="I21" s="106">
        <f t="shared" si="2"/>
        <v>0.7169811320754716</v>
      </c>
      <c r="J21" s="118">
        <f t="shared" si="3"/>
        <v>0.5555555555555556</v>
      </c>
      <c r="K21" s="260">
        <v>13.15</v>
      </c>
      <c r="L21" s="123">
        <v>14.605717948717947</v>
      </c>
      <c r="M21" s="266">
        <v>60</v>
      </c>
      <c r="N21" s="282">
        <v>60</v>
      </c>
      <c r="O21" s="258"/>
    </row>
    <row r="22" spans="1:15" s="259" customFormat="1" ht="21.75" customHeight="1" thickBot="1">
      <c r="A22" s="68" t="s">
        <v>11</v>
      </c>
      <c r="B22" s="267">
        <f>SUM(B6:B21)</f>
        <v>1762</v>
      </c>
      <c r="C22" s="124">
        <f>SUM(C6:C21)</f>
        <v>1800</v>
      </c>
      <c r="D22" s="125">
        <f t="shared" si="0"/>
        <v>1.0215664018161181</v>
      </c>
      <c r="E22" s="256">
        <f>SUM(E6:E21)</f>
        <v>1270</v>
      </c>
      <c r="F22" s="127">
        <f>SUM(F6:F21)</f>
        <v>1284</v>
      </c>
      <c r="G22" s="125">
        <f t="shared" si="1"/>
        <v>1.0110236220472442</v>
      </c>
      <c r="H22" s="127">
        <f>SUM(H6:H21)</f>
        <v>31</v>
      </c>
      <c r="I22" s="128">
        <f t="shared" si="2"/>
        <v>0.720771850170261</v>
      </c>
      <c r="J22" s="125">
        <f t="shared" si="3"/>
        <v>0.7258338044092708</v>
      </c>
      <c r="K22" s="268">
        <v>11.860098684210525</v>
      </c>
      <c r="L22" s="129">
        <v>12.779884881291741</v>
      </c>
      <c r="M22" s="269">
        <f>SUM(M6:M21)</f>
        <v>1048</v>
      </c>
      <c r="N22" s="131">
        <f>SUM(N6:N21)</f>
        <v>1171</v>
      </c>
      <c r="O22" s="258"/>
    </row>
    <row r="23" spans="1:15" s="76" customFormat="1" ht="15">
      <c r="A23" s="196" t="s">
        <v>78</v>
      </c>
      <c r="B23" s="72"/>
      <c r="C23" s="73"/>
      <c r="D23" s="74"/>
      <c r="E23" s="73"/>
      <c r="F23" s="75"/>
      <c r="G23" s="71"/>
      <c r="H23" s="71"/>
      <c r="I23" s="71"/>
      <c r="J23" s="71"/>
      <c r="K23" s="71"/>
      <c r="L23" s="74"/>
      <c r="M23" s="73"/>
      <c r="O23" s="71"/>
    </row>
    <row r="24" spans="1:15" s="76" customFormat="1" ht="15">
      <c r="A24" s="71" t="s">
        <v>73</v>
      </c>
      <c r="B24" s="72"/>
      <c r="C24" s="73"/>
      <c r="D24" s="74"/>
      <c r="E24" s="73"/>
      <c r="F24" s="75"/>
      <c r="G24" s="71"/>
      <c r="H24" s="71"/>
      <c r="I24" s="71"/>
      <c r="J24" s="71"/>
      <c r="K24" s="71"/>
      <c r="L24" s="74"/>
      <c r="M24" s="73"/>
      <c r="N24" s="197"/>
      <c r="O24" s="71"/>
    </row>
    <row r="25" spans="1:17" ht="24" customHeight="1">
      <c r="A25" s="306"/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</row>
    <row r="26" spans="1:14" ht="12.75">
      <c r="A26" s="9"/>
      <c r="B26" s="198"/>
      <c r="C26" s="199"/>
      <c r="D26" s="200"/>
      <c r="E26" s="199"/>
      <c r="F26" s="201"/>
      <c r="G26" s="9"/>
      <c r="H26" s="9"/>
      <c r="I26" s="9"/>
      <c r="J26" s="9"/>
      <c r="K26" s="9"/>
      <c r="L26" s="200"/>
      <c r="M26" s="199"/>
      <c r="N26" s="201"/>
    </row>
  </sheetData>
  <sheetProtection/>
  <mergeCells count="10">
    <mergeCell ref="A25:Q25"/>
    <mergeCell ref="A2:N2"/>
    <mergeCell ref="A1:N1"/>
    <mergeCell ref="I4:J4"/>
    <mergeCell ref="E4:G4"/>
    <mergeCell ref="K4:L4"/>
    <mergeCell ref="M4:N4"/>
    <mergeCell ref="B4:D4"/>
    <mergeCell ref="A3:N3"/>
    <mergeCell ref="A4:A5"/>
  </mergeCells>
  <printOptions horizontalCentered="1" verticalCentered="1"/>
  <pageMargins left="0.49" right="0.5" top="0.68" bottom="0.57" header="0.17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3"/>
  <sheetViews>
    <sheetView zoomScale="75" zoomScaleNormal="75" zoomScalePageLayoutView="0" workbookViewId="0" topLeftCell="A1">
      <selection activeCell="A24" sqref="A24"/>
    </sheetView>
  </sheetViews>
  <sheetFormatPr defaultColWidth="9.140625" defaultRowHeight="12.75"/>
  <cols>
    <col min="1" max="1" width="19.421875" style="0" customWidth="1"/>
    <col min="2" max="2" width="7.57421875" style="22" customWidth="1"/>
    <col min="3" max="4" width="8.00390625" style="0" customWidth="1"/>
    <col min="5" max="5" width="10.00390625" style="0" customWidth="1"/>
    <col min="6" max="7" width="8.140625" style="0" customWidth="1"/>
    <col min="8" max="8" width="7.00390625" style="0" customWidth="1"/>
    <col min="9" max="10" width="7.57421875" style="0" customWidth="1"/>
    <col min="11" max="11" width="9.57421875" style="0" customWidth="1"/>
    <col min="12" max="15" width="7.7109375" style="0" customWidth="1"/>
    <col min="18" max="18" width="8.8515625" style="0" customWidth="1"/>
  </cols>
  <sheetData>
    <row r="1" spans="1:30" s="56" customFormat="1" ht="19.5" customHeight="1">
      <c r="A1" s="310" t="str">
        <f>+'1 Adult Part'!A1:O1</f>
        <v>TAB 6 - WIA TITLE I PARTICIPANT SUMMARIES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8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</row>
    <row r="2" spans="1:30" s="56" customFormat="1" ht="19.5" customHeight="1">
      <c r="A2" s="319" t="str">
        <f>'1 Adult Part'!$A$2</f>
        <v>FY13 ANNUAL PERFORMANCE ENDING JUNE 30, 2013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6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1:30" s="56" customFormat="1" ht="19.5" customHeight="1" thickBot="1">
      <c r="A3" s="316" t="s">
        <v>42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6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</row>
    <row r="4" spans="1:30" ht="16.5" customHeight="1">
      <c r="A4" s="337" t="s">
        <v>0</v>
      </c>
      <c r="B4" s="329" t="s">
        <v>69</v>
      </c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40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30" s="236" customFormat="1" ht="50.25" customHeight="1" thickBot="1">
      <c r="A5" s="338"/>
      <c r="B5" s="204" t="s">
        <v>14</v>
      </c>
      <c r="C5" s="205" t="s">
        <v>70</v>
      </c>
      <c r="D5" s="205" t="s">
        <v>15</v>
      </c>
      <c r="E5" s="205" t="s">
        <v>66</v>
      </c>
      <c r="F5" s="205" t="s">
        <v>67</v>
      </c>
      <c r="G5" s="205" t="s">
        <v>16</v>
      </c>
      <c r="H5" s="207" t="s">
        <v>17</v>
      </c>
      <c r="I5" s="205" t="s">
        <v>18</v>
      </c>
      <c r="J5" s="205" t="s">
        <v>19</v>
      </c>
      <c r="K5" s="205" t="s">
        <v>80</v>
      </c>
      <c r="L5" s="205" t="s">
        <v>20</v>
      </c>
      <c r="M5" s="207" t="s">
        <v>71</v>
      </c>
      <c r="N5" s="205" t="s">
        <v>22</v>
      </c>
      <c r="O5" s="206" t="s">
        <v>23</v>
      </c>
      <c r="P5" s="234"/>
      <c r="Q5" s="234"/>
      <c r="R5" s="235"/>
      <c r="S5" s="235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</row>
    <row r="6" spans="1:30" s="6" customFormat="1" ht="21.75" customHeight="1">
      <c r="A6" s="65" t="str">
        <f>'1 Adult Part'!A7</f>
        <v>Berkshire</v>
      </c>
      <c r="B6" s="132">
        <v>79.26829268292683</v>
      </c>
      <c r="C6" s="133">
        <v>9.75609756097561</v>
      </c>
      <c r="D6" s="134">
        <v>17.073170731707318</v>
      </c>
      <c r="E6" s="133">
        <v>21.951219512195124</v>
      </c>
      <c r="F6" s="133">
        <v>0</v>
      </c>
      <c r="G6" s="134">
        <v>7.317073170731708</v>
      </c>
      <c r="H6" s="133">
        <v>2.4390243902439024</v>
      </c>
      <c r="I6" s="134">
        <v>36.585365853658544</v>
      </c>
      <c r="J6" s="133">
        <v>0</v>
      </c>
      <c r="K6" s="134">
        <v>14.634146341463415</v>
      </c>
      <c r="L6" s="134">
        <v>2.4390243902439024</v>
      </c>
      <c r="M6" s="136">
        <v>1.2195121951219512</v>
      </c>
      <c r="N6" s="134">
        <v>50</v>
      </c>
      <c r="O6" s="137">
        <v>98.78048780487805</v>
      </c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s="6" customFormat="1" ht="21.75" customHeight="1">
      <c r="A7" s="66" t="str">
        <f>'1 Adult Part'!A8</f>
        <v>Boston</v>
      </c>
      <c r="B7" s="138">
        <v>70.09345794392523</v>
      </c>
      <c r="C7" s="139">
        <v>8.411214953271028</v>
      </c>
      <c r="D7" s="140">
        <v>10.74766355140187</v>
      </c>
      <c r="E7" s="139">
        <v>49.06542056074766</v>
      </c>
      <c r="F7" s="139">
        <v>11.682242990654206</v>
      </c>
      <c r="G7" s="140">
        <v>2.336448598130841</v>
      </c>
      <c r="H7" s="139">
        <v>0.9345794392523366</v>
      </c>
      <c r="I7" s="140">
        <v>18.224299065420563</v>
      </c>
      <c r="J7" s="139">
        <v>12.616822429906541</v>
      </c>
      <c r="K7" s="140">
        <v>72.42990654205607</v>
      </c>
      <c r="L7" s="140">
        <v>2.803738317757009</v>
      </c>
      <c r="M7" s="142">
        <v>1.869158878504673</v>
      </c>
      <c r="N7" s="140">
        <v>28.504672897196265</v>
      </c>
      <c r="O7" s="143">
        <v>83.64485981308411</v>
      </c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s="6" customFormat="1" ht="21.75" customHeight="1">
      <c r="A8" s="65" t="str">
        <f>'1 Adult Part'!A9</f>
        <v>Bristol</v>
      </c>
      <c r="B8" s="144">
        <v>74.35064935064935</v>
      </c>
      <c r="C8" s="145">
        <v>7.467532467532468</v>
      </c>
      <c r="D8" s="146">
        <v>7.142857142857143</v>
      </c>
      <c r="E8" s="145">
        <v>11.363636363636363</v>
      </c>
      <c r="F8" s="145">
        <v>2.9220779220779223</v>
      </c>
      <c r="G8" s="146">
        <v>3.5714285714285716</v>
      </c>
      <c r="H8" s="145">
        <v>23.7012987012987</v>
      </c>
      <c r="I8" s="146">
        <v>20.779220779220783</v>
      </c>
      <c r="J8" s="145">
        <v>3.8961038961038965</v>
      </c>
      <c r="K8" s="146">
        <v>56.16883116883117</v>
      </c>
      <c r="L8" s="146">
        <v>0.6493506493506495</v>
      </c>
      <c r="M8" s="148">
        <v>2.597402597402598</v>
      </c>
      <c r="N8" s="146">
        <v>44.155844155844164</v>
      </c>
      <c r="O8" s="149">
        <v>99.67532467532469</v>
      </c>
      <c r="P8" s="4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s="6" customFormat="1" ht="21.75" customHeight="1">
      <c r="A9" s="65" t="str">
        <f>'1 Adult Part'!A10</f>
        <v>Brockton</v>
      </c>
      <c r="B9" s="144">
        <v>58.67768595041321</v>
      </c>
      <c r="C9" s="145">
        <v>13.223140495867769</v>
      </c>
      <c r="D9" s="146">
        <v>1.6528925619834711</v>
      </c>
      <c r="E9" s="145">
        <v>40.49586776859505</v>
      </c>
      <c r="F9" s="145">
        <v>2.479338842975207</v>
      </c>
      <c r="G9" s="146">
        <v>6.6115702479338845</v>
      </c>
      <c r="H9" s="145">
        <v>9.917355371900827</v>
      </c>
      <c r="I9" s="146">
        <v>13.223140495867769</v>
      </c>
      <c r="J9" s="145">
        <v>3.3057851239669422</v>
      </c>
      <c r="K9" s="146">
        <v>14.876033057851238</v>
      </c>
      <c r="L9" s="146">
        <v>0.8264462809917356</v>
      </c>
      <c r="M9" s="148">
        <v>4.958677685950414</v>
      </c>
      <c r="N9" s="146">
        <v>32.23140495867769</v>
      </c>
      <c r="O9" s="149">
        <v>55.37190082644628</v>
      </c>
      <c r="P9" s="4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s="6" customFormat="1" ht="21.75" customHeight="1">
      <c r="A10" s="65" t="str">
        <f>'1 Adult Part'!A11</f>
        <v>Cape Cod &amp; Islands</v>
      </c>
      <c r="B10" s="144">
        <v>82.14285714285714</v>
      </c>
      <c r="C10" s="145">
        <v>27.38095238095238</v>
      </c>
      <c r="D10" s="146">
        <v>10.714285714285714</v>
      </c>
      <c r="E10" s="145">
        <v>10.714285714285714</v>
      </c>
      <c r="F10" s="145">
        <v>2.380952380952381</v>
      </c>
      <c r="G10" s="146">
        <v>16.66666666666667</v>
      </c>
      <c r="H10" s="145">
        <v>8.333333333333336</v>
      </c>
      <c r="I10" s="146">
        <v>30.952380952380953</v>
      </c>
      <c r="J10" s="145">
        <v>0</v>
      </c>
      <c r="K10" s="146">
        <v>3.5714285714285716</v>
      </c>
      <c r="L10" s="146">
        <v>1.1904761904761905</v>
      </c>
      <c r="M10" s="148">
        <v>2.380952380952381</v>
      </c>
      <c r="N10" s="146">
        <v>39.285714285714285</v>
      </c>
      <c r="O10" s="149">
        <v>69.04761904761905</v>
      </c>
      <c r="P10" s="4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s="6" customFormat="1" ht="21.75" customHeight="1">
      <c r="A11" s="65" t="str">
        <f>'1 Adult Part'!A12</f>
        <v>Central Mass</v>
      </c>
      <c r="B11" s="144">
        <v>70.8955223880597</v>
      </c>
      <c r="C11" s="145">
        <v>12.686567164179102</v>
      </c>
      <c r="D11" s="146">
        <v>22.388059701492537</v>
      </c>
      <c r="E11" s="145">
        <v>13.432835820895523</v>
      </c>
      <c r="F11" s="145">
        <v>7.462686567164179</v>
      </c>
      <c r="G11" s="146">
        <v>8.955223880597014</v>
      </c>
      <c r="H11" s="145">
        <v>12.686567164179102</v>
      </c>
      <c r="I11" s="146">
        <v>17.91044776119403</v>
      </c>
      <c r="J11" s="145">
        <v>5.970149253731344</v>
      </c>
      <c r="K11" s="146">
        <v>11.194029850746269</v>
      </c>
      <c r="L11" s="146">
        <v>1.492537313432836</v>
      </c>
      <c r="M11" s="148">
        <v>3.7313432835820897</v>
      </c>
      <c r="N11" s="146">
        <v>40.29850746268657</v>
      </c>
      <c r="O11" s="149">
        <v>85.07462686567165</v>
      </c>
      <c r="P11" s="4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s="6" customFormat="1" ht="21.75" customHeight="1">
      <c r="A12" s="65" t="str">
        <f>'1 Adult Part'!A13</f>
        <v>Franklin/Hampshire</v>
      </c>
      <c r="B12" s="144">
        <v>68.96551724137932</v>
      </c>
      <c r="C12" s="145">
        <v>13.793103448275861</v>
      </c>
      <c r="D12" s="146">
        <v>3.4482758620689653</v>
      </c>
      <c r="E12" s="145">
        <v>6.896551724137931</v>
      </c>
      <c r="F12" s="145">
        <v>3.4482758620689653</v>
      </c>
      <c r="G12" s="146">
        <v>10.344827586206897</v>
      </c>
      <c r="H12" s="145">
        <v>6.896551724137931</v>
      </c>
      <c r="I12" s="146">
        <v>6.896551724137931</v>
      </c>
      <c r="J12" s="145">
        <v>0</v>
      </c>
      <c r="K12" s="146">
        <v>0</v>
      </c>
      <c r="L12" s="146">
        <v>0</v>
      </c>
      <c r="M12" s="148">
        <v>6.896551724137931</v>
      </c>
      <c r="N12" s="146">
        <v>24.137931034482758</v>
      </c>
      <c r="O12" s="149">
        <v>100</v>
      </c>
      <c r="P12" s="4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s="6" customFormat="1" ht="21.75" customHeight="1">
      <c r="A13" s="65" t="str">
        <f>'1 Adult Part'!A14</f>
        <v>Greater Lowell</v>
      </c>
      <c r="B13" s="144">
        <v>57.89473684210526</v>
      </c>
      <c r="C13" s="145">
        <v>7.894736842105263</v>
      </c>
      <c r="D13" s="146">
        <v>15.789473684210526</v>
      </c>
      <c r="E13" s="145">
        <v>5.2631578947368425</v>
      </c>
      <c r="F13" s="145">
        <v>39.473684210526315</v>
      </c>
      <c r="G13" s="146">
        <v>5.2631578947368425</v>
      </c>
      <c r="H13" s="145">
        <v>7.894736842105263</v>
      </c>
      <c r="I13" s="146">
        <v>7.894736842105263</v>
      </c>
      <c r="J13" s="145">
        <v>5.2631578947368425</v>
      </c>
      <c r="K13" s="146">
        <v>47.36842105263158</v>
      </c>
      <c r="L13" s="146">
        <v>0</v>
      </c>
      <c r="M13" s="148">
        <v>5.2631578947368425</v>
      </c>
      <c r="N13" s="146">
        <v>31.57894736842105</v>
      </c>
      <c r="O13" s="149">
        <v>84.21052631578948</v>
      </c>
      <c r="P13" s="4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s="6" customFormat="1" ht="21.75" customHeight="1">
      <c r="A14" s="65" t="str">
        <f>'1 Adult Part'!A15</f>
        <v>Greater New Bedford</v>
      </c>
      <c r="B14" s="144">
        <v>78.57142857142857</v>
      </c>
      <c r="C14" s="145">
        <v>9.523809523809524</v>
      </c>
      <c r="D14" s="146">
        <v>29.52380952380953</v>
      </c>
      <c r="E14" s="145">
        <v>12.380952380952383</v>
      </c>
      <c r="F14" s="145">
        <v>0.9523809523809522</v>
      </c>
      <c r="G14" s="146">
        <v>4.285714285714286</v>
      </c>
      <c r="H14" s="145">
        <v>18.095238095238095</v>
      </c>
      <c r="I14" s="146">
        <v>20.476190476190474</v>
      </c>
      <c r="J14" s="145">
        <v>4.166666666666668</v>
      </c>
      <c r="K14" s="146">
        <v>12.380952380952383</v>
      </c>
      <c r="L14" s="146">
        <v>0.46296296296296297</v>
      </c>
      <c r="M14" s="148">
        <v>8.095238095238095</v>
      </c>
      <c r="N14" s="146">
        <v>56.66666666666666</v>
      </c>
      <c r="O14" s="149">
        <v>99.07407407407409</v>
      </c>
      <c r="P14" s="4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s="6" customFormat="1" ht="21.75" customHeight="1">
      <c r="A15" s="65" t="str">
        <f>'1 Adult Part'!A16</f>
        <v>Hampden</v>
      </c>
      <c r="B15" s="144">
        <v>77.03549060542798</v>
      </c>
      <c r="C15" s="145">
        <v>4.592901878914405</v>
      </c>
      <c r="D15" s="146">
        <v>46.34655532359082</v>
      </c>
      <c r="E15" s="145">
        <v>28.810020876826727</v>
      </c>
      <c r="F15" s="145">
        <v>1.6701461377870563</v>
      </c>
      <c r="G15" s="146">
        <v>5.219206680584551</v>
      </c>
      <c r="H15" s="145">
        <v>17.745302713987474</v>
      </c>
      <c r="I15" s="146">
        <v>28.183716075156575</v>
      </c>
      <c r="J15" s="145">
        <v>6.041666666666668</v>
      </c>
      <c r="K15" s="146">
        <v>64.71816283924845</v>
      </c>
      <c r="L15" s="146">
        <v>3.541666666666666</v>
      </c>
      <c r="M15" s="148">
        <v>1.8789144050104383</v>
      </c>
      <c r="N15" s="146">
        <v>50.31315240083508</v>
      </c>
      <c r="O15" s="149">
        <v>97.29166666666669</v>
      </c>
      <c r="P15" s="4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s="6" customFormat="1" ht="21.75" customHeight="1">
      <c r="A16" s="65" t="str">
        <f>'1 Adult Part'!A17</f>
        <v>Merrimack Valley</v>
      </c>
      <c r="B16" s="144">
        <v>55.02958579881657</v>
      </c>
      <c r="C16" s="145">
        <v>11.834319526627219</v>
      </c>
      <c r="D16" s="146">
        <v>44.378698224852066</v>
      </c>
      <c r="E16" s="145">
        <v>11.834319526627219</v>
      </c>
      <c r="F16" s="145">
        <v>0.591715976331361</v>
      </c>
      <c r="G16" s="146">
        <v>6.508875739644971</v>
      </c>
      <c r="H16" s="145">
        <v>10.650887573964496</v>
      </c>
      <c r="I16" s="146">
        <v>24.85207100591716</v>
      </c>
      <c r="J16" s="145">
        <v>9.467455621301776</v>
      </c>
      <c r="K16" s="146">
        <v>36.094674556213015</v>
      </c>
      <c r="L16" s="146">
        <v>1.183431952662722</v>
      </c>
      <c r="M16" s="148">
        <v>11.242603550295858</v>
      </c>
      <c r="N16" s="146">
        <v>34.319526627218934</v>
      </c>
      <c r="O16" s="149">
        <v>68.04733727810651</v>
      </c>
      <c r="P16" s="4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s="6" customFormat="1" ht="21.75" customHeight="1">
      <c r="A17" s="65" t="str">
        <f>'1 Adult Part'!A18</f>
        <v>Metro North</v>
      </c>
      <c r="B17" s="144">
        <v>67.66917293233082</v>
      </c>
      <c r="C17" s="145">
        <v>5.2631578947368425</v>
      </c>
      <c r="D17" s="146">
        <v>32.330827067669176</v>
      </c>
      <c r="E17" s="145">
        <v>24.310776942355893</v>
      </c>
      <c r="F17" s="145">
        <v>4.761904761904762</v>
      </c>
      <c r="G17" s="146">
        <v>0.7518796992481203</v>
      </c>
      <c r="H17" s="145">
        <v>10.526315789473685</v>
      </c>
      <c r="I17" s="146">
        <v>38.847117794486216</v>
      </c>
      <c r="J17" s="145">
        <v>1.5037593984962405</v>
      </c>
      <c r="K17" s="146">
        <v>50.12531328320802</v>
      </c>
      <c r="L17" s="146">
        <v>3.258145363408522</v>
      </c>
      <c r="M17" s="148">
        <v>0.7518796992481203</v>
      </c>
      <c r="N17" s="146">
        <v>45.363408521303256</v>
      </c>
      <c r="O17" s="149">
        <v>90.22556390977445</v>
      </c>
      <c r="P17" s="4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s="6" customFormat="1" ht="21.75" customHeight="1">
      <c r="A18" s="65" t="str">
        <f>'1 Adult Part'!A19</f>
        <v>Metro South/West</v>
      </c>
      <c r="B18" s="144">
        <v>86.5671641791045</v>
      </c>
      <c r="C18" s="145">
        <v>4.477611940298507</v>
      </c>
      <c r="D18" s="146">
        <v>35.82089552238806</v>
      </c>
      <c r="E18" s="145">
        <v>7.462686567164179</v>
      </c>
      <c r="F18" s="145">
        <v>2.985074626865672</v>
      </c>
      <c r="G18" s="146">
        <v>2.985074626865672</v>
      </c>
      <c r="H18" s="145">
        <v>11.940298507462687</v>
      </c>
      <c r="I18" s="146">
        <v>34.32835820895522</v>
      </c>
      <c r="J18" s="145">
        <v>4.411764705882353</v>
      </c>
      <c r="K18" s="146">
        <v>11.940298507462687</v>
      </c>
      <c r="L18" s="146">
        <v>4.411764705882353</v>
      </c>
      <c r="M18" s="148">
        <v>0</v>
      </c>
      <c r="N18" s="146">
        <v>68.65671641791045</v>
      </c>
      <c r="O18" s="149">
        <v>95.58823529411765</v>
      </c>
      <c r="P18" s="4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s="6" customFormat="1" ht="21.75" customHeight="1">
      <c r="A19" s="65" t="str">
        <f>'1 Adult Part'!A20</f>
        <v>North Central Mass</v>
      </c>
      <c r="B19" s="144">
        <v>80.85106382978725</v>
      </c>
      <c r="C19" s="145">
        <v>4.25531914893617</v>
      </c>
      <c r="D19" s="146">
        <v>36.170212765957444</v>
      </c>
      <c r="E19" s="145">
        <v>6.382978723404255</v>
      </c>
      <c r="F19" s="145">
        <v>2.127659574468085</v>
      </c>
      <c r="G19" s="146">
        <v>2.127659574468085</v>
      </c>
      <c r="H19" s="145">
        <v>2.127659574468085</v>
      </c>
      <c r="I19" s="146">
        <v>21.276595744680854</v>
      </c>
      <c r="J19" s="145">
        <v>0</v>
      </c>
      <c r="K19" s="146">
        <v>29.78723404255319</v>
      </c>
      <c r="L19" s="146">
        <v>0</v>
      </c>
      <c r="M19" s="148">
        <v>0</v>
      </c>
      <c r="N19" s="146">
        <v>48.93617021276596</v>
      </c>
      <c r="O19" s="149">
        <v>89.36170212765957</v>
      </c>
      <c r="P19" s="4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s="6" customFormat="1" ht="21.75" customHeight="1">
      <c r="A20" s="65" t="str">
        <f>'1 Adult Part'!A21</f>
        <v>North Shore</v>
      </c>
      <c r="B20" s="144">
        <v>66.84782608695652</v>
      </c>
      <c r="C20" s="145">
        <v>13.043478260869565</v>
      </c>
      <c r="D20" s="146">
        <v>15.217391304347828</v>
      </c>
      <c r="E20" s="145">
        <v>15.760869565217392</v>
      </c>
      <c r="F20" s="145">
        <v>5.978260869565218</v>
      </c>
      <c r="G20" s="146">
        <v>7.608695652173914</v>
      </c>
      <c r="H20" s="145">
        <v>4.3478260869565215</v>
      </c>
      <c r="I20" s="146">
        <v>15.217391304347828</v>
      </c>
      <c r="J20" s="145">
        <v>0</v>
      </c>
      <c r="K20" s="146">
        <v>43.47826086956522</v>
      </c>
      <c r="L20" s="146">
        <v>0</v>
      </c>
      <c r="M20" s="148">
        <v>3.804347826086957</v>
      </c>
      <c r="N20" s="146">
        <v>39.67391304347826</v>
      </c>
      <c r="O20" s="149">
        <v>82.6086956521739</v>
      </c>
      <c r="P20" s="4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s="6" customFormat="1" ht="21.75" customHeight="1" thickBot="1">
      <c r="A21" s="67" t="str">
        <f>'1 Adult Part'!A22</f>
        <v>South Shore</v>
      </c>
      <c r="B21" s="150">
        <v>66.66666666666669</v>
      </c>
      <c r="C21" s="151">
        <v>14.141414141414144</v>
      </c>
      <c r="D21" s="152">
        <v>3.0303030303030307</v>
      </c>
      <c r="E21" s="151">
        <v>21.21212121212121</v>
      </c>
      <c r="F21" s="151">
        <v>7.070707070707072</v>
      </c>
      <c r="G21" s="152">
        <v>7.070707070707072</v>
      </c>
      <c r="H21" s="151">
        <v>1.0101010101010102</v>
      </c>
      <c r="I21" s="152">
        <v>5.05050505050505</v>
      </c>
      <c r="J21" s="151">
        <v>0.9345794392523366</v>
      </c>
      <c r="K21" s="152">
        <v>2.0202020202020203</v>
      </c>
      <c r="L21" s="152">
        <v>0</v>
      </c>
      <c r="M21" s="154">
        <v>5.05050505050505</v>
      </c>
      <c r="N21" s="152">
        <v>25.252525252525253</v>
      </c>
      <c r="O21" s="155">
        <v>79.4392523364486</v>
      </c>
      <c r="P21" s="4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s="6" customFormat="1" ht="21.75" customHeight="1" thickBot="1">
      <c r="A22" s="68" t="s">
        <v>11</v>
      </c>
      <c r="B22" s="156">
        <v>71.43393393393393</v>
      </c>
      <c r="C22" s="157">
        <v>8.933933933933934</v>
      </c>
      <c r="D22" s="158">
        <v>25.03753753753754</v>
      </c>
      <c r="E22" s="157">
        <v>21.659159159159163</v>
      </c>
      <c r="F22" s="159">
        <v>4.354354354354355</v>
      </c>
      <c r="G22" s="157">
        <v>4.9924924924924925</v>
      </c>
      <c r="H22" s="159">
        <v>11.974474474474475</v>
      </c>
      <c r="I22" s="157">
        <v>24.21171171171171</v>
      </c>
      <c r="J22" s="160">
        <v>4.365671641791045</v>
      </c>
      <c r="K22" s="157">
        <v>41.1036036036036</v>
      </c>
      <c r="L22" s="160">
        <v>1.8656716417910448</v>
      </c>
      <c r="M22" s="157">
        <v>3.3783783783783785</v>
      </c>
      <c r="N22" s="159">
        <v>43.130630630630634</v>
      </c>
      <c r="O22" s="161">
        <v>88.32089552238806</v>
      </c>
      <c r="P22" s="4"/>
      <c r="Q22" s="5"/>
      <c r="R22" s="7"/>
      <c r="S22" s="8"/>
      <c r="T22" s="8"/>
      <c r="U22" s="8"/>
      <c r="V22" s="8"/>
      <c r="W22" s="8"/>
      <c r="X22" s="5"/>
      <c r="Y22" s="5"/>
      <c r="Z22" s="5"/>
      <c r="AA22" s="5"/>
      <c r="AB22" s="5"/>
      <c r="AC22" s="5"/>
      <c r="AD22" s="5"/>
    </row>
    <row r="23" ht="12.75">
      <c r="A23" s="18"/>
    </row>
  </sheetData>
  <sheetProtection/>
  <mergeCells count="5">
    <mergeCell ref="A1:O1"/>
    <mergeCell ref="B4:O4"/>
    <mergeCell ref="A3:O3"/>
    <mergeCell ref="A2:O2"/>
    <mergeCell ref="A4:A5"/>
  </mergeCells>
  <printOptions horizontalCentered="1" verticalCentered="1"/>
  <pageMargins left="0.35" right="0.35" top="0.75" bottom="0.57" header="0.12" footer="0.1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0"/>
  <sheetViews>
    <sheetView zoomScale="80" zoomScaleNormal="80" zoomScalePageLayoutView="0" workbookViewId="0" topLeftCell="A1">
      <selection activeCell="A29" sqref="A29"/>
    </sheetView>
  </sheetViews>
  <sheetFormatPr defaultColWidth="9.140625" defaultRowHeight="12.75"/>
  <cols>
    <col min="1" max="1" width="20.7109375" style="2" customWidth="1"/>
    <col min="2" max="3" width="7.421875" style="2" customWidth="1"/>
    <col min="4" max="4" width="7.140625" style="2" customWidth="1"/>
    <col min="5" max="5" width="7.00390625" style="2" customWidth="1"/>
    <col min="6" max="6" width="6.8515625" style="2" customWidth="1"/>
    <col min="7" max="7" width="7.00390625" style="2" customWidth="1"/>
    <col min="8" max="8" width="7.57421875" style="2" customWidth="1"/>
    <col min="9" max="9" width="8.00390625" style="2" customWidth="1"/>
    <col min="10" max="10" width="6.7109375" style="2" customWidth="1"/>
    <col min="11" max="11" width="8.140625" style="2" customWidth="1"/>
    <col min="12" max="12" width="6.421875" style="2" customWidth="1"/>
    <col min="13" max="13" width="6.8515625" style="2" customWidth="1"/>
    <col min="14" max="14" width="6.00390625" style="2" customWidth="1"/>
    <col min="15" max="15" width="7.421875" style="2" customWidth="1"/>
    <col min="16" max="16" width="5.140625" style="17" customWidth="1"/>
    <col min="17" max="17" width="7.28125" style="2" customWidth="1"/>
    <col min="18" max="16384" width="9.140625" style="2" customWidth="1"/>
  </cols>
  <sheetData>
    <row r="1" spans="1:17" s="56" customFormat="1" ht="19.5" customHeight="1">
      <c r="A1" s="310" t="str">
        <f>+'1 Adult Part'!A1:Q1</f>
        <v>TAB 6 - WIA TITLE I PARTICIPANT SUMMARIES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2"/>
    </row>
    <row r="2" spans="1:17" s="56" customFormat="1" ht="19.5" customHeight="1">
      <c r="A2" s="319" t="str">
        <f>'1 Adult Part'!$A$2</f>
        <v>FY13 ANNUAL PERFORMANCE ENDING JUNE 30, 2013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4"/>
    </row>
    <row r="3" spans="1:17" s="56" customFormat="1" ht="19.5" customHeight="1" thickBot="1">
      <c r="A3" s="316" t="s">
        <v>41</v>
      </c>
      <c r="B3" s="335"/>
      <c r="C3" s="335"/>
      <c r="D3" s="335"/>
      <c r="E3" s="335"/>
      <c r="F3" s="335"/>
      <c r="G3" s="335"/>
      <c r="H3" s="335"/>
      <c r="I3" s="335"/>
      <c r="J3" s="345"/>
      <c r="K3" s="345"/>
      <c r="L3" s="345"/>
      <c r="M3" s="345"/>
      <c r="N3" s="345"/>
      <c r="O3" s="345"/>
      <c r="P3" s="345"/>
      <c r="Q3" s="346"/>
    </row>
    <row r="4" spans="1:17" ht="15">
      <c r="A4" s="337" t="str">
        <f>'1 Adult Part'!$A$4</f>
        <v>WORKFORCE
INVESTMENT AREA</v>
      </c>
      <c r="B4" s="348" t="str">
        <f>'1 Adult Part'!B4</f>
        <v>Total</v>
      </c>
      <c r="C4" s="355"/>
      <c r="D4" s="356"/>
      <c r="E4" s="348" t="str">
        <f>'1 Adult Part'!E4</f>
        <v>New</v>
      </c>
      <c r="F4" s="357"/>
      <c r="G4" s="358"/>
      <c r="H4" s="348" t="str">
        <f>'1 Adult Part'!H4</f>
        <v>Training</v>
      </c>
      <c r="I4" s="349"/>
      <c r="J4" s="349"/>
      <c r="K4" s="349"/>
      <c r="L4" s="350"/>
      <c r="M4" s="348" t="str">
        <f>'1 Adult Part'!M4</f>
        <v>Enrollments by Activity</v>
      </c>
      <c r="N4" s="349"/>
      <c r="O4" s="349"/>
      <c r="P4" s="349"/>
      <c r="Q4" s="350"/>
    </row>
    <row r="5" spans="1:17" ht="15.75" thickBot="1">
      <c r="A5" s="351"/>
      <c r="B5" s="352" t="str">
        <f>'1 Adult Part'!B5</f>
        <v>  Participants</v>
      </c>
      <c r="C5" s="353"/>
      <c r="D5" s="354"/>
      <c r="E5" s="352" t="str">
        <f>'1 Adult Part'!E5</f>
        <v>Enrollments</v>
      </c>
      <c r="F5" s="353"/>
      <c r="G5" s="354"/>
      <c r="H5" s="352" t="str">
        <f>'1 Adult Part'!H5</f>
        <v>Enrollments</v>
      </c>
      <c r="I5" s="353"/>
      <c r="J5" s="353"/>
      <c r="K5" s="353"/>
      <c r="L5" s="354"/>
      <c r="M5" s="352" t="str">
        <f>'1 Adult Part'!M5</f>
        <v>(Multiple Counts)</v>
      </c>
      <c r="N5" s="353"/>
      <c r="O5" s="353"/>
      <c r="P5" s="353"/>
      <c r="Q5" s="354"/>
    </row>
    <row r="6" spans="1:18" ht="39" thickBot="1">
      <c r="A6" s="338"/>
      <c r="B6" s="193" t="s">
        <v>1</v>
      </c>
      <c r="C6" s="194" t="s">
        <v>2</v>
      </c>
      <c r="D6" s="195" t="s">
        <v>65</v>
      </c>
      <c r="E6" s="193" t="s">
        <v>1</v>
      </c>
      <c r="F6" s="194" t="s">
        <v>2</v>
      </c>
      <c r="G6" s="195" t="s">
        <v>65</v>
      </c>
      <c r="H6" s="193" t="s">
        <v>1</v>
      </c>
      <c r="I6" s="194" t="s">
        <v>27</v>
      </c>
      <c r="J6" s="194" t="s">
        <v>65</v>
      </c>
      <c r="K6" s="193" t="s">
        <v>28</v>
      </c>
      <c r="L6" s="195" t="s">
        <v>65</v>
      </c>
      <c r="M6" s="194" t="s">
        <v>3</v>
      </c>
      <c r="N6" s="194" t="s">
        <v>4</v>
      </c>
      <c r="O6" s="194" t="s">
        <v>77</v>
      </c>
      <c r="P6" s="194" t="s">
        <v>5</v>
      </c>
      <c r="Q6" s="195" t="s">
        <v>74</v>
      </c>
      <c r="R6" s="17"/>
    </row>
    <row r="7" spans="1:18" s="259" customFormat="1" ht="19.5" customHeight="1">
      <c r="A7" s="65" t="str">
        <f>'1 Adult Part'!A7</f>
        <v>Berkshire</v>
      </c>
      <c r="B7" s="244">
        <v>180</v>
      </c>
      <c r="C7" s="162">
        <v>148</v>
      </c>
      <c r="D7" s="81">
        <f aca="true" t="shared" si="0" ref="D7:D23">(C7/B7)</f>
        <v>0.8222222222222222</v>
      </c>
      <c r="E7" s="271">
        <v>11</v>
      </c>
      <c r="F7" s="163">
        <v>102</v>
      </c>
      <c r="G7" s="81">
        <f aca="true" t="shared" si="1" ref="G7:G23">(F7/E7)</f>
        <v>9.272727272727273</v>
      </c>
      <c r="H7" s="246">
        <v>90</v>
      </c>
      <c r="I7" s="162">
        <v>96</v>
      </c>
      <c r="J7" s="83">
        <f aca="true" t="shared" si="2" ref="J7:J23">(I7/H7)</f>
        <v>1.0666666666666667</v>
      </c>
      <c r="K7" s="164">
        <v>135</v>
      </c>
      <c r="L7" s="84">
        <f aca="true" t="shared" si="3" ref="L7:L23">+K7/H7</f>
        <v>1.5</v>
      </c>
      <c r="M7" s="164">
        <v>0</v>
      </c>
      <c r="N7" s="163">
        <v>0</v>
      </c>
      <c r="O7" s="162">
        <v>120</v>
      </c>
      <c r="P7" s="165">
        <v>18</v>
      </c>
      <c r="Q7" s="166">
        <v>35</v>
      </c>
      <c r="R7" s="270"/>
    </row>
    <row r="8" spans="1:18" s="259" customFormat="1" ht="19.5" customHeight="1">
      <c r="A8" s="66" t="str">
        <f>'1 Adult Part'!A8</f>
        <v>Boston</v>
      </c>
      <c r="B8" s="247">
        <v>200</v>
      </c>
      <c r="C8" s="167">
        <v>207</v>
      </c>
      <c r="D8" s="86">
        <f t="shared" si="0"/>
        <v>1.035</v>
      </c>
      <c r="E8" s="272">
        <v>120</v>
      </c>
      <c r="F8" s="111">
        <v>113</v>
      </c>
      <c r="G8" s="86">
        <f t="shared" si="1"/>
        <v>0.9416666666666667</v>
      </c>
      <c r="H8" s="246">
        <v>200</v>
      </c>
      <c r="I8" s="167">
        <v>115</v>
      </c>
      <c r="J8" s="88">
        <f t="shared" si="2"/>
        <v>0.575</v>
      </c>
      <c r="K8" s="115">
        <v>207</v>
      </c>
      <c r="L8" s="89">
        <f t="shared" si="3"/>
        <v>1.035</v>
      </c>
      <c r="M8" s="115">
        <v>0</v>
      </c>
      <c r="N8" s="111">
        <v>0</v>
      </c>
      <c r="O8" s="167">
        <v>207</v>
      </c>
      <c r="P8" s="110">
        <v>0</v>
      </c>
      <c r="Q8" s="116">
        <v>0</v>
      </c>
      <c r="R8" s="270"/>
    </row>
    <row r="9" spans="1:18" s="259" customFormat="1" ht="19.5" customHeight="1">
      <c r="A9" s="65" t="str">
        <f>'1 Adult Part'!A9</f>
        <v>Bristol</v>
      </c>
      <c r="B9" s="273">
        <v>570</v>
      </c>
      <c r="C9" s="237">
        <v>370</v>
      </c>
      <c r="D9" s="92">
        <f t="shared" si="0"/>
        <v>0.6491228070175439</v>
      </c>
      <c r="E9" s="272">
        <v>245</v>
      </c>
      <c r="F9" s="111">
        <v>121</v>
      </c>
      <c r="G9" s="86">
        <f t="shared" si="1"/>
        <v>0.49387755102040815</v>
      </c>
      <c r="H9" s="246">
        <v>225</v>
      </c>
      <c r="I9" s="168">
        <v>150</v>
      </c>
      <c r="J9" s="88">
        <f t="shared" si="2"/>
        <v>0.6666666666666666</v>
      </c>
      <c r="K9" s="115">
        <v>293</v>
      </c>
      <c r="L9" s="89">
        <f t="shared" si="3"/>
        <v>1.3022222222222222</v>
      </c>
      <c r="M9" s="108">
        <v>35</v>
      </c>
      <c r="N9" s="105">
        <v>5</v>
      </c>
      <c r="O9" s="168">
        <v>275</v>
      </c>
      <c r="P9" s="104">
        <v>1</v>
      </c>
      <c r="Q9" s="109">
        <v>2</v>
      </c>
      <c r="R9" s="270"/>
    </row>
    <row r="10" spans="1:18" s="259" customFormat="1" ht="19.5" customHeight="1">
      <c r="A10" s="65" t="str">
        <f>'1 Adult Part'!A10</f>
        <v>Brockton</v>
      </c>
      <c r="B10" s="247">
        <v>200</v>
      </c>
      <c r="C10" s="168">
        <v>201</v>
      </c>
      <c r="D10" s="92">
        <f t="shared" si="0"/>
        <v>1.005</v>
      </c>
      <c r="E10" s="274">
        <v>90</v>
      </c>
      <c r="F10" s="111">
        <v>104</v>
      </c>
      <c r="G10" s="86">
        <f t="shared" si="1"/>
        <v>1.1555555555555554</v>
      </c>
      <c r="H10" s="251">
        <v>37</v>
      </c>
      <c r="I10" s="168">
        <v>55</v>
      </c>
      <c r="J10" s="88">
        <f t="shared" si="2"/>
        <v>1.4864864864864864</v>
      </c>
      <c r="K10" s="115">
        <v>106</v>
      </c>
      <c r="L10" s="89">
        <f t="shared" si="3"/>
        <v>2.864864864864865</v>
      </c>
      <c r="M10" s="108">
        <v>3</v>
      </c>
      <c r="N10" s="105">
        <v>3</v>
      </c>
      <c r="O10" s="168">
        <v>103</v>
      </c>
      <c r="P10" s="104">
        <v>0</v>
      </c>
      <c r="Q10" s="109">
        <v>7</v>
      </c>
      <c r="R10" s="270"/>
    </row>
    <row r="11" spans="1:18" s="259" customFormat="1" ht="19.5" customHeight="1">
      <c r="A11" s="65" t="str">
        <f>'1 Adult Part'!A11</f>
        <v>Cape Cod &amp; Islands</v>
      </c>
      <c r="B11" s="247">
        <v>182</v>
      </c>
      <c r="C11" s="168">
        <v>143</v>
      </c>
      <c r="D11" s="92">
        <f t="shared" si="0"/>
        <v>0.7857142857142857</v>
      </c>
      <c r="E11" s="272">
        <v>142</v>
      </c>
      <c r="F11" s="111">
        <v>103</v>
      </c>
      <c r="G11" s="86">
        <f t="shared" si="1"/>
        <v>0.7253521126760564</v>
      </c>
      <c r="H11" s="246">
        <v>32</v>
      </c>
      <c r="I11" s="168">
        <v>17</v>
      </c>
      <c r="J11" s="88">
        <f t="shared" si="2"/>
        <v>0.53125</v>
      </c>
      <c r="K11" s="115">
        <v>19</v>
      </c>
      <c r="L11" s="89">
        <f t="shared" si="3"/>
        <v>0.59375</v>
      </c>
      <c r="M11" s="108">
        <v>0</v>
      </c>
      <c r="N11" s="105">
        <v>0</v>
      </c>
      <c r="O11" s="168">
        <v>19</v>
      </c>
      <c r="P11" s="104">
        <v>0</v>
      </c>
      <c r="Q11" s="109">
        <v>0</v>
      </c>
      <c r="R11" s="270"/>
    </row>
    <row r="12" spans="1:18" s="259" customFormat="1" ht="19.5" customHeight="1">
      <c r="A12" s="65" t="str">
        <f>'1 Adult Part'!A12</f>
        <v>Central Mass</v>
      </c>
      <c r="B12" s="247">
        <v>313</v>
      </c>
      <c r="C12" s="168">
        <v>336</v>
      </c>
      <c r="D12" s="92">
        <f t="shared" si="0"/>
        <v>1.073482428115016</v>
      </c>
      <c r="E12" s="272">
        <v>138</v>
      </c>
      <c r="F12" s="111">
        <v>177</v>
      </c>
      <c r="G12" s="86">
        <f t="shared" si="1"/>
        <v>1.2826086956521738</v>
      </c>
      <c r="H12" s="246">
        <v>132</v>
      </c>
      <c r="I12" s="168">
        <v>137</v>
      </c>
      <c r="J12" s="88">
        <f t="shared" si="2"/>
        <v>1.0378787878787878</v>
      </c>
      <c r="K12" s="115">
        <v>274</v>
      </c>
      <c r="L12" s="89">
        <f t="shared" si="3"/>
        <v>2.0757575757575757</v>
      </c>
      <c r="M12" s="108">
        <v>47</v>
      </c>
      <c r="N12" s="105">
        <v>4</v>
      </c>
      <c r="O12" s="168">
        <v>260</v>
      </c>
      <c r="P12" s="104">
        <v>0</v>
      </c>
      <c r="Q12" s="109">
        <v>2</v>
      </c>
      <c r="R12" s="270"/>
    </row>
    <row r="13" spans="1:18" s="259" customFormat="1" ht="19.5" customHeight="1">
      <c r="A13" s="65" t="str">
        <f>'1 Adult Part'!A13</f>
        <v>Franklin/Hampshire</v>
      </c>
      <c r="B13" s="247">
        <v>172</v>
      </c>
      <c r="C13" s="168">
        <v>140</v>
      </c>
      <c r="D13" s="92">
        <f t="shared" si="0"/>
        <v>0.813953488372093</v>
      </c>
      <c r="E13" s="272">
        <v>62</v>
      </c>
      <c r="F13" s="111">
        <v>73</v>
      </c>
      <c r="G13" s="86">
        <f t="shared" si="1"/>
        <v>1.1774193548387097</v>
      </c>
      <c r="H13" s="246">
        <v>110</v>
      </c>
      <c r="I13" s="168">
        <v>36</v>
      </c>
      <c r="J13" s="88">
        <f t="shared" si="2"/>
        <v>0.32727272727272727</v>
      </c>
      <c r="K13" s="115">
        <v>74</v>
      </c>
      <c r="L13" s="89">
        <f t="shared" si="3"/>
        <v>0.6727272727272727</v>
      </c>
      <c r="M13" s="108">
        <v>1</v>
      </c>
      <c r="N13" s="105">
        <v>0</v>
      </c>
      <c r="O13" s="168">
        <v>71</v>
      </c>
      <c r="P13" s="104">
        <v>4</v>
      </c>
      <c r="Q13" s="109">
        <v>0</v>
      </c>
      <c r="R13" s="270"/>
    </row>
    <row r="14" spans="1:18" s="259" customFormat="1" ht="19.5" customHeight="1">
      <c r="A14" s="65" t="str">
        <f>'1 Adult Part'!A14</f>
        <v>Greater Lowell</v>
      </c>
      <c r="B14" s="247">
        <v>319</v>
      </c>
      <c r="C14" s="168">
        <v>263</v>
      </c>
      <c r="D14" s="92">
        <f t="shared" si="0"/>
        <v>0.8244514106583072</v>
      </c>
      <c r="E14" s="272">
        <v>109</v>
      </c>
      <c r="F14" s="111">
        <v>113</v>
      </c>
      <c r="G14" s="86">
        <f t="shared" si="1"/>
        <v>1.036697247706422</v>
      </c>
      <c r="H14" s="246">
        <v>263</v>
      </c>
      <c r="I14" s="168">
        <v>98</v>
      </c>
      <c r="J14" s="88">
        <f t="shared" si="2"/>
        <v>0.3726235741444867</v>
      </c>
      <c r="K14" s="115">
        <v>227</v>
      </c>
      <c r="L14" s="89">
        <f t="shared" si="3"/>
        <v>0.8631178707224335</v>
      </c>
      <c r="M14" s="108">
        <v>11</v>
      </c>
      <c r="N14" s="105">
        <v>10</v>
      </c>
      <c r="O14" s="168">
        <v>214</v>
      </c>
      <c r="P14" s="104">
        <v>0</v>
      </c>
      <c r="Q14" s="109">
        <v>0</v>
      </c>
      <c r="R14" s="270"/>
    </row>
    <row r="15" spans="1:18" s="259" customFormat="1" ht="19.5" customHeight="1">
      <c r="A15" s="65" t="str">
        <f>'1 Adult Part'!A15</f>
        <v>Greater New Bedford</v>
      </c>
      <c r="B15" s="247">
        <v>400</v>
      </c>
      <c r="C15" s="168">
        <v>492</v>
      </c>
      <c r="D15" s="92">
        <f t="shared" si="0"/>
        <v>1.23</v>
      </c>
      <c r="E15" s="272">
        <v>237</v>
      </c>
      <c r="F15" s="111">
        <v>369</v>
      </c>
      <c r="G15" s="86">
        <f t="shared" si="1"/>
        <v>1.5569620253164558</v>
      </c>
      <c r="H15" s="246">
        <v>350</v>
      </c>
      <c r="I15" s="168">
        <v>206</v>
      </c>
      <c r="J15" s="88">
        <f t="shared" si="2"/>
        <v>0.5885714285714285</v>
      </c>
      <c r="K15" s="115">
        <v>286</v>
      </c>
      <c r="L15" s="89">
        <f t="shared" si="3"/>
        <v>0.8171428571428572</v>
      </c>
      <c r="M15" s="108">
        <v>4</v>
      </c>
      <c r="N15" s="105">
        <v>42</v>
      </c>
      <c r="O15" s="168">
        <v>259</v>
      </c>
      <c r="P15" s="104">
        <v>9</v>
      </c>
      <c r="Q15" s="109">
        <v>0</v>
      </c>
      <c r="R15" s="270"/>
    </row>
    <row r="16" spans="1:18" s="259" customFormat="1" ht="19.5" customHeight="1">
      <c r="A16" s="65" t="str">
        <f>'1 Adult Part'!A16</f>
        <v>Hampden</v>
      </c>
      <c r="B16" s="247">
        <v>573</v>
      </c>
      <c r="C16" s="168">
        <v>527</v>
      </c>
      <c r="D16" s="92">
        <f t="shared" si="0"/>
        <v>0.9197207678883071</v>
      </c>
      <c r="E16" s="272">
        <v>276</v>
      </c>
      <c r="F16" s="111">
        <v>293</v>
      </c>
      <c r="G16" s="86">
        <f t="shared" si="1"/>
        <v>1.0615942028985508</v>
      </c>
      <c r="H16" s="246">
        <v>475</v>
      </c>
      <c r="I16" s="168">
        <v>160</v>
      </c>
      <c r="J16" s="88">
        <f t="shared" si="2"/>
        <v>0.3368421052631579</v>
      </c>
      <c r="K16" s="115">
        <v>310</v>
      </c>
      <c r="L16" s="89">
        <f t="shared" si="3"/>
        <v>0.6526315789473685</v>
      </c>
      <c r="M16" s="108">
        <v>13</v>
      </c>
      <c r="N16" s="105">
        <v>9</v>
      </c>
      <c r="O16" s="168">
        <v>298</v>
      </c>
      <c r="P16" s="104">
        <v>3</v>
      </c>
      <c r="Q16" s="109">
        <v>5</v>
      </c>
      <c r="R16" s="270"/>
    </row>
    <row r="17" spans="1:18" s="259" customFormat="1" ht="19.5" customHeight="1">
      <c r="A17" s="65" t="str">
        <f>'1 Adult Part'!A17</f>
        <v>Merrimack Valley</v>
      </c>
      <c r="B17" s="247">
        <v>361</v>
      </c>
      <c r="C17" s="168">
        <v>380</v>
      </c>
      <c r="D17" s="92">
        <f t="shared" si="0"/>
        <v>1.0526315789473684</v>
      </c>
      <c r="E17" s="272">
        <v>100</v>
      </c>
      <c r="F17" s="111">
        <v>121</v>
      </c>
      <c r="G17" s="86">
        <f t="shared" si="1"/>
        <v>1.21</v>
      </c>
      <c r="H17" s="246">
        <v>267</v>
      </c>
      <c r="I17" s="168">
        <v>120</v>
      </c>
      <c r="J17" s="88">
        <f t="shared" si="2"/>
        <v>0.449438202247191</v>
      </c>
      <c r="K17" s="115">
        <v>277</v>
      </c>
      <c r="L17" s="89">
        <f t="shared" si="3"/>
        <v>1.0374531835205993</v>
      </c>
      <c r="M17" s="108">
        <v>7</v>
      </c>
      <c r="N17" s="105">
        <v>43</v>
      </c>
      <c r="O17" s="168">
        <v>241</v>
      </c>
      <c r="P17" s="104">
        <v>4</v>
      </c>
      <c r="Q17" s="109">
        <v>15</v>
      </c>
      <c r="R17" s="270"/>
    </row>
    <row r="18" spans="1:18" s="259" customFormat="1" ht="19.5" customHeight="1">
      <c r="A18" s="65" t="str">
        <f>'1 Adult Part'!A18</f>
        <v>Metro North</v>
      </c>
      <c r="B18" s="247">
        <v>539</v>
      </c>
      <c r="C18" s="168">
        <v>587</v>
      </c>
      <c r="D18" s="92">
        <f t="shared" si="0"/>
        <v>1.0890538033395176</v>
      </c>
      <c r="E18" s="272">
        <v>319</v>
      </c>
      <c r="F18" s="111">
        <v>336</v>
      </c>
      <c r="G18" s="86">
        <f t="shared" si="1"/>
        <v>1.0532915360501567</v>
      </c>
      <c r="H18" s="246">
        <v>138</v>
      </c>
      <c r="I18" s="168">
        <v>238</v>
      </c>
      <c r="J18" s="88">
        <f t="shared" si="2"/>
        <v>1.7246376811594204</v>
      </c>
      <c r="K18" s="115">
        <v>406</v>
      </c>
      <c r="L18" s="89">
        <f t="shared" si="3"/>
        <v>2.9420289855072466</v>
      </c>
      <c r="M18" s="108">
        <v>0</v>
      </c>
      <c r="N18" s="105">
        <v>3</v>
      </c>
      <c r="O18" s="168">
        <v>405</v>
      </c>
      <c r="P18" s="104">
        <v>0</v>
      </c>
      <c r="Q18" s="109">
        <v>15</v>
      </c>
      <c r="R18" s="270"/>
    </row>
    <row r="19" spans="1:18" s="259" customFormat="1" ht="19.5" customHeight="1">
      <c r="A19" s="65" t="str">
        <f>'1 Adult Part'!A19</f>
        <v>Metro South/West</v>
      </c>
      <c r="B19" s="247">
        <v>450</v>
      </c>
      <c r="C19" s="168">
        <v>609</v>
      </c>
      <c r="D19" s="92">
        <f t="shared" si="0"/>
        <v>1.3533333333333333</v>
      </c>
      <c r="E19" s="272">
        <v>180</v>
      </c>
      <c r="F19" s="111">
        <v>356</v>
      </c>
      <c r="G19" s="86">
        <f t="shared" si="1"/>
        <v>1.9777777777777779</v>
      </c>
      <c r="H19" s="246">
        <v>277</v>
      </c>
      <c r="I19" s="168">
        <v>129</v>
      </c>
      <c r="J19" s="88">
        <f t="shared" si="2"/>
        <v>0.4657039711191336</v>
      </c>
      <c r="K19" s="115">
        <v>290</v>
      </c>
      <c r="L19" s="89">
        <f t="shared" si="3"/>
        <v>1.0469314079422383</v>
      </c>
      <c r="M19" s="108">
        <v>4</v>
      </c>
      <c r="N19" s="105">
        <v>6</v>
      </c>
      <c r="O19" s="168">
        <v>279</v>
      </c>
      <c r="P19" s="104">
        <v>3</v>
      </c>
      <c r="Q19" s="109">
        <v>3</v>
      </c>
      <c r="R19" s="270"/>
    </row>
    <row r="20" spans="1:18" s="259" customFormat="1" ht="19.5" customHeight="1">
      <c r="A20" s="65" t="str">
        <f>'1 Adult Part'!A20</f>
        <v>North Central Mass</v>
      </c>
      <c r="B20" s="247">
        <v>138</v>
      </c>
      <c r="C20" s="168">
        <v>177</v>
      </c>
      <c r="D20" s="92">
        <f t="shared" si="0"/>
        <v>1.2826086956521738</v>
      </c>
      <c r="E20" s="272">
        <v>35</v>
      </c>
      <c r="F20" s="111">
        <v>76</v>
      </c>
      <c r="G20" s="86">
        <f t="shared" si="1"/>
        <v>2.1714285714285713</v>
      </c>
      <c r="H20" s="246">
        <v>138</v>
      </c>
      <c r="I20" s="168">
        <v>79</v>
      </c>
      <c r="J20" s="88">
        <f t="shared" si="2"/>
        <v>0.572463768115942</v>
      </c>
      <c r="K20" s="115">
        <v>160</v>
      </c>
      <c r="L20" s="89">
        <f t="shared" si="3"/>
        <v>1.1594202898550725</v>
      </c>
      <c r="M20" s="108">
        <v>10</v>
      </c>
      <c r="N20" s="105">
        <v>19</v>
      </c>
      <c r="O20" s="168">
        <v>155</v>
      </c>
      <c r="P20" s="104">
        <v>0</v>
      </c>
      <c r="Q20" s="109">
        <v>0</v>
      </c>
      <c r="R20" s="270"/>
    </row>
    <row r="21" spans="1:18" s="259" customFormat="1" ht="19.5" customHeight="1">
      <c r="A21" s="65" t="str">
        <f>'1 Adult Part'!A21</f>
        <v>North Shore</v>
      </c>
      <c r="B21" s="247">
        <v>307</v>
      </c>
      <c r="C21" s="168">
        <v>296</v>
      </c>
      <c r="D21" s="92">
        <f t="shared" si="0"/>
        <v>0.9641693811074918</v>
      </c>
      <c r="E21" s="272">
        <v>82</v>
      </c>
      <c r="F21" s="111">
        <v>82</v>
      </c>
      <c r="G21" s="86">
        <f t="shared" si="1"/>
        <v>1</v>
      </c>
      <c r="H21" s="246">
        <v>307</v>
      </c>
      <c r="I21" s="168">
        <v>97</v>
      </c>
      <c r="J21" s="88">
        <f t="shared" si="2"/>
        <v>0.31596091205211724</v>
      </c>
      <c r="K21" s="115">
        <v>281</v>
      </c>
      <c r="L21" s="89">
        <f t="shared" si="3"/>
        <v>0.9153094462540716</v>
      </c>
      <c r="M21" s="108">
        <v>2</v>
      </c>
      <c r="N21" s="105">
        <v>0</v>
      </c>
      <c r="O21" s="168">
        <v>280</v>
      </c>
      <c r="P21" s="104">
        <v>1</v>
      </c>
      <c r="Q21" s="109">
        <v>1</v>
      </c>
      <c r="R21" s="270"/>
    </row>
    <row r="22" spans="1:18" s="259" customFormat="1" ht="19.5" customHeight="1" thickBot="1">
      <c r="A22" s="67" t="str">
        <f>'1 Adult Part'!A22</f>
        <v>South Shore</v>
      </c>
      <c r="B22" s="275">
        <v>120</v>
      </c>
      <c r="C22" s="169">
        <v>136</v>
      </c>
      <c r="D22" s="95">
        <f t="shared" si="0"/>
        <v>1.1333333333333333</v>
      </c>
      <c r="E22" s="276">
        <v>55</v>
      </c>
      <c r="F22" s="170">
        <v>83</v>
      </c>
      <c r="G22" s="95">
        <f t="shared" si="1"/>
        <v>1.509090909090909</v>
      </c>
      <c r="H22" s="246">
        <v>88</v>
      </c>
      <c r="I22" s="169">
        <v>65</v>
      </c>
      <c r="J22" s="97">
        <f t="shared" si="2"/>
        <v>0.7386363636363636</v>
      </c>
      <c r="K22" s="171">
        <v>115</v>
      </c>
      <c r="L22" s="98">
        <f t="shared" si="3"/>
        <v>1.3068181818181819</v>
      </c>
      <c r="M22" s="171">
        <v>0</v>
      </c>
      <c r="N22" s="170">
        <v>0</v>
      </c>
      <c r="O22" s="169">
        <v>115</v>
      </c>
      <c r="P22" s="172">
        <v>0</v>
      </c>
      <c r="Q22" s="173">
        <v>0</v>
      </c>
      <c r="R22" s="270"/>
    </row>
    <row r="23" spans="1:18" s="259" customFormat="1" ht="19.5" customHeight="1" thickBot="1">
      <c r="A23" s="68" t="s">
        <v>11</v>
      </c>
      <c r="B23" s="257">
        <f>SUM(B7:B22)</f>
        <v>5024</v>
      </c>
      <c r="C23" s="174">
        <f>SUM(C7:C22)</f>
        <v>5012</v>
      </c>
      <c r="D23" s="100">
        <f t="shared" si="0"/>
        <v>0.9976114649681529</v>
      </c>
      <c r="E23" s="277">
        <f>SUM(E7:E22)</f>
        <v>2201</v>
      </c>
      <c r="F23" s="175">
        <f>SUM(F7:F22)</f>
        <v>2622</v>
      </c>
      <c r="G23" s="100">
        <f t="shared" si="1"/>
        <v>1.1912766924125398</v>
      </c>
      <c r="H23" s="257">
        <f>SUM(H7:H22)</f>
        <v>3129</v>
      </c>
      <c r="I23" s="174">
        <f>SUM(I7:I22)</f>
        <v>1798</v>
      </c>
      <c r="J23" s="101">
        <f t="shared" si="2"/>
        <v>0.5746244806647491</v>
      </c>
      <c r="K23" s="130">
        <f>SUM(K7:K22)</f>
        <v>3460</v>
      </c>
      <c r="L23" s="102">
        <f t="shared" si="3"/>
        <v>1.1057845957174817</v>
      </c>
      <c r="M23" s="174">
        <f>SUM(M7:M22)</f>
        <v>137</v>
      </c>
      <c r="N23" s="174">
        <f>SUM(N7:N22)</f>
        <v>144</v>
      </c>
      <c r="O23" s="174">
        <f>SUM(O7:O22)</f>
        <v>3301</v>
      </c>
      <c r="P23" s="174">
        <f>SUM(P7:P22)</f>
        <v>43</v>
      </c>
      <c r="Q23" s="177">
        <f>SUM(Q7:Q22)</f>
        <v>85</v>
      </c>
      <c r="R23" s="270"/>
    </row>
    <row r="24" spans="1:18" ht="15">
      <c r="A24" s="36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1"/>
    </row>
    <row r="25" spans="1:18" ht="15">
      <c r="A25" s="347" t="str">
        <f>'1 Adult Part'!A25</f>
        <v> * WIA Section 134(d)(4)(D): Occupational Training includes workplace training, private sector training </v>
      </c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347"/>
      <c r="P25" s="347"/>
      <c r="Q25" s="347"/>
      <c r="R25" s="1"/>
    </row>
    <row r="26" spans="1:18" ht="15">
      <c r="A26" s="347" t="str">
        <f>'1 Adult Part'!A26</f>
        <v>        programs, skill upgrading &amp; retraining, entrepreneurial, job readiness &amp; customized training.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1"/>
    </row>
    <row r="27" spans="1:18" ht="12.75">
      <c r="A27" s="361"/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1"/>
    </row>
    <row r="28" spans="1:18" ht="12.75" customHeight="1">
      <c r="A28" s="359"/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1"/>
    </row>
    <row r="29" spans="1:1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90"/>
      <c r="Q29" s="1"/>
      <c r="R29" s="1"/>
    </row>
    <row r="30" spans="1:1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90"/>
      <c r="Q30" s="1"/>
      <c r="R30" s="1"/>
    </row>
  </sheetData>
  <sheetProtection/>
  <mergeCells count="17">
    <mergeCell ref="B4:D4"/>
    <mergeCell ref="E4:G4"/>
    <mergeCell ref="A28:Q28"/>
    <mergeCell ref="A24:Q24"/>
    <mergeCell ref="A27:Q27"/>
    <mergeCell ref="A26:Q26"/>
    <mergeCell ref="M5:Q5"/>
    <mergeCell ref="A1:Q1"/>
    <mergeCell ref="A2:Q2"/>
    <mergeCell ref="A3:Q3"/>
    <mergeCell ref="A25:Q25"/>
    <mergeCell ref="M4:Q4"/>
    <mergeCell ref="H4:L4"/>
    <mergeCell ref="A4:A6"/>
    <mergeCell ref="B5:D5"/>
    <mergeCell ref="E5:G5"/>
    <mergeCell ref="H5:L5"/>
  </mergeCells>
  <printOptions horizontalCentered="1" verticalCentered="1"/>
  <pageMargins left="0.3" right="0.3" top="0.83" bottom="0.29" header="0.12" footer="0.1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75" zoomScaleNormal="75" zoomScalePageLayoutView="0" workbookViewId="0" topLeftCell="A4">
      <selection activeCell="A26" sqref="A26"/>
    </sheetView>
  </sheetViews>
  <sheetFormatPr defaultColWidth="9.140625" defaultRowHeight="12.75"/>
  <cols>
    <col min="1" max="1" width="19.28125" style="0" customWidth="1"/>
    <col min="2" max="2" width="8.57421875" style="17" customWidth="1"/>
    <col min="3" max="3" width="8.57421875" style="0" customWidth="1"/>
    <col min="4" max="4" width="6.57421875" style="18" customWidth="1"/>
    <col min="5" max="6" width="8.57421875" style="19" customWidth="1"/>
    <col min="7" max="7" width="6.8515625" style="0" customWidth="1"/>
    <col min="8" max="8" width="10.28125" style="0" customWidth="1"/>
    <col min="9" max="10" width="8.57421875" style="0" customWidth="1"/>
    <col min="11" max="11" width="9.28125" style="0" customWidth="1"/>
    <col min="12" max="12" width="9.28125" style="18" customWidth="1"/>
    <col min="13" max="14" width="8.57421875" style="0" customWidth="1"/>
    <col min="15" max="15" width="7.28125" style="16" customWidth="1"/>
    <col min="16" max="16" width="8.57421875" style="0" customWidth="1"/>
  </cols>
  <sheetData>
    <row r="1" spans="1:15" ht="19.5" customHeight="1">
      <c r="A1" s="310" t="str">
        <f>+'1 Adult Part'!A1:O1</f>
        <v>TAB 6 - WIA TITLE I PARTICIPANT SUMMARIES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2"/>
      <c r="O1" s="20"/>
    </row>
    <row r="2" spans="1:15" ht="19.5" customHeight="1">
      <c r="A2" s="319" t="str">
        <f>'1 Adult Part'!$A$2</f>
        <v>FY13 ANNUAL PERFORMANCE ENDING JUNE 30, 2013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44"/>
      <c r="O2" s="57"/>
    </row>
    <row r="3" spans="1:14" ht="19.5" customHeight="1" thickBot="1">
      <c r="A3" s="316" t="s">
        <v>40</v>
      </c>
      <c r="B3" s="335"/>
      <c r="C3" s="335"/>
      <c r="D3" s="335"/>
      <c r="E3" s="335"/>
      <c r="F3" s="335"/>
      <c r="G3" s="335"/>
      <c r="H3" s="335"/>
      <c r="I3" s="335"/>
      <c r="J3" s="345"/>
      <c r="K3" s="345"/>
      <c r="L3" s="345"/>
      <c r="M3" s="345"/>
      <c r="N3" s="346"/>
    </row>
    <row r="4" spans="1:14" ht="21.75" customHeight="1">
      <c r="A4" s="368" t="s">
        <v>0</v>
      </c>
      <c r="B4" s="332" t="str">
        <f>'2 Adult Exits'!$B$4</f>
        <v>Total Exits</v>
      </c>
      <c r="C4" s="365"/>
      <c r="D4" s="330"/>
      <c r="E4" s="331" t="str">
        <f>'2 Adult Exits'!$E$4</f>
        <v>Entered Employments</v>
      </c>
      <c r="F4" s="332"/>
      <c r="G4" s="333"/>
      <c r="H4" s="178" t="str">
        <f>'2 Adult Exits'!$H$4</f>
        <v>Exclusions</v>
      </c>
      <c r="I4" s="365" t="str">
        <f>'2 Adult Exits'!$I$4</f>
        <v>E.E. Rate at Exit</v>
      </c>
      <c r="J4" s="330"/>
      <c r="K4" s="329" t="str">
        <f>'2 Adult Exits'!$K$4</f>
        <v>Average Wage</v>
      </c>
      <c r="L4" s="330"/>
      <c r="M4" s="366" t="str">
        <f>'2 Adult Exits'!$M$4</f>
        <v>Credentials</v>
      </c>
      <c r="N4" s="367"/>
    </row>
    <row r="5" spans="1:16" ht="35.25" customHeight="1" thickBot="1">
      <c r="A5" s="369"/>
      <c r="B5" s="61" t="s">
        <v>1</v>
      </c>
      <c r="C5" s="61" t="s">
        <v>2</v>
      </c>
      <c r="D5" s="179" t="s">
        <v>63</v>
      </c>
      <c r="E5" s="180" t="s">
        <v>1</v>
      </c>
      <c r="F5" s="180" t="s">
        <v>2</v>
      </c>
      <c r="G5" s="179" t="s">
        <v>63</v>
      </c>
      <c r="H5" s="70" t="s">
        <v>2</v>
      </c>
      <c r="I5" s="61" t="s">
        <v>1</v>
      </c>
      <c r="J5" s="70" t="s">
        <v>2</v>
      </c>
      <c r="K5" s="61" t="s">
        <v>1</v>
      </c>
      <c r="L5" s="70" t="s">
        <v>2</v>
      </c>
      <c r="M5" s="61" t="s">
        <v>1</v>
      </c>
      <c r="N5" s="62" t="s">
        <v>2</v>
      </c>
      <c r="P5" s="55"/>
    </row>
    <row r="6" spans="1:16" s="259" customFormat="1" ht="21.75" customHeight="1">
      <c r="A6" s="66" t="str">
        <f>'1 Adult Part'!A7</f>
        <v>Berkshire</v>
      </c>
      <c r="B6" s="253">
        <v>145</v>
      </c>
      <c r="C6" s="111">
        <v>115</v>
      </c>
      <c r="D6" s="86">
        <f aca="true" t="shared" si="0" ref="D6:D22">C6/B6</f>
        <v>0.7931034482758621</v>
      </c>
      <c r="E6" s="248">
        <v>109</v>
      </c>
      <c r="F6" s="110">
        <v>76</v>
      </c>
      <c r="G6" s="86">
        <f aca="true" t="shared" si="1" ref="G6:G22">F6/E6</f>
        <v>0.6972477064220184</v>
      </c>
      <c r="H6" s="181">
        <v>0</v>
      </c>
      <c r="I6" s="182">
        <f aca="true" t="shared" si="2" ref="I6:I22">+E6/B6</f>
        <v>0.7517241379310344</v>
      </c>
      <c r="J6" s="86">
        <f aca="true" t="shared" si="3" ref="J6:J22">(F6/(C6-H6))</f>
        <v>0.6608695652173913</v>
      </c>
      <c r="K6" s="260">
        <v>15.75</v>
      </c>
      <c r="L6" s="114">
        <v>14.83194022717049</v>
      </c>
      <c r="M6" s="244">
        <v>82</v>
      </c>
      <c r="N6" s="239">
        <v>58</v>
      </c>
      <c r="O6" s="258"/>
      <c r="P6" s="278"/>
    </row>
    <row r="7" spans="1:16" s="259" customFormat="1" ht="21.75" customHeight="1">
      <c r="A7" s="66" t="str">
        <f>'1 Adult Part'!A8</f>
        <v>Boston</v>
      </c>
      <c r="B7" s="253">
        <v>140</v>
      </c>
      <c r="C7" s="111">
        <v>139</v>
      </c>
      <c r="D7" s="112">
        <f t="shared" si="0"/>
        <v>0.9928571428571429</v>
      </c>
      <c r="E7" s="248">
        <v>105</v>
      </c>
      <c r="F7" s="110">
        <v>86</v>
      </c>
      <c r="G7" s="86">
        <f t="shared" si="1"/>
        <v>0.819047619047619</v>
      </c>
      <c r="H7" s="181">
        <v>3</v>
      </c>
      <c r="I7" s="182">
        <f t="shared" si="2"/>
        <v>0.75</v>
      </c>
      <c r="J7" s="86">
        <f t="shared" si="3"/>
        <v>0.6323529411764706</v>
      </c>
      <c r="K7" s="260">
        <v>12.75</v>
      </c>
      <c r="L7" s="114">
        <v>14.154025044722719</v>
      </c>
      <c r="M7" s="247">
        <v>107</v>
      </c>
      <c r="N7" s="240">
        <v>125</v>
      </c>
      <c r="O7" s="258"/>
      <c r="P7" s="278"/>
    </row>
    <row r="8" spans="1:16" s="259" customFormat="1" ht="21.75" customHeight="1">
      <c r="A8" s="65" t="str">
        <f>'1 Adult Part'!A9</f>
        <v>Bristol</v>
      </c>
      <c r="B8" s="253">
        <v>345</v>
      </c>
      <c r="C8" s="105">
        <v>245</v>
      </c>
      <c r="D8" s="92">
        <f t="shared" si="0"/>
        <v>0.7101449275362319</v>
      </c>
      <c r="E8" s="248">
        <v>238</v>
      </c>
      <c r="F8" s="104">
        <v>199</v>
      </c>
      <c r="G8" s="112">
        <f t="shared" si="1"/>
        <v>0.8361344537815126</v>
      </c>
      <c r="H8" s="183">
        <v>2</v>
      </c>
      <c r="I8" s="184">
        <f t="shared" si="2"/>
        <v>0.6898550724637681</v>
      </c>
      <c r="J8" s="92">
        <f t="shared" si="3"/>
        <v>0.8189300411522634</v>
      </c>
      <c r="K8" s="260">
        <v>13.5</v>
      </c>
      <c r="L8" s="114">
        <v>15.051755480700205</v>
      </c>
      <c r="M8" s="247">
        <v>95</v>
      </c>
      <c r="N8" s="241">
        <v>171</v>
      </c>
      <c r="O8" s="258"/>
      <c r="P8" s="278"/>
    </row>
    <row r="9" spans="1:16" s="259" customFormat="1" ht="21.75" customHeight="1">
      <c r="A9" s="65" t="str">
        <f>'1 Adult Part'!A10</f>
        <v>Brockton</v>
      </c>
      <c r="B9" s="279">
        <v>131</v>
      </c>
      <c r="C9" s="105">
        <v>129</v>
      </c>
      <c r="D9" s="92">
        <f t="shared" si="0"/>
        <v>0.9847328244274809</v>
      </c>
      <c r="E9" s="250">
        <v>100</v>
      </c>
      <c r="F9" s="104">
        <v>105</v>
      </c>
      <c r="G9" s="92">
        <f t="shared" si="1"/>
        <v>1.05</v>
      </c>
      <c r="H9" s="185">
        <v>1</v>
      </c>
      <c r="I9" s="184">
        <f t="shared" si="2"/>
        <v>0.7633587786259542</v>
      </c>
      <c r="J9" s="92">
        <f t="shared" si="3"/>
        <v>0.8203125</v>
      </c>
      <c r="K9" s="263">
        <v>16.5</v>
      </c>
      <c r="L9" s="114">
        <v>16.74996812196812</v>
      </c>
      <c r="M9" s="249">
        <v>3</v>
      </c>
      <c r="N9" s="241">
        <v>60</v>
      </c>
      <c r="O9" s="258"/>
      <c r="P9" s="278"/>
    </row>
    <row r="10" spans="1:16" s="259" customFormat="1" ht="21.75" customHeight="1">
      <c r="A10" s="65" t="str">
        <f>'1 Adult Part'!A11</f>
        <v>Cape Cod &amp; Islands</v>
      </c>
      <c r="B10" s="253">
        <v>70</v>
      </c>
      <c r="C10" s="105">
        <v>84</v>
      </c>
      <c r="D10" s="92">
        <f t="shared" si="0"/>
        <v>1.2</v>
      </c>
      <c r="E10" s="248">
        <v>51</v>
      </c>
      <c r="F10" s="104">
        <v>77</v>
      </c>
      <c r="G10" s="92">
        <f t="shared" si="1"/>
        <v>1.5098039215686274</v>
      </c>
      <c r="H10" s="185">
        <v>1</v>
      </c>
      <c r="I10" s="184">
        <f t="shared" si="2"/>
        <v>0.7285714285714285</v>
      </c>
      <c r="J10" s="92">
        <f t="shared" si="3"/>
        <v>0.927710843373494</v>
      </c>
      <c r="K10" s="260">
        <v>19</v>
      </c>
      <c r="L10" s="114">
        <v>16.757082917082915</v>
      </c>
      <c r="M10" s="247">
        <v>25</v>
      </c>
      <c r="N10" s="241">
        <v>8</v>
      </c>
      <c r="O10" s="258"/>
      <c r="P10" s="278"/>
    </row>
    <row r="11" spans="1:16" s="259" customFormat="1" ht="21.75" customHeight="1">
      <c r="A11" s="65" t="str">
        <f>'1 Adult Part'!A12</f>
        <v>Central Mass</v>
      </c>
      <c r="B11" s="253">
        <v>231</v>
      </c>
      <c r="C11" s="105">
        <v>237</v>
      </c>
      <c r="D11" s="92">
        <f t="shared" si="0"/>
        <v>1.025974025974026</v>
      </c>
      <c r="E11" s="248">
        <v>194</v>
      </c>
      <c r="F11" s="104">
        <v>195</v>
      </c>
      <c r="G11" s="118">
        <f t="shared" si="1"/>
        <v>1.0051546391752577</v>
      </c>
      <c r="H11" s="186">
        <v>7</v>
      </c>
      <c r="I11" s="184">
        <f t="shared" si="2"/>
        <v>0.8398268398268398</v>
      </c>
      <c r="J11" s="92">
        <f t="shared" si="3"/>
        <v>0.8478260869565217</v>
      </c>
      <c r="K11" s="260">
        <v>15.8</v>
      </c>
      <c r="L11" s="114">
        <v>16.4836213700389</v>
      </c>
      <c r="M11" s="247">
        <v>81</v>
      </c>
      <c r="N11" s="241">
        <v>173</v>
      </c>
      <c r="O11" s="258"/>
      <c r="P11" s="278"/>
    </row>
    <row r="12" spans="1:16" s="259" customFormat="1" ht="21.75" customHeight="1">
      <c r="A12" s="65" t="str">
        <f>'1 Adult Part'!A13</f>
        <v>Franklin/Hampshire</v>
      </c>
      <c r="B12" s="253">
        <v>86</v>
      </c>
      <c r="C12" s="105">
        <v>79</v>
      </c>
      <c r="D12" s="92">
        <f t="shared" si="0"/>
        <v>0.9186046511627907</v>
      </c>
      <c r="E12" s="248">
        <v>65</v>
      </c>
      <c r="F12" s="104">
        <v>62</v>
      </c>
      <c r="G12" s="92">
        <f t="shared" si="1"/>
        <v>0.9538461538461539</v>
      </c>
      <c r="H12" s="185">
        <v>2</v>
      </c>
      <c r="I12" s="184">
        <f t="shared" si="2"/>
        <v>0.7558139534883721</v>
      </c>
      <c r="J12" s="92">
        <f t="shared" si="3"/>
        <v>0.8051948051948052</v>
      </c>
      <c r="K12" s="260">
        <v>16</v>
      </c>
      <c r="L12" s="114">
        <v>16.91310283802219</v>
      </c>
      <c r="M12" s="247">
        <v>68</v>
      </c>
      <c r="N12" s="241">
        <v>37</v>
      </c>
      <c r="O12" s="258"/>
      <c r="P12" s="278"/>
    </row>
    <row r="13" spans="1:16" s="259" customFormat="1" ht="21.75" customHeight="1">
      <c r="A13" s="65" t="str">
        <f>'1 Adult Part'!A14</f>
        <v>Greater Lowell</v>
      </c>
      <c r="B13" s="253">
        <v>249</v>
      </c>
      <c r="C13" s="105">
        <v>176</v>
      </c>
      <c r="D13" s="92">
        <f t="shared" si="0"/>
        <v>0.7068273092369478</v>
      </c>
      <c r="E13" s="248">
        <v>184</v>
      </c>
      <c r="F13" s="104">
        <v>163</v>
      </c>
      <c r="G13" s="112">
        <f t="shared" si="1"/>
        <v>0.8858695652173914</v>
      </c>
      <c r="H13" s="183">
        <v>1</v>
      </c>
      <c r="I13" s="184">
        <f t="shared" si="2"/>
        <v>0.7389558232931727</v>
      </c>
      <c r="J13" s="92">
        <f t="shared" si="3"/>
        <v>0.9314285714285714</v>
      </c>
      <c r="K13" s="260">
        <v>18</v>
      </c>
      <c r="L13" s="114">
        <v>21.631737130328773</v>
      </c>
      <c r="M13" s="247">
        <v>210</v>
      </c>
      <c r="N13" s="241">
        <v>137</v>
      </c>
      <c r="O13" s="258"/>
      <c r="P13" s="278"/>
    </row>
    <row r="14" spans="1:16" s="259" customFormat="1" ht="21.75" customHeight="1">
      <c r="A14" s="65" t="str">
        <f>'1 Adult Part'!A15</f>
        <v>Greater New Bedford</v>
      </c>
      <c r="B14" s="279">
        <v>284</v>
      </c>
      <c r="C14" s="105">
        <v>335</v>
      </c>
      <c r="D14" s="92">
        <f t="shared" si="0"/>
        <v>1.1795774647887325</v>
      </c>
      <c r="E14" s="250">
        <v>232</v>
      </c>
      <c r="F14" s="104">
        <v>277</v>
      </c>
      <c r="G14" s="92">
        <f t="shared" si="1"/>
        <v>1.1939655172413792</v>
      </c>
      <c r="H14" s="185">
        <v>1</v>
      </c>
      <c r="I14" s="184">
        <f t="shared" si="2"/>
        <v>0.8169014084507042</v>
      </c>
      <c r="J14" s="92">
        <f t="shared" si="3"/>
        <v>0.8293413173652695</v>
      </c>
      <c r="K14" s="260">
        <v>14.48</v>
      </c>
      <c r="L14" s="114">
        <v>13.305149297152905</v>
      </c>
      <c r="M14" s="247">
        <v>143</v>
      </c>
      <c r="N14" s="241">
        <v>122</v>
      </c>
      <c r="O14" s="258"/>
      <c r="P14" s="278"/>
    </row>
    <row r="15" spans="1:16" s="259" customFormat="1" ht="21.75" customHeight="1">
      <c r="A15" s="65" t="str">
        <f>'1 Adult Part'!A16</f>
        <v>Hampden</v>
      </c>
      <c r="B15" s="253">
        <v>306</v>
      </c>
      <c r="C15" s="105">
        <v>301</v>
      </c>
      <c r="D15" s="92">
        <f t="shared" si="0"/>
        <v>0.9836601307189542</v>
      </c>
      <c r="E15" s="248">
        <v>226</v>
      </c>
      <c r="F15" s="104">
        <v>194</v>
      </c>
      <c r="G15" s="92">
        <f t="shared" si="1"/>
        <v>0.8584070796460177</v>
      </c>
      <c r="H15" s="185">
        <v>4</v>
      </c>
      <c r="I15" s="184">
        <f t="shared" si="2"/>
        <v>0.738562091503268</v>
      </c>
      <c r="J15" s="92">
        <f t="shared" si="3"/>
        <v>0.6531986531986532</v>
      </c>
      <c r="K15" s="260">
        <v>15.79</v>
      </c>
      <c r="L15" s="114">
        <v>16.309369547977795</v>
      </c>
      <c r="M15" s="247">
        <v>206</v>
      </c>
      <c r="N15" s="241">
        <v>175</v>
      </c>
      <c r="O15" s="258"/>
      <c r="P15" s="278"/>
    </row>
    <row r="16" spans="1:16" s="259" customFormat="1" ht="21.75" customHeight="1">
      <c r="A16" s="65" t="str">
        <f>'1 Adult Part'!A17</f>
        <v>Merrimack Valley</v>
      </c>
      <c r="B16" s="253">
        <v>204</v>
      </c>
      <c r="C16" s="105">
        <v>248</v>
      </c>
      <c r="D16" s="92">
        <f t="shared" si="0"/>
        <v>1.2156862745098038</v>
      </c>
      <c r="E16" s="248">
        <v>169</v>
      </c>
      <c r="F16" s="104">
        <v>168</v>
      </c>
      <c r="G16" s="92">
        <f t="shared" si="1"/>
        <v>0.9940828402366864</v>
      </c>
      <c r="H16" s="185">
        <v>2</v>
      </c>
      <c r="I16" s="184">
        <f t="shared" si="2"/>
        <v>0.8284313725490197</v>
      </c>
      <c r="J16" s="92">
        <f t="shared" si="3"/>
        <v>0.6829268292682927</v>
      </c>
      <c r="K16" s="260">
        <v>16.35</v>
      </c>
      <c r="L16" s="114">
        <v>21.02818594466299</v>
      </c>
      <c r="M16" s="247">
        <v>213</v>
      </c>
      <c r="N16" s="241">
        <v>150</v>
      </c>
      <c r="O16" s="258"/>
      <c r="P16" s="278"/>
    </row>
    <row r="17" spans="1:16" s="259" customFormat="1" ht="21.75" customHeight="1">
      <c r="A17" s="65" t="str">
        <f>'1 Adult Part'!A18</f>
        <v>Metro North</v>
      </c>
      <c r="B17" s="253">
        <v>326</v>
      </c>
      <c r="C17" s="105">
        <v>347</v>
      </c>
      <c r="D17" s="92">
        <f t="shared" si="0"/>
        <v>1.0644171779141105</v>
      </c>
      <c r="E17" s="248">
        <v>245</v>
      </c>
      <c r="F17" s="104">
        <v>288</v>
      </c>
      <c r="G17" s="92">
        <f t="shared" si="1"/>
        <v>1.1755102040816328</v>
      </c>
      <c r="H17" s="185">
        <v>1</v>
      </c>
      <c r="I17" s="184">
        <f t="shared" si="2"/>
        <v>0.7515337423312883</v>
      </c>
      <c r="J17" s="92">
        <f t="shared" si="3"/>
        <v>0.8323699421965318</v>
      </c>
      <c r="K17" s="260">
        <v>14</v>
      </c>
      <c r="L17" s="114">
        <v>21.399335125233556</v>
      </c>
      <c r="M17" s="247">
        <v>85</v>
      </c>
      <c r="N17" s="241">
        <v>193</v>
      </c>
      <c r="O17" s="258"/>
      <c r="P17" s="278"/>
    </row>
    <row r="18" spans="1:16" s="259" customFormat="1" ht="21.75" customHeight="1">
      <c r="A18" s="65" t="str">
        <f>'1 Adult Part'!A19</f>
        <v>Metro South/West</v>
      </c>
      <c r="B18" s="253">
        <v>250</v>
      </c>
      <c r="C18" s="105">
        <v>298</v>
      </c>
      <c r="D18" s="92">
        <f t="shared" si="0"/>
        <v>1.192</v>
      </c>
      <c r="E18" s="248">
        <v>175</v>
      </c>
      <c r="F18" s="104">
        <v>209</v>
      </c>
      <c r="G18" s="92">
        <f t="shared" si="1"/>
        <v>1.1942857142857144</v>
      </c>
      <c r="H18" s="185">
        <v>10</v>
      </c>
      <c r="I18" s="184">
        <f t="shared" si="2"/>
        <v>0.7</v>
      </c>
      <c r="J18" s="92">
        <f t="shared" si="3"/>
        <v>0.7256944444444444</v>
      </c>
      <c r="K18" s="260">
        <v>20</v>
      </c>
      <c r="L18" s="114">
        <v>24.17162063931801</v>
      </c>
      <c r="M18" s="247">
        <v>245</v>
      </c>
      <c r="N18" s="241">
        <v>138</v>
      </c>
      <c r="O18" s="258"/>
      <c r="P18" s="278"/>
    </row>
    <row r="19" spans="1:16" s="259" customFormat="1" ht="21.75" customHeight="1">
      <c r="A19" s="65" t="str">
        <f>'1 Adult Part'!A20</f>
        <v>North Central Mass</v>
      </c>
      <c r="B19" s="253">
        <v>97</v>
      </c>
      <c r="C19" s="105">
        <v>99</v>
      </c>
      <c r="D19" s="92">
        <f t="shared" si="0"/>
        <v>1.0206185567010309</v>
      </c>
      <c r="E19" s="248">
        <v>72</v>
      </c>
      <c r="F19" s="104">
        <v>91</v>
      </c>
      <c r="G19" s="86">
        <f t="shared" si="1"/>
        <v>1.2638888888888888</v>
      </c>
      <c r="H19" s="181">
        <v>2</v>
      </c>
      <c r="I19" s="184">
        <f t="shared" si="2"/>
        <v>0.7422680412371134</v>
      </c>
      <c r="J19" s="92">
        <f t="shared" si="3"/>
        <v>0.9381443298969072</v>
      </c>
      <c r="K19" s="260">
        <v>14.25</v>
      </c>
      <c r="L19" s="114">
        <v>15.584883577960504</v>
      </c>
      <c r="M19" s="247">
        <v>97</v>
      </c>
      <c r="N19" s="241">
        <v>90</v>
      </c>
      <c r="O19" s="258"/>
      <c r="P19" s="278"/>
    </row>
    <row r="20" spans="1:16" s="259" customFormat="1" ht="21.75" customHeight="1">
      <c r="A20" s="65" t="str">
        <f>'1 Adult Part'!A21</f>
        <v>North Shore</v>
      </c>
      <c r="B20" s="253">
        <v>196</v>
      </c>
      <c r="C20" s="105">
        <v>155</v>
      </c>
      <c r="D20" s="92">
        <f t="shared" si="0"/>
        <v>0.7908163265306123</v>
      </c>
      <c r="E20" s="248">
        <v>146</v>
      </c>
      <c r="F20" s="104">
        <v>127</v>
      </c>
      <c r="G20" s="86">
        <f t="shared" si="1"/>
        <v>0.8698630136986302</v>
      </c>
      <c r="H20" s="181">
        <v>7</v>
      </c>
      <c r="I20" s="184">
        <f t="shared" si="2"/>
        <v>0.7448979591836735</v>
      </c>
      <c r="J20" s="92">
        <f t="shared" si="3"/>
        <v>0.8581081081081081</v>
      </c>
      <c r="K20" s="260">
        <v>18</v>
      </c>
      <c r="L20" s="114">
        <v>19.321305470557437</v>
      </c>
      <c r="M20" s="247">
        <v>162</v>
      </c>
      <c r="N20" s="241">
        <v>137</v>
      </c>
      <c r="O20" s="258"/>
      <c r="P20" s="278"/>
    </row>
    <row r="21" spans="1:16" s="259" customFormat="1" ht="21.75" customHeight="1" thickBot="1">
      <c r="A21" s="67" t="str">
        <f>'1 Adult Part'!A22</f>
        <v>South Shore</v>
      </c>
      <c r="B21" s="280">
        <v>72</v>
      </c>
      <c r="C21" s="121">
        <v>101</v>
      </c>
      <c r="D21" s="95">
        <f t="shared" si="0"/>
        <v>1.4027777777777777</v>
      </c>
      <c r="E21" s="252">
        <v>54</v>
      </c>
      <c r="F21" s="120">
        <v>58</v>
      </c>
      <c r="G21" s="112">
        <f t="shared" si="1"/>
        <v>1.0740740740740742</v>
      </c>
      <c r="H21" s="183">
        <v>2</v>
      </c>
      <c r="I21" s="184">
        <f t="shared" si="2"/>
        <v>0.75</v>
      </c>
      <c r="J21" s="118">
        <f t="shared" si="3"/>
        <v>0.5858585858585859</v>
      </c>
      <c r="K21" s="260">
        <v>19</v>
      </c>
      <c r="L21" s="123">
        <v>19.614250663129972</v>
      </c>
      <c r="M21" s="283">
        <v>40</v>
      </c>
      <c r="N21" s="242">
        <v>71</v>
      </c>
      <c r="O21" s="258"/>
      <c r="P21" s="278"/>
    </row>
    <row r="22" spans="1:16" s="259" customFormat="1" ht="21.75" customHeight="1" thickBot="1">
      <c r="A22" s="78" t="s">
        <v>11</v>
      </c>
      <c r="B22" s="281">
        <f>SUM(B6:B21)</f>
        <v>3132</v>
      </c>
      <c r="C22" s="124">
        <f>SUM(C6:C21)</f>
        <v>3088</v>
      </c>
      <c r="D22" s="125">
        <f t="shared" si="0"/>
        <v>0.9859514687100894</v>
      </c>
      <c r="E22" s="256">
        <f>SUM(E6:E21)</f>
        <v>2365</v>
      </c>
      <c r="F22" s="187">
        <f>SUM(F6:F21)</f>
        <v>2375</v>
      </c>
      <c r="G22" s="125">
        <f t="shared" si="1"/>
        <v>1.0042283298097252</v>
      </c>
      <c r="H22" s="188">
        <f>SUM(H6:H21)</f>
        <v>46</v>
      </c>
      <c r="I22" s="189">
        <f t="shared" si="2"/>
        <v>0.7551085568326947</v>
      </c>
      <c r="J22" s="125">
        <f t="shared" si="3"/>
        <v>0.7807363576594346</v>
      </c>
      <c r="K22" s="268">
        <v>15.892748917748918</v>
      </c>
      <c r="L22" s="129">
        <v>18.015179577929615</v>
      </c>
      <c r="M22" s="284">
        <f>SUM(M6:M21)</f>
        <v>1862</v>
      </c>
      <c r="N22" s="243">
        <f>SUM(N6:N21)</f>
        <v>1845</v>
      </c>
      <c r="O22" s="258"/>
      <c r="P22" s="278"/>
    </row>
    <row r="23" spans="1:15" ht="18.75" customHeight="1">
      <c r="A23" s="71" t="str">
        <f>'2 Adult Exits'!A23</f>
        <v>Entered Employments include:  unsubsidized employment; military; and apprenticeship.</v>
      </c>
      <c r="B23" s="77"/>
      <c r="C23" s="71"/>
      <c r="D23" s="74"/>
      <c r="E23" s="73"/>
      <c r="F23" s="73"/>
      <c r="G23" s="71"/>
      <c r="H23" s="71"/>
      <c r="I23" s="71"/>
      <c r="J23" s="71"/>
      <c r="K23" s="71"/>
      <c r="L23" s="74"/>
      <c r="M23" s="71"/>
      <c r="N23" s="71"/>
      <c r="O23" s="1"/>
    </row>
    <row r="24" spans="1:15" ht="18" customHeight="1">
      <c r="A24" s="71" t="str">
        <f>'2 Adult Exits'!A24</f>
        <v>   Exclusions: Exiters who leave the program for medical reasons or who are institutionalized are not counted in Entered Employment rate.</v>
      </c>
      <c r="B24" s="77"/>
      <c r="C24" s="71"/>
      <c r="D24" s="74"/>
      <c r="E24" s="73"/>
      <c r="F24" s="73"/>
      <c r="G24" s="71"/>
      <c r="H24" s="71"/>
      <c r="I24" s="71"/>
      <c r="J24" s="71"/>
      <c r="K24" s="71"/>
      <c r="L24" s="74"/>
      <c r="M24" s="71"/>
      <c r="N24" s="71"/>
      <c r="O24" s="1"/>
    </row>
    <row r="25" spans="1:15" ht="17.25" customHeight="1">
      <c r="A25" s="363"/>
      <c r="B25" s="364"/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1"/>
    </row>
    <row r="26" spans="1:14" ht="12.75">
      <c r="A26" s="16"/>
      <c r="B26" s="190"/>
      <c r="C26" s="16"/>
      <c r="D26" s="191"/>
      <c r="E26" s="192"/>
      <c r="F26" s="192"/>
      <c r="G26" s="16"/>
      <c r="H26" s="16"/>
      <c r="I26" s="16"/>
      <c r="J26" s="16"/>
      <c r="K26" s="16"/>
      <c r="L26" s="191"/>
      <c r="M26" s="16"/>
      <c r="N26" s="16"/>
    </row>
    <row r="27" ht="12.75">
      <c r="L27" s="238"/>
    </row>
    <row r="28" spans="11:12" ht="12.75">
      <c r="K28" s="16"/>
      <c r="L28" s="3"/>
    </row>
  </sheetData>
  <sheetProtection/>
  <mergeCells count="10">
    <mergeCell ref="A2:N2"/>
    <mergeCell ref="A25:N25"/>
    <mergeCell ref="A1:N1"/>
    <mergeCell ref="I4:J4"/>
    <mergeCell ref="E4:G4"/>
    <mergeCell ref="K4:L4"/>
    <mergeCell ref="M4:N4"/>
    <mergeCell ref="B4:D4"/>
    <mergeCell ref="A3:N3"/>
    <mergeCell ref="A4:A5"/>
  </mergeCells>
  <printOptions horizontalCentered="1" verticalCentered="1"/>
  <pageMargins left="0.49" right="0.5" top="1" bottom="0.57" header="0.17" footer="0.13"/>
  <pageSetup fitToHeight="1" fitToWidth="1" horizontalDpi="600" verticalDpi="600" orientation="landscape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2"/>
  <sheetViews>
    <sheetView zoomScale="75" zoomScaleNormal="75" zoomScalePageLayoutView="0" workbookViewId="0" topLeftCell="A1">
      <selection activeCell="A24" sqref="A24"/>
    </sheetView>
  </sheetViews>
  <sheetFormatPr defaultColWidth="9.140625" defaultRowHeight="12.75"/>
  <cols>
    <col min="1" max="1" width="19.421875" style="0" customWidth="1"/>
    <col min="2" max="2" width="8.00390625" style="0" customWidth="1"/>
    <col min="3" max="3" width="7.421875" style="0" customWidth="1"/>
    <col min="4" max="4" width="10.140625" style="0" customWidth="1"/>
    <col min="5" max="5" width="9.8515625" style="0" customWidth="1"/>
    <col min="6" max="7" width="9.7109375" style="0" customWidth="1"/>
    <col min="8" max="8" width="7.57421875" style="0" customWidth="1"/>
    <col min="10" max="10" width="9.00390625" style="0" customWidth="1"/>
    <col min="12" max="12" width="8.7109375" style="0" customWidth="1"/>
    <col min="13" max="13" width="7.7109375" style="0" customWidth="1"/>
    <col min="14" max="14" width="8.57421875" style="0" customWidth="1"/>
    <col min="17" max="17" width="8.8515625" style="0" customWidth="1"/>
  </cols>
  <sheetData>
    <row r="1" spans="1:29" s="56" customFormat="1" ht="19.5" customHeight="1">
      <c r="A1" s="310" t="str">
        <f>+'1 Adult Part'!A1:O1</f>
        <v>TAB 6 - WIA TITLE I PARTICIPANT SUMMARIES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2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/>
      <c r="AC1"/>
    </row>
    <row r="2" spans="1:29" s="56" customFormat="1" ht="19.5" customHeight="1">
      <c r="A2" s="319" t="str">
        <f>'1 Adult Part'!$A$2</f>
        <v>FY13 ANNUAL PERFORMANCE ENDING JUNE 30, 2013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4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/>
      <c r="AC2"/>
    </row>
    <row r="3" spans="1:29" s="56" customFormat="1" ht="19.5" customHeight="1" thickBot="1">
      <c r="A3" s="316" t="s">
        <v>39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6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/>
      <c r="AC3"/>
    </row>
    <row r="4" spans="1:27" ht="16.5" customHeight="1">
      <c r="A4" s="69"/>
      <c r="B4" s="370" t="str">
        <f>'3 Adult Characteristics'!$B$4</f>
        <v>Percentage of Total Participants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2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s="236" customFormat="1" ht="51.75" customHeight="1" thickBot="1">
      <c r="A5" s="231" t="s">
        <v>0</v>
      </c>
      <c r="B5" s="232" t="s">
        <v>14</v>
      </c>
      <c r="C5" s="205" t="s">
        <v>68</v>
      </c>
      <c r="D5" s="205" t="s">
        <v>15</v>
      </c>
      <c r="E5" s="205" t="s">
        <v>66</v>
      </c>
      <c r="F5" s="205" t="s">
        <v>67</v>
      </c>
      <c r="G5" s="205" t="s">
        <v>16</v>
      </c>
      <c r="H5" s="207" t="s">
        <v>17</v>
      </c>
      <c r="I5" s="205" t="s">
        <v>24</v>
      </c>
      <c r="J5" s="205" t="s">
        <v>19</v>
      </c>
      <c r="K5" s="205" t="s">
        <v>80</v>
      </c>
      <c r="L5" s="205" t="s">
        <v>20</v>
      </c>
      <c r="M5" s="233" t="s">
        <v>21</v>
      </c>
      <c r="N5" s="206" t="s">
        <v>22</v>
      </c>
      <c r="O5" s="234"/>
      <c r="P5" s="234"/>
      <c r="Q5" s="235"/>
      <c r="R5" s="235"/>
      <c r="S5" s="234"/>
      <c r="T5" s="234"/>
      <c r="U5" s="234"/>
      <c r="V5" s="234"/>
      <c r="W5" s="234"/>
      <c r="X5" s="234"/>
      <c r="Y5" s="234"/>
      <c r="Z5" s="234"/>
      <c r="AA5" s="234"/>
    </row>
    <row r="6" spans="1:29" s="6" customFormat="1" ht="21.75" customHeight="1">
      <c r="A6" s="65" t="str">
        <f>'1 Adult Part'!A7</f>
        <v>Berkshire</v>
      </c>
      <c r="B6" s="132">
        <v>50.34013605442178</v>
      </c>
      <c r="C6" s="133">
        <v>23.80952380952381</v>
      </c>
      <c r="D6" s="134">
        <v>3.4013605442176873</v>
      </c>
      <c r="E6" s="133">
        <v>4.761904761904762</v>
      </c>
      <c r="F6" s="133">
        <v>0.6802721088435374</v>
      </c>
      <c r="G6" s="134">
        <v>2.0408163265306123</v>
      </c>
      <c r="H6" s="133">
        <v>0</v>
      </c>
      <c r="I6" s="134">
        <v>74.14965986394557</v>
      </c>
      <c r="J6" s="133">
        <v>0</v>
      </c>
      <c r="K6" s="134">
        <v>7.482993197278911</v>
      </c>
      <c r="L6" s="134">
        <v>0</v>
      </c>
      <c r="M6" s="136">
        <v>10.204081632653061</v>
      </c>
      <c r="N6" s="135">
        <v>14.285714285714286</v>
      </c>
      <c r="O6" s="4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/>
      <c r="AC6"/>
    </row>
    <row r="7" spans="1:29" s="6" customFormat="1" ht="21.75" customHeight="1">
      <c r="A7" s="66" t="str">
        <f>'1 Adult Part'!A8</f>
        <v>Boston</v>
      </c>
      <c r="B7" s="138">
        <v>64.73429951690821</v>
      </c>
      <c r="C7" s="139">
        <v>20.28985507246377</v>
      </c>
      <c r="D7" s="140">
        <v>12.560386473429952</v>
      </c>
      <c r="E7" s="139">
        <v>44.92753623188406</v>
      </c>
      <c r="F7" s="139">
        <v>12.560386473429952</v>
      </c>
      <c r="G7" s="140">
        <v>0.9661835748792269</v>
      </c>
      <c r="H7" s="139">
        <v>1.9323671497584538</v>
      </c>
      <c r="I7" s="140">
        <v>77.29468599033817</v>
      </c>
      <c r="J7" s="139">
        <v>7.729468599033815</v>
      </c>
      <c r="K7" s="140">
        <v>72.94685990338164</v>
      </c>
      <c r="L7" s="140">
        <v>0.48309178743961345</v>
      </c>
      <c r="M7" s="142">
        <v>2.4154589371980677</v>
      </c>
      <c r="N7" s="141">
        <v>16.908212560386474</v>
      </c>
      <c r="O7" s="4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/>
      <c r="AC7"/>
    </row>
    <row r="8" spans="1:29" s="6" customFormat="1" ht="21.75" customHeight="1">
      <c r="A8" s="65" t="str">
        <f>'1 Adult Part'!A9</f>
        <v>Bristol</v>
      </c>
      <c r="B8" s="144">
        <v>65.31165311653116</v>
      </c>
      <c r="C8" s="145">
        <v>25.474254742547426</v>
      </c>
      <c r="D8" s="146">
        <v>8.401084010840108</v>
      </c>
      <c r="E8" s="145">
        <v>2.7100271002710032</v>
      </c>
      <c r="F8" s="145">
        <v>2.4390243902439024</v>
      </c>
      <c r="G8" s="146">
        <v>0.8130081300813008</v>
      </c>
      <c r="H8" s="145">
        <v>16.531165311653115</v>
      </c>
      <c r="I8" s="146">
        <v>90.51490514905149</v>
      </c>
      <c r="J8" s="145">
        <v>3.2432432432432434</v>
      </c>
      <c r="K8" s="146">
        <v>45.52845528455285</v>
      </c>
      <c r="L8" s="146">
        <v>0</v>
      </c>
      <c r="M8" s="148">
        <v>4.065040650406504</v>
      </c>
      <c r="N8" s="147">
        <v>9.48509485094851</v>
      </c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/>
      <c r="AC8"/>
    </row>
    <row r="9" spans="1:29" s="6" customFormat="1" ht="21.75" customHeight="1">
      <c r="A9" s="65" t="str">
        <f>'1 Adult Part'!A10</f>
        <v>Brockton</v>
      </c>
      <c r="B9" s="144">
        <v>41</v>
      </c>
      <c r="C9" s="145">
        <v>21</v>
      </c>
      <c r="D9" s="146">
        <v>2.5</v>
      </c>
      <c r="E9" s="145">
        <v>16.5</v>
      </c>
      <c r="F9" s="145">
        <v>2</v>
      </c>
      <c r="G9" s="146">
        <v>2</v>
      </c>
      <c r="H9" s="145">
        <v>6</v>
      </c>
      <c r="I9" s="146">
        <v>86</v>
      </c>
      <c r="J9" s="145">
        <v>1.5</v>
      </c>
      <c r="K9" s="146">
        <v>9</v>
      </c>
      <c r="L9" s="146">
        <v>0</v>
      </c>
      <c r="M9" s="148">
        <v>7</v>
      </c>
      <c r="N9" s="147">
        <v>13.5</v>
      </c>
      <c r="O9" s="4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/>
      <c r="AC9"/>
    </row>
    <row r="10" spans="1:29" s="6" customFormat="1" ht="21.75" customHeight="1">
      <c r="A10" s="65" t="str">
        <f>'1 Adult Part'!A11</f>
        <v>Cape Cod &amp; Islands</v>
      </c>
      <c r="B10" s="144">
        <v>67.83216783216784</v>
      </c>
      <c r="C10" s="145">
        <v>44.75524475524476</v>
      </c>
      <c r="D10" s="146">
        <v>0</v>
      </c>
      <c r="E10" s="145">
        <v>7.6923076923076925</v>
      </c>
      <c r="F10" s="145">
        <v>1.3986013986013988</v>
      </c>
      <c r="G10" s="146">
        <v>6.293706293706293</v>
      </c>
      <c r="H10" s="145">
        <v>0.6993006993006994</v>
      </c>
      <c r="I10" s="146">
        <v>81.81818181818181</v>
      </c>
      <c r="J10" s="145">
        <v>0</v>
      </c>
      <c r="K10" s="146">
        <v>1.3986013986013988</v>
      </c>
      <c r="L10" s="146">
        <v>0</v>
      </c>
      <c r="M10" s="148">
        <v>6.293706293706293</v>
      </c>
      <c r="N10" s="147">
        <v>13.286713286713287</v>
      </c>
      <c r="O10" s="4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/>
      <c r="AC10"/>
    </row>
    <row r="11" spans="1:29" s="6" customFormat="1" ht="21.75" customHeight="1">
      <c r="A11" s="65" t="str">
        <f>'1 Adult Part'!A12</f>
        <v>Central Mass</v>
      </c>
      <c r="B11" s="144">
        <v>55.05952380952381</v>
      </c>
      <c r="C11" s="145">
        <v>26.19047619047619</v>
      </c>
      <c r="D11" s="146">
        <v>8.928571428571429</v>
      </c>
      <c r="E11" s="145">
        <v>8.333333333333336</v>
      </c>
      <c r="F11" s="145">
        <v>7.440476190476192</v>
      </c>
      <c r="G11" s="146">
        <v>3.5714285714285716</v>
      </c>
      <c r="H11" s="145">
        <v>7.440476190476192</v>
      </c>
      <c r="I11" s="146">
        <v>87.5</v>
      </c>
      <c r="J11" s="145">
        <v>0.8928571428571429</v>
      </c>
      <c r="K11" s="146">
        <v>5.9523809523809526</v>
      </c>
      <c r="L11" s="146">
        <v>0</v>
      </c>
      <c r="M11" s="148">
        <v>7.440476190476192</v>
      </c>
      <c r="N11" s="147">
        <v>11.309523809523812</v>
      </c>
      <c r="O11" s="4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/>
      <c r="AC11"/>
    </row>
    <row r="12" spans="1:29" s="6" customFormat="1" ht="21.75" customHeight="1">
      <c r="A12" s="65" t="str">
        <f>'1 Adult Part'!A13</f>
        <v>Franklin/Hampshire</v>
      </c>
      <c r="B12" s="144">
        <v>54.285714285714285</v>
      </c>
      <c r="C12" s="145">
        <v>26.428571428571427</v>
      </c>
      <c r="D12" s="146">
        <v>1.4285714285714286</v>
      </c>
      <c r="E12" s="145">
        <v>2.857142857142857</v>
      </c>
      <c r="F12" s="145">
        <v>2.142857142857143</v>
      </c>
      <c r="G12" s="146">
        <v>5</v>
      </c>
      <c r="H12" s="145">
        <v>3.5714285714285716</v>
      </c>
      <c r="I12" s="146">
        <v>81.42857142857143</v>
      </c>
      <c r="J12" s="145">
        <v>0.7142857142857143</v>
      </c>
      <c r="K12" s="146">
        <v>0</v>
      </c>
      <c r="L12" s="146">
        <v>0</v>
      </c>
      <c r="M12" s="148">
        <v>4.285714285714286</v>
      </c>
      <c r="N12" s="147">
        <v>7.857142857142857</v>
      </c>
      <c r="O12" s="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/>
      <c r="AC12"/>
    </row>
    <row r="13" spans="1:29" s="6" customFormat="1" ht="21.75" customHeight="1">
      <c r="A13" s="65" t="str">
        <f>'1 Adult Part'!A14</f>
        <v>Greater Lowell</v>
      </c>
      <c r="B13" s="144">
        <v>40.83969465648855</v>
      </c>
      <c r="C13" s="145">
        <v>21.755725190839694</v>
      </c>
      <c r="D13" s="146">
        <v>8.778625954198473</v>
      </c>
      <c r="E13" s="145">
        <v>4.198473282442748</v>
      </c>
      <c r="F13" s="145">
        <v>35.49618320610687</v>
      </c>
      <c r="G13" s="146">
        <v>1.1450381679389314</v>
      </c>
      <c r="H13" s="145">
        <v>6.870229007633587</v>
      </c>
      <c r="I13" s="146">
        <v>83.20610687022901</v>
      </c>
      <c r="J13" s="145">
        <v>9.885931558935361</v>
      </c>
      <c r="K13" s="146">
        <v>36.25954198473283</v>
      </c>
      <c r="L13" s="146">
        <v>0</v>
      </c>
      <c r="M13" s="148">
        <v>6.870229007633587</v>
      </c>
      <c r="N13" s="147">
        <v>11.068702290076338</v>
      </c>
      <c r="O13" s="4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/>
      <c r="AC13"/>
    </row>
    <row r="14" spans="1:29" s="6" customFormat="1" ht="21.75" customHeight="1">
      <c r="A14" s="65" t="str">
        <f>'1 Adult Part'!A15</f>
        <v>Greater New Bedford</v>
      </c>
      <c r="B14" s="144">
        <v>65.82278481012658</v>
      </c>
      <c r="C14" s="145">
        <v>18.565400843881857</v>
      </c>
      <c r="D14" s="146">
        <v>21.097046413502106</v>
      </c>
      <c r="E14" s="145">
        <v>6.962025316455696</v>
      </c>
      <c r="F14" s="145">
        <v>0.8438818565400845</v>
      </c>
      <c r="G14" s="146">
        <v>2.5316455696202538</v>
      </c>
      <c r="H14" s="145">
        <v>23.628691983122362</v>
      </c>
      <c r="I14" s="146">
        <v>90.71729957805907</v>
      </c>
      <c r="J14" s="145">
        <v>4.67479674796748</v>
      </c>
      <c r="K14" s="146">
        <v>4.219409282700422</v>
      </c>
      <c r="L14" s="146">
        <v>0.2032520325203252</v>
      </c>
      <c r="M14" s="148">
        <v>9.071729957805907</v>
      </c>
      <c r="N14" s="147">
        <v>31.434599156118143</v>
      </c>
      <c r="O14" s="4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/>
      <c r="AC14"/>
    </row>
    <row r="15" spans="1:29" s="6" customFormat="1" ht="21.75" customHeight="1">
      <c r="A15" s="65" t="str">
        <f>'1 Adult Part'!A16</f>
        <v>Hampden</v>
      </c>
      <c r="B15" s="144">
        <v>51.80952380952381</v>
      </c>
      <c r="C15" s="145">
        <v>22.66666666666667</v>
      </c>
      <c r="D15" s="146">
        <v>17.904761904761905</v>
      </c>
      <c r="E15" s="145">
        <v>18.095238095238095</v>
      </c>
      <c r="F15" s="145">
        <v>1.9047619047619044</v>
      </c>
      <c r="G15" s="146">
        <v>4.571428571428571</v>
      </c>
      <c r="H15" s="145">
        <v>6.666666666666668</v>
      </c>
      <c r="I15" s="146">
        <v>79.04761904761905</v>
      </c>
      <c r="J15" s="145">
        <v>3.992395437262358</v>
      </c>
      <c r="K15" s="146">
        <v>50.095238095238095</v>
      </c>
      <c r="L15" s="146">
        <v>1.7110266159695817</v>
      </c>
      <c r="M15" s="148">
        <v>6.095238095238095</v>
      </c>
      <c r="N15" s="147">
        <v>16.761904761904763</v>
      </c>
      <c r="O15" s="4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/>
      <c r="AC15"/>
    </row>
    <row r="16" spans="1:29" s="6" customFormat="1" ht="21.75" customHeight="1">
      <c r="A16" s="65" t="str">
        <f>'1 Adult Part'!A17</f>
        <v>Merrimack Valley</v>
      </c>
      <c r="B16" s="144">
        <v>43.007915567282325</v>
      </c>
      <c r="C16" s="145">
        <v>29.551451187335097</v>
      </c>
      <c r="D16" s="146">
        <v>25.857519788918207</v>
      </c>
      <c r="E16" s="145">
        <v>3.9577836411609497</v>
      </c>
      <c r="F16" s="145">
        <v>4.485488126649076</v>
      </c>
      <c r="G16" s="146">
        <v>2.9023746701846966</v>
      </c>
      <c r="H16" s="145">
        <v>11.08179419525066</v>
      </c>
      <c r="I16" s="146">
        <v>76.51715039577836</v>
      </c>
      <c r="J16" s="145">
        <v>15.831134564643799</v>
      </c>
      <c r="K16" s="146">
        <v>18.733509234828496</v>
      </c>
      <c r="L16" s="146">
        <v>0</v>
      </c>
      <c r="M16" s="148">
        <v>13.456464379947231</v>
      </c>
      <c r="N16" s="147">
        <v>11.609498680738787</v>
      </c>
      <c r="O16" s="4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/>
      <c r="AC16"/>
    </row>
    <row r="17" spans="1:29" s="6" customFormat="1" ht="21.75" customHeight="1">
      <c r="A17" s="65" t="str">
        <f>'1 Adult Part'!A18</f>
        <v>Metro North</v>
      </c>
      <c r="B17" s="144">
        <v>60.477001703577514</v>
      </c>
      <c r="C17" s="145">
        <v>32.70868824531516</v>
      </c>
      <c r="D17" s="146">
        <v>7.666098807495741</v>
      </c>
      <c r="E17" s="145">
        <v>15.332197614991482</v>
      </c>
      <c r="F17" s="145">
        <v>6.132879045996593</v>
      </c>
      <c r="G17" s="146">
        <v>4.940374787052811</v>
      </c>
      <c r="H17" s="145">
        <v>1.5332197614991483</v>
      </c>
      <c r="I17" s="146">
        <v>74.61669505962521</v>
      </c>
      <c r="J17" s="145">
        <v>0.17035775127768316</v>
      </c>
      <c r="K17" s="146">
        <v>42.078364565587734</v>
      </c>
      <c r="L17" s="146">
        <v>0.5110732538330494</v>
      </c>
      <c r="M17" s="148">
        <v>3.2367972742759794</v>
      </c>
      <c r="N17" s="147">
        <v>7.155025553662693</v>
      </c>
      <c r="O17" s="4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/>
      <c r="AC17"/>
    </row>
    <row r="18" spans="1:29" s="6" customFormat="1" ht="21.75" customHeight="1">
      <c r="A18" s="65" t="str">
        <f>'1 Adult Part'!A19</f>
        <v>Metro South/West</v>
      </c>
      <c r="B18" s="144">
        <v>53.45394736842106</v>
      </c>
      <c r="C18" s="145">
        <v>22.20394736842105</v>
      </c>
      <c r="D18" s="146">
        <v>13.157894736842104</v>
      </c>
      <c r="E18" s="145">
        <v>5.756578947368422</v>
      </c>
      <c r="F18" s="145">
        <v>7.2368421052631575</v>
      </c>
      <c r="G18" s="146">
        <v>3.289473684210526</v>
      </c>
      <c r="H18" s="145">
        <v>2.138157894736842</v>
      </c>
      <c r="I18" s="146">
        <v>82.07236842105263</v>
      </c>
      <c r="J18" s="145">
        <v>0.8210180623973727</v>
      </c>
      <c r="K18" s="146">
        <v>0.9868421052631579</v>
      </c>
      <c r="L18" s="146">
        <v>0.16420361247947454</v>
      </c>
      <c r="M18" s="148">
        <v>7.565789473684211</v>
      </c>
      <c r="N18" s="147">
        <v>12.171052631578949</v>
      </c>
      <c r="O18" s="4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/>
      <c r="AC18"/>
    </row>
    <row r="19" spans="1:29" s="6" customFormat="1" ht="21.75" customHeight="1">
      <c r="A19" s="65" t="str">
        <f>'1 Adult Part'!A20</f>
        <v>North Central Mass</v>
      </c>
      <c r="B19" s="144">
        <v>52.54237288135593</v>
      </c>
      <c r="C19" s="145">
        <v>17.51412429378531</v>
      </c>
      <c r="D19" s="146">
        <v>18.07909604519774</v>
      </c>
      <c r="E19" s="145">
        <v>4.519774011299435</v>
      </c>
      <c r="F19" s="145">
        <v>9.03954802259887</v>
      </c>
      <c r="G19" s="146">
        <v>1.1299435028248588</v>
      </c>
      <c r="H19" s="145">
        <v>2.2598870056497176</v>
      </c>
      <c r="I19" s="146">
        <v>90.96045197740114</v>
      </c>
      <c r="J19" s="145">
        <v>1.6949152542372883</v>
      </c>
      <c r="K19" s="146">
        <v>42.37288135593219</v>
      </c>
      <c r="L19" s="146">
        <v>0</v>
      </c>
      <c r="M19" s="148">
        <v>5.649717514124294</v>
      </c>
      <c r="N19" s="147">
        <v>12.994350282485875</v>
      </c>
      <c r="O19" s="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/>
      <c r="AC19"/>
    </row>
    <row r="20" spans="1:29" s="6" customFormat="1" ht="21.75" customHeight="1">
      <c r="A20" s="65" t="str">
        <f>'1 Adult Part'!A21</f>
        <v>North Shore</v>
      </c>
      <c r="B20" s="144">
        <v>66.89189189189189</v>
      </c>
      <c r="C20" s="145">
        <v>28.37837837837838</v>
      </c>
      <c r="D20" s="146">
        <v>4.72972972972973</v>
      </c>
      <c r="E20" s="145">
        <v>5.0675675675675675</v>
      </c>
      <c r="F20" s="145">
        <v>2.027027027027027</v>
      </c>
      <c r="G20" s="146">
        <v>5.405405405405405</v>
      </c>
      <c r="H20" s="145">
        <v>0.33783783783783783</v>
      </c>
      <c r="I20" s="146">
        <v>67.9054054054054</v>
      </c>
      <c r="J20" s="145">
        <v>0.33783783783783783</v>
      </c>
      <c r="K20" s="146">
        <v>29.391891891891895</v>
      </c>
      <c r="L20" s="146">
        <v>0</v>
      </c>
      <c r="M20" s="148">
        <v>4.72972972972973</v>
      </c>
      <c r="N20" s="147">
        <v>8.445945945945946</v>
      </c>
      <c r="O20" s="4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/>
      <c r="AC20"/>
    </row>
    <row r="21" spans="1:29" s="6" customFormat="1" ht="21.75" customHeight="1" thickBot="1">
      <c r="A21" s="67" t="str">
        <f>'1 Adult Part'!A22</f>
        <v>South Shore</v>
      </c>
      <c r="B21" s="150">
        <v>45.38461538461539</v>
      </c>
      <c r="C21" s="151">
        <v>26.923076923076923</v>
      </c>
      <c r="D21" s="152">
        <v>0.7692307692307692</v>
      </c>
      <c r="E21" s="151">
        <v>8.46153846153846</v>
      </c>
      <c r="F21" s="151">
        <v>3.8461538461538463</v>
      </c>
      <c r="G21" s="152">
        <v>6.153846153846153</v>
      </c>
      <c r="H21" s="151">
        <v>0</v>
      </c>
      <c r="I21" s="152">
        <v>72.30769230769232</v>
      </c>
      <c r="J21" s="151">
        <v>0</v>
      </c>
      <c r="K21" s="152">
        <v>1.5384615384615383</v>
      </c>
      <c r="L21" s="152">
        <v>0</v>
      </c>
      <c r="M21" s="154">
        <v>6.923076923076923</v>
      </c>
      <c r="N21" s="153">
        <v>3.8461538461538463</v>
      </c>
      <c r="O21" s="4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/>
      <c r="AC21"/>
    </row>
    <row r="22" spans="1:29" s="6" customFormat="1" ht="21.75" customHeight="1" thickBot="1">
      <c r="A22" s="68" t="s">
        <v>11</v>
      </c>
      <c r="B22" s="156">
        <v>55.68273092369478</v>
      </c>
      <c r="C22" s="158">
        <v>25.200803212851405</v>
      </c>
      <c r="D22" s="157">
        <v>11.76706827309237</v>
      </c>
      <c r="E22" s="157">
        <v>10.02008032128514</v>
      </c>
      <c r="F22" s="159">
        <v>6.044176706827309</v>
      </c>
      <c r="G22" s="157">
        <v>3.3132530120481927</v>
      </c>
      <c r="H22" s="159">
        <v>6.867469879518072</v>
      </c>
      <c r="I22" s="159">
        <v>81.24497991967871</v>
      </c>
      <c r="J22" s="159">
        <v>3.493711319624676</v>
      </c>
      <c r="K22" s="157">
        <v>24.819277108433734</v>
      </c>
      <c r="L22" s="157">
        <v>0.2994609702535436</v>
      </c>
      <c r="M22" s="160">
        <v>6.646586345381525</v>
      </c>
      <c r="N22" s="153">
        <v>13.353413654618475</v>
      </c>
      <c r="O22" s="4"/>
      <c r="P22" s="5"/>
      <c r="Q22" s="7"/>
      <c r="R22" s="8"/>
      <c r="S22" s="8"/>
      <c r="T22" s="8"/>
      <c r="U22" s="8"/>
      <c r="V22" s="8"/>
      <c r="W22" s="5"/>
      <c r="X22" s="5"/>
      <c r="Y22" s="5"/>
      <c r="Z22" s="5"/>
      <c r="AA22" s="5"/>
      <c r="AB22"/>
      <c r="AC22"/>
    </row>
  </sheetData>
  <sheetProtection/>
  <mergeCells count="4">
    <mergeCell ref="A1:N1"/>
    <mergeCell ref="B4:N4"/>
    <mergeCell ref="A3:N3"/>
    <mergeCell ref="A2:N2"/>
  </mergeCells>
  <printOptions horizontalCentered="1" verticalCentered="1"/>
  <pageMargins left="0.26" right="0.25" top="1" bottom="0.57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 Adult Participant Summary</dc:title>
  <dc:subject/>
  <dc:creator>Joan Boucher</dc:creator>
  <cp:keywords/>
  <dc:description/>
  <cp:lastModifiedBy>Boucher, Joan (DWD)</cp:lastModifiedBy>
  <cp:lastPrinted>2009-08-13T15:05:33Z</cp:lastPrinted>
  <dcterms:created xsi:type="dcterms:W3CDTF">2002-10-30T15:58:39Z</dcterms:created>
  <dcterms:modified xsi:type="dcterms:W3CDTF">2013-12-12T18:52:26Z</dcterms:modified>
  <cp:category/>
  <cp:version/>
  <cp:contentType/>
  <cp:contentStatus/>
</cp:coreProperties>
</file>