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75" windowWidth="12435" windowHeight="9720" tabRatio="806" firstSheet="1" activeTab="2"/>
  </bookViews>
  <sheets>
    <sheet name="TEC Oct 12 Requests" sheetId="1" r:id="rId1"/>
    <sheet name="TEC Nov 2 Requests" sheetId="2" r:id="rId2"/>
    <sheet name="Master Summary" sheetId="3" r:id="rId3"/>
    <sheet name="Fed TEB categories" sheetId="4" r:id="rId4"/>
    <sheet name="Refun.+Transer Tax Credits(NEW)" sheetId="5" r:id="rId5"/>
    <sheet name="Service Detail" sheetId="6" r:id="rId6"/>
  </sheets>
  <externalReferences>
    <externalReference r:id="rId9"/>
    <externalReference r:id="rId10"/>
    <externalReference r:id="rId11"/>
  </externalReferences>
  <definedNames>
    <definedName name="_xlnm.Print_Area" localSheetId="3">'Fed TEB categories'!$C$4:$D$38</definedName>
    <definedName name="_xlnm.Print_Area" localSheetId="2">'Master Summary'!$A$5:$AH$229</definedName>
    <definedName name="_xlnm.Print_Area" localSheetId="4">'Refun.+Transer Tax Credits(NEW)'!$A$1:$I$82,'Refun.+Transer Tax Credits(NEW)'!$J$89:$Q$107</definedName>
    <definedName name="_xlnm.Print_Area" localSheetId="5">'Service Detail'!$A$2:$E$54</definedName>
    <definedName name="_xlnm.Print_Area" localSheetId="1">'TEC Nov 2 Requests'!$A$6:$G$16</definedName>
    <definedName name="_xlnm.Print_Area" localSheetId="0">'TEC Oct 12 Requests'!$A$6:$G$21</definedName>
    <definedName name="_xlnm.Print_Titles" localSheetId="2">'Master Summary'!$A:$E,'Master Summary'!$5:$5</definedName>
    <definedName name="_xlnm.Print_Titles" localSheetId="4">'Refun.+Transer Tax Credits(NEW)'!$1:$3</definedName>
    <definedName name="_xlnm.Print_Titles" localSheetId="1">'TEC Nov 2 Requests'!$A:$B,'TEC Nov 2 Requests'!$7:$7</definedName>
    <definedName name="_xlnm.Print_Titles" localSheetId="0">'TEC Oct 12 Requests'!$A:$B,'TEC Oct 12 Requests'!$7:$7</definedName>
  </definedNames>
  <calcPr fullCalcOnLoad="1"/>
</workbook>
</file>

<file path=xl/comments1.xml><?xml version="1.0" encoding="utf-8"?>
<comments xmlns="http://schemas.openxmlformats.org/spreadsheetml/2006/main">
  <authors>
    <author>Kazim P. Ozyurt</author>
  </authors>
  <commentList>
    <comment ref="A1" authorId="0">
      <text>
        <r>
          <rPr>
            <b/>
            <sz val="8"/>
            <color indexed="12"/>
            <rFont val="Tahoma"/>
            <family val="2"/>
          </rPr>
          <t>NOTE: INFORMATION/DATA IN THIS CURRENT VERSION OF THE DATABASE ARE PRELIMINARY, AND SHOULD BE USED WITH CAUTION. THE DEPARTMENT OF REVENUE WILL CONTINUE ITS RESEARCH.  AS NEW INFORMATION/DATA BECOME AVAILABLE, THIS EXCEL DATABASE WILL BE UPDATED AND POSTED ON THE DOR'S WEB-SITE, ACCORDINGLY.   WE RECOMMEND USERS TO CHECK DOR'S WEB SITE (SEE BELOW) REGULARLY FOR UPDATED VERSIONS OF THE DATABASE, WHICH WILL REPLACE THE VERSIONS POSTED EARLIER: http://www.mass.gov/?pageID=dorsubtopic&amp;L=4&amp;L0=Home&amp;L1=Tax+Professionals&amp;L2=News+and+Reports&amp;L3=Tax+Expenditure+Commission+Materials&amp;sid=Ador</t>
        </r>
      </text>
    </comment>
  </commentList>
</comments>
</file>

<file path=xl/comments2.xml><?xml version="1.0" encoding="utf-8"?>
<comments xmlns="http://schemas.openxmlformats.org/spreadsheetml/2006/main">
  <authors>
    <author>Kazim P. Ozyurt</author>
  </authors>
  <commentList>
    <comment ref="A1" authorId="0">
      <text>
        <r>
          <rPr>
            <b/>
            <sz val="8"/>
            <color indexed="12"/>
            <rFont val="Tahoma"/>
            <family val="2"/>
          </rPr>
          <t>NOTE: INFORMATION/DATA IN THIS CURRENT VERSION OF THE DATABASE ARE PRELIMINARY, AND SHOULD BE USED WITH CAUTION. THE DEPARTMENT OF REVENUE WILL CONTINUE ITS RESEARCH.  AS NEW INFORMATION/DATA BECOME AVAILABLE, THIS EXCEL DATABASE WILL BE UPDATED AND POSTED ON THE DOR'S WEB-SITE, ACCORDINGLY.   WE RECOMMEND USERS TO CHECK DOR'S WEB SITE (SEE BELOW) REGULARLY FOR UPDATED VERSIONS OF THE DATABASE, WHICH WILL REPLACE THE VERSIONS POSTED EARLIER: http://www.mass.gov/?pageID=dorsubtopic&amp;L=4&amp;L0=Home&amp;L1=Tax+Professionals&amp;L2=News+and+Reports&amp;L3=Tax+Expenditure+Commission+Materials&amp;sid=Ador</t>
        </r>
      </text>
    </comment>
  </commentList>
</comments>
</file>

<file path=xl/comments3.xml><?xml version="1.0" encoding="utf-8"?>
<comments xmlns="http://schemas.openxmlformats.org/spreadsheetml/2006/main">
  <authors>
    <author>Kazim P. Ozyurt</author>
    <author>KI-WHAN CHOI</author>
  </authors>
  <commentList>
    <comment ref="A1" authorId="0">
      <text>
        <r>
          <rPr>
            <b/>
            <sz val="8"/>
            <color indexed="12"/>
            <rFont val="Tahoma"/>
            <family val="2"/>
          </rPr>
          <t xml:space="preserve">NOTE: </t>
        </r>
        <r>
          <rPr>
            <b/>
            <sz val="8"/>
            <color indexed="8"/>
            <rFont val="Tahoma"/>
            <family val="2"/>
          </rPr>
          <t>INFORMATION/DATA IN THIS CURRENT VERSION OF THE DATABASE ARE PRELIMINARY, AND SHOULD BE USED WITH CAUTION.</t>
        </r>
        <r>
          <rPr>
            <b/>
            <sz val="8"/>
            <color indexed="12"/>
            <rFont val="Tahoma"/>
            <family val="2"/>
          </rPr>
          <t xml:space="preserve"> </t>
        </r>
        <r>
          <rPr>
            <b/>
            <sz val="8"/>
            <rFont val="Tahoma"/>
            <family val="0"/>
          </rPr>
          <t xml:space="preserve">THE DEPARTMENT OF REVENUE WILL CONTINUE ITS RESEARCH.  AS NEW INFORMATION/DATA BECOME AVAILABLE, THIS EXCEL DATABASE, INCLUDING FY13 TEB ESTIMATES, WILL BE UPDATED AND POSTED ON THE DOR'S WEB-SITE, ACCORDINGLY.   WE RECOMMEND USERS TO CHECK DOR'S WEB SITE (SEE BELOW) REGULARLY FOR UPDATED VERSIONS OF THE DATABASE, WHICH WILL REPLACE THE VERSIONS POSTED EARLIER: </t>
        </r>
        <r>
          <rPr>
            <b/>
            <sz val="8"/>
            <color indexed="12"/>
            <rFont val="Tahoma"/>
            <family val="2"/>
          </rPr>
          <t>http://www.mass.gov/?pageID=dorsubtopic&amp;L=4&amp;L0=Home&amp;L1=Tax+Professionals&amp;L2=News+and+Reports&amp;L3=Tax+Expenditure+Commission+Materials&amp;sid=Ador</t>
        </r>
        <r>
          <rPr>
            <b/>
            <sz val="8"/>
            <rFont val="Tahoma"/>
            <family val="0"/>
          </rPr>
          <t xml:space="preserve">
 </t>
        </r>
      </text>
    </comment>
    <comment ref="N103" authorId="1">
      <text>
        <r>
          <rPr>
            <b/>
            <sz val="8"/>
            <rFont val="Tahoma"/>
            <family val="0"/>
          </rPr>
          <t>KI-WHAN CHOI:</t>
        </r>
        <r>
          <rPr>
            <sz val="8"/>
            <rFont val="Tahoma"/>
            <family val="0"/>
          </rPr>
          <t xml:space="preserve">
</t>
        </r>
      </text>
    </comment>
  </commentList>
</comments>
</file>

<file path=xl/sharedStrings.xml><?xml version="1.0" encoding="utf-8"?>
<sst xmlns="http://schemas.openxmlformats.org/spreadsheetml/2006/main" count="3014" uniqueCount="1082">
  <si>
    <t>http://www.malegislature.gov/Laws/GeneralLaws/PartI/TitleIX/Chapter62/Section6I</t>
  </si>
  <si>
    <t>http://www.malegislature.gov/Laws/GeneralLaws/PartI/TitleIX/Chapter63/Section31H</t>
  </si>
  <si>
    <t xml:space="preserve">Brownfields tax credit </t>
  </si>
  <si>
    <t>http://www.malegislature.gov/Laws/GeneralLaws/PartI/TitleIX/Chapter63/Section38Q</t>
  </si>
  <si>
    <t xml:space="preserve">Medical device tax credit </t>
  </si>
  <si>
    <t>http://www.malegislature.gov/Laws/GeneralLaws/PartI/TitleIX/Chapter62/Section61~2</t>
  </si>
  <si>
    <t>http://www.malegislature.gov/Laws/GeneralLaws/PartI/TitleIX/Chapter63/Section31L</t>
  </si>
  <si>
    <t>M.G.L. c. 62, ss. 6(o) and M.G.L. c. 63, ss. 38Z</t>
  </si>
  <si>
    <t>Shareholders of S-corps can itemize their deduction in their individual income taxes</t>
  </si>
  <si>
    <t>http://www.malegislature.gov/Laws/GeneralLaws/PartI/TitleIX/Chapter63/Section38Z</t>
  </si>
  <si>
    <t xml:space="preserve">Life sciences - investment tax credit </t>
  </si>
  <si>
    <t>http://www.malegislature.gov/Laws/GeneralLaws/PartI/TitleIX/Chapter63/Section38U</t>
  </si>
  <si>
    <t xml:space="preserve">Life Sciences - user fees credit </t>
  </si>
  <si>
    <t xml:space="preserve">Under </t>
  </si>
  <si>
    <t>the $25 Million</t>
  </si>
  <si>
    <t>Cap</t>
  </si>
  <si>
    <t>Assumed amounts in TEB</t>
  </si>
  <si>
    <t>http://www.malegislature.gov/Laws/GeneralLaws/PartI/TitleIX/Chapter63/Section31M</t>
  </si>
  <si>
    <t>are for the entire Life Science</t>
  </si>
  <si>
    <t>Tax Incentive Program</t>
  </si>
  <si>
    <t>Life Sciences - research credit</t>
  </si>
  <si>
    <t>http://www.malegislature.gov/Laws/GeneralLaws/PartI/TitleIX/Chapter63/Section38M</t>
  </si>
  <si>
    <t>Life Sciences - jobs credit (after July 1, 2010)</t>
  </si>
  <si>
    <t>http://www.malegislature.gov/Laws/SessionLaws/Acts/2011/Chapter68</t>
  </si>
  <si>
    <t>(sections 36, and 65)</t>
  </si>
  <si>
    <t>Economic development incentive program (EDIP) (The impacts are for all EOAC claims)</t>
  </si>
  <si>
    <t>M.G.L. c. 62, ss. 6(g) and M.G.L. c. 63, ss. 38N</t>
  </si>
  <si>
    <t>http://www.malegislature.gov/Laws/GeneralLaws/PartI/TitleIX/Chapter63/Section38N</t>
  </si>
  <si>
    <t>Utilities</t>
  </si>
  <si>
    <t>http://www.malegislature.gov/Laws/GeneralLaws/PartI/TitleIX/Chapter63/Section38BB</t>
  </si>
  <si>
    <t>http://www.malegislature.gov/Laws/GeneralLaws/PartI/TitleIX/Chapter63/Section38AA</t>
  </si>
  <si>
    <t>http://www.mass.gov/Eoeea/docs/eea/land/conservation-credit-regs.pdf</t>
  </si>
  <si>
    <r>
      <t xml:space="preserve">(See </t>
    </r>
    <r>
      <rPr>
        <sz val="12"/>
        <color indexed="12"/>
        <rFont val="Arial Narrow"/>
        <family val="2"/>
      </rPr>
      <t xml:space="preserve">http://www.malegislature.gov/Laws/SessionLaws/Acts/2010/Chapter131, </t>
    </r>
    <r>
      <rPr>
        <sz val="12"/>
        <color indexed="8"/>
        <rFont val="Arial Narrow"/>
        <family val="2"/>
      </rPr>
      <t>sections 37-39, 47, &amp; 196</t>
    </r>
    <r>
      <rPr>
        <sz val="12"/>
        <rFont val="Arial Narrow"/>
        <family val="2"/>
      </rPr>
      <t>)</t>
    </r>
  </si>
  <si>
    <r>
      <t>M.G.L. c. 62, ss. 6(</t>
    </r>
    <r>
      <rPr>
        <i/>
        <sz val="10"/>
        <rFont val="Arial Narrow"/>
        <family val="2"/>
      </rPr>
      <t>l</t>
    </r>
    <r>
      <rPr>
        <sz val="10"/>
        <rFont val="Arial Narrow"/>
        <family val="2"/>
      </rPr>
      <t>) and M.G.L. c. 63, ss. 38X</t>
    </r>
  </si>
  <si>
    <r>
      <t>M.G.L. c. 62, ss. 6</t>
    </r>
    <r>
      <rPr>
        <b/>
        <sz val="10"/>
        <rFont val="Arial Narrow"/>
        <family val="2"/>
      </rPr>
      <t xml:space="preserve">I </t>
    </r>
    <r>
      <rPr>
        <sz val="10"/>
        <rFont val="Arial Narrow"/>
        <family val="2"/>
      </rPr>
      <t>and M.G.L. c. 63, ss. 31H</t>
    </r>
  </si>
  <si>
    <r>
      <t>M.G.L. c. 62, ss. 6(</t>
    </r>
    <r>
      <rPr>
        <i/>
        <sz val="10"/>
        <rFont val="Arial Narrow"/>
        <family val="2"/>
      </rPr>
      <t>j</t>
    </r>
    <r>
      <rPr>
        <sz val="10"/>
        <rFont val="Arial Narrow"/>
        <family val="2"/>
      </rPr>
      <t>) and M.G.L. c. 63, ss. 38Q</t>
    </r>
  </si>
  <si>
    <r>
      <t xml:space="preserve">M.G.L. c. 62, ss. 6 </t>
    </r>
    <r>
      <rPr>
        <i/>
        <sz val="10"/>
        <rFont val="Arial Narrow"/>
        <family val="2"/>
      </rPr>
      <t>1/2</t>
    </r>
    <r>
      <rPr>
        <sz val="10"/>
        <rFont val="Arial Narrow"/>
        <family val="2"/>
      </rPr>
      <t xml:space="preserve"> and M.G.L. c. 63, ss. 31L</t>
    </r>
  </si>
  <si>
    <r>
      <t xml:space="preserve">Dairy farm tax credit </t>
    </r>
    <r>
      <rPr>
        <b/>
        <vertAlign val="superscript"/>
        <sz val="12"/>
        <color indexed="8"/>
        <rFont val="Arial Narrow"/>
        <family val="2"/>
      </rPr>
      <t>(3)</t>
    </r>
  </si>
  <si>
    <r>
      <t>M.G.L. c. 62, ss. 6(</t>
    </r>
    <r>
      <rPr>
        <i/>
        <sz val="10"/>
        <rFont val="Arial Narrow"/>
        <family val="2"/>
      </rPr>
      <t>m</t>
    </r>
    <r>
      <rPr>
        <sz val="10"/>
        <rFont val="Arial Narrow"/>
        <family val="2"/>
      </rPr>
      <t>) and M.G.L. c. 63, ss. 38U</t>
    </r>
  </si>
  <si>
    <r>
      <t>M.G.L. c. 62, ss. 6(</t>
    </r>
    <r>
      <rPr>
        <i/>
        <sz val="10"/>
        <rFont val="Arial Narrow"/>
        <family val="2"/>
      </rPr>
      <t>n</t>
    </r>
    <r>
      <rPr>
        <sz val="10"/>
        <rFont val="Arial Narrow"/>
        <family val="2"/>
      </rPr>
      <t>) and M.G.L. c. 63, ss. 31M</t>
    </r>
  </si>
  <si>
    <r>
      <t>M.G.L. c. 63, ss. 38M (</t>
    </r>
    <r>
      <rPr>
        <i/>
        <sz val="10"/>
        <rFont val="Arial Narrow"/>
        <family val="2"/>
      </rPr>
      <t>j</t>
    </r>
    <r>
      <rPr>
        <sz val="10"/>
        <rFont val="Arial Narrow"/>
        <family val="2"/>
      </rPr>
      <t>)</t>
    </r>
  </si>
  <si>
    <r>
      <t xml:space="preserve">Housing development credit (Passed after July 1, 2010) </t>
    </r>
    <r>
      <rPr>
        <b/>
        <vertAlign val="superscript"/>
        <sz val="12"/>
        <rFont val="Arial Narrow"/>
        <family val="2"/>
      </rPr>
      <t>(4)</t>
    </r>
  </si>
  <si>
    <r>
      <t>M.G.L. c. 62, ss. 6(</t>
    </r>
    <r>
      <rPr>
        <i/>
        <sz val="10"/>
        <rFont val="Arial Narrow"/>
        <family val="2"/>
      </rPr>
      <t>q</t>
    </r>
    <r>
      <rPr>
        <sz val="10"/>
        <rFont val="Arial Narrow"/>
        <family val="2"/>
      </rPr>
      <t>) and M.G.L. c. 63, ss. 38BB</t>
    </r>
  </si>
  <si>
    <r>
      <t xml:space="preserve">Conservation Land Tax Credit (Passed after July 1, 2010) </t>
    </r>
    <r>
      <rPr>
        <b/>
        <vertAlign val="superscript"/>
        <sz val="12"/>
        <rFont val="Arial Narrow"/>
        <family val="2"/>
      </rPr>
      <t>(5)</t>
    </r>
  </si>
  <si>
    <t>income</t>
  </si>
  <si>
    <t>M.G.L. c. 62, § 6 (p), Ch. 509 Acts of 2008 § 1-4</t>
  </si>
  <si>
    <t>Land owners</t>
  </si>
  <si>
    <t>Corporate(*)</t>
  </si>
  <si>
    <t>Conservation Land Tax Credit</t>
  </si>
  <si>
    <t>(*) Includes Financial Institutions. Public Utilities, and Insurance Companies where applicaple</t>
  </si>
  <si>
    <t>Item #</t>
  </si>
  <si>
    <t>Description</t>
  </si>
  <si>
    <t>Tax Type</t>
  </si>
  <si>
    <t>Personal Income Tax</t>
  </si>
  <si>
    <t>Exclusions From Income</t>
  </si>
  <si>
    <t>Income</t>
  </si>
  <si>
    <t xml:space="preserve">Deferrals Of Gross Income </t>
  </si>
  <si>
    <t xml:space="preserve">Deductions From Gross Income </t>
  </si>
  <si>
    <t xml:space="preserve">Accelerated Deductions From Gross Income </t>
  </si>
  <si>
    <t xml:space="preserve">Deductions From Adjusted Gross Income  </t>
  </si>
  <si>
    <t xml:space="preserve">Credits Against Tax  </t>
  </si>
  <si>
    <t xml:space="preserve">Exclusions From Gross Income </t>
  </si>
  <si>
    <t>Corporate</t>
  </si>
  <si>
    <t>Adjustments To Apportionment Formula</t>
  </si>
  <si>
    <t>Exclusions From Property Component</t>
  </si>
  <si>
    <t>Entity Exempt From Taxation</t>
  </si>
  <si>
    <t>Sales and Use Tax</t>
  </si>
  <si>
    <t>Exempt Entities</t>
  </si>
  <si>
    <t>Sales</t>
  </si>
  <si>
    <t>Exempt Products / Services</t>
  </si>
  <si>
    <t xml:space="preserve">Exempt, Taxed Under Another Excise </t>
  </si>
  <si>
    <t>Exempt Component of A Product Or Consumed In Production</t>
  </si>
  <si>
    <t>Exemptions For Specified Uses Of Product / Services</t>
  </si>
  <si>
    <t>Exempt Not Taxable As Tangible Personal Property</t>
  </si>
  <si>
    <t>Miscellaneous Exemptions</t>
  </si>
  <si>
    <t>Totals:</t>
  </si>
  <si>
    <t xml:space="preserve">Small Business Corporations </t>
  </si>
  <si>
    <t xml:space="preserve">Deferral of Tax on Certain Shipping Companies  </t>
  </si>
  <si>
    <t>Charitable Deduction</t>
  </si>
  <si>
    <t>Net Operating Loss (NOL) Carryover</t>
  </si>
  <si>
    <t xml:space="preserve">Excess Natural Resource Depletion Allowance </t>
  </si>
  <si>
    <t>Deduction for Certain Dividends of Cooperatives</t>
  </si>
  <si>
    <t>Abandoned Building Renovation Deduction</t>
  </si>
  <si>
    <t xml:space="preserve">Accelerated Depreciation on Rental Housing </t>
  </si>
  <si>
    <t>Done, but subject to change after a further review by DOR's Ruling &amp; Regulations Bureau</t>
  </si>
  <si>
    <t>Partly done. Count charts are being updated. Dollar impact charts will also incorporate historical actual/baseline tax revenue collections, and information on major tax law change years</t>
  </si>
  <si>
    <t>Energy, income, commerce, etc.</t>
  </si>
  <si>
    <t>"Budget Function" category is introduced.</t>
  </si>
  <si>
    <t>Done.</t>
  </si>
  <si>
    <t>Public or private nonprofit educational institutions located in MA and their students; MA Technology Park Corporation; Bay State Skills Corporation</t>
  </si>
  <si>
    <t>To encourage scientific pursuits at public/private nonprofit educational institution</t>
  </si>
  <si>
    <t>Sellers/purchasers of barges weighing 50 tons or over when constructed in MA and sold by the builder</t>
  </si>
  <si>
    <t>To further the shipbuilding industry in MA and foster competitiveness by eliminating sales tax on certain vessels and barges constructed in MA</t>
  </si>
  <si>
    <t xml:space="preserve">Customers having service contracts with waste service firms that place refuse containers on the customer’s premises </t>
  </si>
  <si>
    <t xml:space="preserve"> To eliminate otherwise taxable “rental charges” from the sales tax base where such charges are in connection with service contracts between waste service firms and customers</t>
  </si>
  <si>
    <t>Purchasers of items from honor trays selling items for less than $1</t>
  </si>
  <si>
    <t>To remove sales tax burden on certain de minimis sales of items from honor trays</t>
  </si>
  <si>
    <t>Expensing for Removal of Barriers to the Handicapped</t>
  </si>
  <si>
    <t>Five-Year Amortization of Start-Up Cost</t>
  </si>
  <si>
    <t>Accelerated Cost Recovery System (ACRS) for Equipment</t>
  </si>
  <si>
    <t>Deduction for Excess First-Year Depreciation</t>
  </si>
  <si>
    <t>Accelerated Depreciation on Buildings (other than Rental Housing)</t>
  </si>
  <si>
    <t>Expensing of Research and Development Expenditures in One Year</t>
  </si>
  <si>
    <t>Five-Year Amortization of Pollution Control Facilities</t>
  </si>
  <si>
    <t>Expensing of Certain Expenditures for Alternative Energy Sources</t>
  </si>
  <si>
    <t xml:space="preserve">Seven-Year Amortization for Reforestation  </t>
  </si>
  <si>
    <t>Unequal Weighting of Sales, Payroll, and Property in Apportionment Formula</t>
  </si>
  <si>
    <t>Nontaxation of Certain Energy Property</t>
  </si>
  <si>
    <t>Exemption for Property Subject to Local Taxation</t>
  </si>
  <si>
    <t>Investment Tax Credit</t>
  </si>
  <si>
    <t>Vanpool Credit</t>
  </si>
  <si>
    <t>Research Credit</t>
  </si>
  <si>
    <t>EDIP/Economic Opportunity Area Credit</t>
  </si>
  <si>
    <t>Credit for Employing Former Full-Employment Program Participants</t>
  </si>
  <si>
    <t>Credit for Harbor Maintenance Taxes Paid</t>
  </si>
  <si>
    <t>Brownfields Credit</t>
  </si>
  <si>
    <t>Low Income Housing Credit</t>
  </si>
  <si>
    <t>2.610</t>
  </si>
  <si>
    <t>Historic Buildings Rehabilitation Credit</t>
  </si>
  <si>
    <t>Film Credit (Payroll and Non-wage production)</t>
  </si>
  <si>
    <t>Medical Device-User Fee Credit</t>
  </si>
  <si>
    <t>Devens Refundable Tax Credit</t>
  </si>
  <si>
    <t>2.617</t>
  </si>
  <si>
    <t>Life Sciences Tax Incentive Program</t>
  </si>
  <si>
    <t>2.618</t>
  </si>
  <si>
    <t>Dairy Farmer Tax Credit</t>
  </si>
  <si>
    <t>Exemption of Credit Union Income</t>
  </si>
  <si>
    <t xml:space="preserve">Tax-Exempt Organizations  </t>
  </si>
  <si>
    <t>Exemption for Regulated Investment Companies</t>
  </si>
  <si>
    <t>Exemption of Premiums on Accident and Accidental Death Insurance</t>
  </si>
  <si>
    <t>Exemption of Premiums on Group-Term Life Insurance</t>
  </si>
  <si>
    <t xml:space="preserve">Exemption of Interest on Life Insurance Policy and Annuity Cash Value </t>
  </si>
  <si>
    <t>Exemption of Employer Contributions for Medical Insurance Premiums and Medical Care</t>
  </si>
  <si>
    <t xml:space="preserve">Exemption of Annuity or Pension Payments to Firemen and Policemen </t>
  </si>
  <si>
    <t>Exemp. of Distributions from Certain Contributory Pension and Annuity Plans</t>
  </si>
  <si>
    <t xml:space="preserve">Exemption of Railroad Retirement Benefits  </t>
  </si>
  <si>
    <t xml:space="preserve">Exemption of Public Assistance Benefits </t>
  </si>
  <si>
    <t>Exemption of Social Security Benefits</t>
  </si>
  <si>
    <t>Exemption of Workers' Compensation Benefits</t>
  </si>
  <si>
    <t>Exemption of Dependent Care Expenses</t>
  </si>
  <si>
    <t xml:space="preserve">Exemption of Certain Foster Care Payments </t>
  </si>
  <si>
    <t xml:space="preserve">Exemption of Payments Made to Coal Miners  </t>
  </si>
  <si>
    <t>Exemption of Rental Value of Parsonages</t>
  </si>
  <si>
    <t xml:space="preserve">Exemption of Scholarships and Fellowships </t>
  </si>
  <si>
    <t xml:space="preserve">Exclusion of Certain Prizes and Awards </t>
  </si>
  <si>
    <t xml:space="preserve">Exemption of Cost-Sharing Payments  </t>
  </si>
  <si>
    <t>Exemption of Meals and Lodging Provided at Work</t>
  </si>
  <si>
    <t>Treatment of Business-Related Entertainment Expenses</t>
  </si>
  <si>
    <t>Exemption of Income from the Sale, Lease or Transfer of Certain Patents</t>
  </si>
  <si>
    <t xml:space="preserve">Exemption of Capital Gains on Home Sale (formerly only for Persons 55 and Over) </t>
  </si>
  <si>
    <t>Nontaxation of Capital Gains at Death</t>
  </si>
  <si>
    <t>Exemption of Interest from Massachusetts Obligations</t>
  </si>
  <si>
    <t>Exemption of Benefits and Allowances to Armed Forces Personnel</t>
  </si>
  <si>
    <t>Exemption of Veterans' Pensions, Disability Compensation and G.I. Benefits</t>
  </si>
  <si>
    <t xml:space="preserve">Exemption of Military Disability Pensions </t>
  </si>
  <si>
    <t>Exemption of Compensation to Massachusetts-Based Nonresident Military Personnel</t>
  </si>
  <si>
    <t>Exemption of Income Received by Persons Killed in Military Action or Terrorist Activity</t>
  </si>
  <si>
    <t>Exemption for Retirement Pay of the Uniformed Services</t>
  </si>
  <si>
    <t>Exclusion from Gross Income of Parking, T-Pass and Vanpool Fringe Benefits</t>
  </si>
  <si>
    <t>Health Savings Accounts (exemption)</t>
  </si>
  <si>
    <t xml:space="preserve">Qualified Retirement Planning Services </t>
  </si>
  <si>
    <t xml:space="preserve">Department of Defense Homeowners Assistance Plan </t>
  </si>
  <si>
    <t xml:space="preserve">Survivor Annuities of Fallen Public Safety Officers </t>
  </si>
  <si>
    <t xml:space="preserve">Survivor Annuities of Fallen Astronauts </t>
  </si>
  <si>
    <t xml:space="preserve">Discharge of Indebtedness for Victims of Terrorism </t>
  </si>
  <si>
    <t xml:space="preserve">Discharge of Indebtedness for Health Care Professionals </t>
  </si>
  <si>
    <t>Archer Medical Savings Accounts (exemption)</t>
  </si>
  <si>
    <t>Net Exemption of Employer Contributions and Earnings of Private Pension Plans</t>
  </si>
  <si>
    <t>Treatment of Incentive Stock Options</t>
  </si>
  <si>
    <t>Exempt of Earnings on Stock Bonus Plans or Profit Sharing Trusts</t>
  </si>
  <si>
    <t xml:space="preserve">Exemption of Earnings on IRA and Keogh Plans </t>
  </si>
  <si>
    <t>Nontaxation of Capital Gains at Time of Gift</t>
  </si>
  <si>
    <t xml:space="preserve">Capital Gains Deduction </t>
  </si>
  <si>
    <t>Deduction of Capital Losses against Interest and Dividend Income</t>
  </si>
  <si>
    <t xml:space="preserve">Excess Natural Resource Depletion Allowance  </t>
  </si>
  <si>
    <t>Accelerated Depreciation on Rental Housing</t>
  </si>
  <si>
    <t xml:space="preserve">Accelerated Depreciation on Buildings (other than Rental Housing) </t>
  </si>
  <si>
    <t>Accel. Cost Recovery System (ACRS) for Equipment</t>
  </si>
  <si>
    <t>Caps?</t>
  </si>
  <si>
    <t xml:space="preserve">Deduction for Excess First-Year Depreciation </t>
  </si>
  <si>
    <t>Expensing of Exploration and Development Costs</t>
  </si>
  <si>
    <t xml:space="preserve">Seven Year Amortization for Reforestation </t>
  </si>
  <si>
    <t xml:space="preserve">Expensing of Certain Capital Outlays of Farmers </t>
  </si>
  <si>
    <t>Deduction for Employee Social Security and Railroad Retirement Payments</t>
  </si>
  <si>
    <t>Deduction for Employee Contributions to Public Pension Plans</t>
  </si>
  <si>
    <t>Additional Exemption for the Elderly</t>
  </si>
  <si>
    <t xml:space="preserve">Additional Exemption for the Blind  </t>
  </si>
  <si>
    <t>Dependents Exemption where the Child Earns Income</t>
  </si>
  <si>
    <t>Clawback/recapture</t>
  </si>
  <si>
    <t>Not in the tax base?</t>
  </si>
  <si>
    <t>Are there offsetting effects of federal taxes if the TEB item eliminated?</t>
  </si>
  <si>
    <t>Description of the offsetting tax effects</t>
  </si>
  <si>
    <t>N.A. - Not Applicable</t>
  </si>
  <si>
    <t xml:space="preserve">Deduction for Dependent Under 12 </t>
  </si>
  <si>
    <t>Personal Exemption for Students Aged 19 or Over</t>
  </si>
  <si>
    <t>Deduction for Adoption Fees</t>
  </si>
  <si>
    <t>Deduction for Business-Related Childcare Expenses</t>
  </si>
  <si>
    <t>Exemption of Medical Expenses</t>
  </si>
  <si>
    <t xml:space="preserve">Rent Deduction </t>
  </si>
  <si>
    <t>Nontaxation of Charitable Purpose Income of Trustees, Executors or Administrators</t>
  </si>
  <si>
    <t>Exemption of Interest on Savings in Massachusetts Banks</t>
  </si>
  <si>
    <t>Tuition Tax Deduction</t>
  </si>
  <si>
    <t>Charitable Contributions Tax Deduction</t>
  </si>
  <si>
    <t>Deduction for Costs Involved in Unlawful Discrimination Suits</t>
  </si>
  <si>
    <t>Business Exp of National Guard and Reserve Members</t>
  </si>
  <si>
    <t>Archer Medical Savings Accounts (deduction)</t>
  </si>
  <si>
    <t>Clean-Fuel Vehicles and Certain Refueling Prop.</t>
  </si>
  <si>
    <t>Health Savings Accounts (deduction)</t>
  </si>
  <si>
    <t>Commuter Deduction (NEW)</t>
  </si>
  <si>
    <t>Self-Employed Health Insurance Deduction</t>
  </si>
  <si>
    <t>Student Loan Interest Deduction</t>
  </si>
  <si>
    <t>Revenue Committee Staff/DOR's Rulings and Regulation Bureau</t>
  </si>
  <si>
    <t>DOR/OTPA</t>
  </si>
  <si>
    <t>Statutory references (IRC, MGL); Date of enactment, if known</t>
  </si>
  <si>
    <t>DOR/R&amp;R</t>
  </si>
  <si>
    <r>
      <t xml:space="preserve">In progress: </t>
    </r>
    <r>
      <rPr>
        <sz val="11"/>
        <color indexed="8"/>
        <rFont val="Arial"/>
        <family val="2"/>
      </rPr>
      <t>DOR's R&amp;R is working on it.</t>
    </r>
  </si>
  <si>
    <t>Collection of state by state accountability measure of TEBs; reporting issues; jobs creation, claw backs issues</t>
  </si>
  <si>
    <t>A&amp;F/DOR</t>
  </si>
  <si>
    <t>In progress.</t>
  </si>
  <si>
    <t>Relative comparison of TEB totals to budgeted tax revenues in other states</t>
  </si>
  <si>
    <t>Corporate Excise (Corporate and, if applicable, include Financial Inst, and Public Utility, and Insurance)</t>
  </si>
  <si>
    <t>Detailed descriptions of TEB items</t>
  </si>
  <si>
    <r>
      <t xml:space="preserve">Full list of TEB items </t>
    </r>
    <r>
      <rPr>
        <b/>
        <sz val="11"/>
        <rFont val="Arial"/>
        <family val="2"/>
      </rPr>
      <t>($ Impacts)</t>
    </r>
  </si>
  <si>
    <t>Based on IRC or MGL?</t>
  </si>
  <si>
    <t xml:space="preserve">To expand employment in the life sciences sector in Mass. and to promote health-related innovations by supporting research, development, manufacturing and commercialization in the life sciences </t>
  </si>
  <si>
    <t>To support environmentalism and reduce urban traffic</t>
  </si>
  <si>
    <t>To assist seniors who are of low to middle income  families that own or rent their housing</t>
  </si>
  <si>
    <t>Support low-income individuals and working families</t>
  </si>
  <si>
    <t>Goal of the TEB item specified in the statute?</t>
  </si>
  <si>
    <t>Approval required?</t>
  </si>
  <si>
    <t>If approval required who approves</t>
  </si>
  <si>
    <t>Administering Agency (if any)</t>
  </si>
  <si>
    <t>Other agencies involved</t>
  </si>
  <si>
    <t>Along with the intended beneficiaries for each TEB, what are the quantitative implications on those beneficiaries if they were eliminated</t>
  </si>
  <si>
    <t>How does our state expenditure budget compare to other states?</t>
  </si>
  <si>
    <t>Comparison of tax expenditures with other nations</t>
  </si>
  <si>
    <t>An account of what the tax credits have created – in terms of jobs, revenue, etc.</t>
  </si>
  <si>
    <t xml:space="preserve">List of all TEBs without the "Non-Taxation Items" (e.g., Services) </t>
  </si>
  <si>
    <r>
      <t xml:space="preserve">Range of </t>
    </r>
    <r>
      <rPr>
        <b/>
        <sz val="11"/>
        <rFont val="Arial"/>
        <family val="2"/>
      </rPr>
      <t xml:space="preserve">count/average impacts </t>
    </r>
    <r>
      <rPr>
        <sz val="11"/>
        <rFont val="Arial"/>
        <family val="2"/>
      </rPr>
      <t>for those who would be affected (as the first step).</t>
    </r>
  </si>
  <si>
    <r>
      <t>Brief descriptions of  “</t>
    </r>
    <r>
      <rPr>
        <b/>
        <i/>
        <sz val="11"/>
        <rFont val="Arial"/>
        <family val="2"/>
      </rPr>
      <t>accountability</t>
    </r>
    <r>
      <rPr>
        <sz val="11"/>
        <rFont val="Arial"/>
        <family val="2"/>
      </rPr>
      <t>” best practices of other states and the Feds with regards to their tax expenditure budgets</t>
    </r>
  </si>
  <si>
    <t>DOR's Rulings and Regulation Bureau</t>
  </si>
  <si>
    <t>Consistent with request # 12</t>
  </si>
  <si>
    <t>Check economic development or administering agencies to find out a) what is out there, b) research methods using in measuring them</t>
  </si>
  <si>
    <t>Requests:</t>
  </si>
  <si>
    <t>Note:</t>
  </si>
  <si>
    <t>Updates</t>
  </si>
  <si>
    <t>Gathered by:</t>
  </si>
  <si>
    <t>Renewable Energy Source Credit</t>
  </si>
  <si>
    <t xml:space="preserve">Credit for Removal of Lead Paint </t>
  </si>
  <si>
    <t>Earned Income Credit</t>
  </si>
  <si>
    <t>Septic System Repair Credit</t>
  </si>
  <si>
    <t>Low Income Housing Tax Credit</t>
  </si>
  <si>
    <t>Refundable Credit Against Property Tax for Seniors ("Circuit Breaker")</t>
  </si>
  <si>
    <t>Film Credit, Payroll and Production</t>
  </si>
  <si>
    <t>Medical Device Credit</t>
  </si>
  <si>
    <t>Exemption for Sales to the Federal Government</t>
  </si>
  <si>
    <t xml:space="preserve">Exemption for Sales to the Commonwealth  </t>
  </si>
  <si>
    <t>Exemption for Sales to Tax-Exempt Organizations</t>
  </si>
  <si>
    <t>Exemption for Sales to Motion Picture Production Companies</t>
  </si>
  <si>
    <t xml:space="preserve">Exemption for Food  </t>
  </si>
  <si>
    <t>Exemption for Certain Food and Beverages Sold in Restaurants</t>
  </si>
  <si>
    <t xml:space="preserve">Exemption for Clothing  </t>
  </si>
  <si>
    <t>Exemption for Medical and Dental Supplies and Devices</t>
  </si>
  <si>
    <t xml:space="preserve">Exemption for Water </t>
  </si>
  <si>
    <t xml:space="preserve">Exemption for Newspapers and Magazines  </t>
  </si>
  <si>
    <t>Exemption for the American Flag</t>
  </si>
  <si>
    <t>Exemption for Certain Precious Metals</t>
  </si>
  <si>
    <t xml:space="preserve">Exemption for Cement Mixers </t>
  </si>
  <si>
    <t>Exemption for Aircraft and Aircraft Parts</t>
  </si>
  <si>
    <t xml:space="preserve">Exemption for Alcoholic Beverages  </t>
  </si>
  <si>
    <t xml:space="preserve">Exemption for Motor Fuels </t>
  </si>
  <si>
    <t>Exemption for Room Rentals</t>
  </si>
  <si>
    <t xml:space="preserve">Exemption for Items Used in Making Clothing  </t>
  </si>
  <si>
    <t>Exemption for Materials, Tools, Fuels, and Machinery Used in Manufacturing</t>
  </si>
  <si>
    <t>Exemption for Materials, Tools, Fuels, and Machinery Used in Research and Development</t>
  </si>
  <si>
    <t>Exemption for Materials, Tools, Fuels, and Machinery Used in Furnishing Power, water, and steam</t>
  </si>
  <si>
    <t>Exemption for Materials, Tools, Fuels, and Machinery Used in Newspaper Printing</t>
  </si>
  <si>
    <t>Exemption for Materials, Tools, Fuels, and Machinery Used in Agricultural Production</t>
  </si>
  <si>
    <t>Exemption for Vessels, Materials, Tools, Fuels, and Machinery Used in Commercial Fishing</t>
  </si>
  <si>
    <t>Exemption for Materials, Tools, Fuels, and Machinery Used in Radio and TV Broadcasting</t>
  </si>
  <si>
    <t xml:space="preserve">Exemption for Electricity  </t>
  </si>
  <si>
    <t xml:space="preserve">Exemption for Fuel Used for Heating Purposes </t>
  </si>
  <si>
    <t>Exemption for Piped and Bottled Gas</t>
  </si>
  <si>
    <t xml:space="preserve">Exemption for Steam </t>
  </si>
  <si>
    <t>Exemption for Certain Energy Conservation Equipment</t>
  </si>
  <si>
    <t>Exemption for Funeral Items</t>
  </si>
  <si>
    <t xml:space="preserve">Exemption for a Motor Vehicle for a Paraplegic </t>
  </si>
  <si>
    <t>Exemption for Textbooks</t>
  </si>
  <si>
    <t xml:space="preserve">Exemption for Books used for Religious Worship  </t>
  </si>
  <si>
    <t xml:space="preserve">Exemption for Containers  </t>
  </si>
  <si>
    <t>Exemption for Certain Sales by Typographers, Compositors and Color Separators</t>
  </si>
  <si>
    <t>Exemption for Sales of Building Materials and Supplies to be Used in Connection with Certain Construction Contracts</t>
  </si>
  <si>
    <t>Exemption for Commuter Boats</t>
  </si>
  <si>
    <t>Municipalities</t>
  </si>
  <si>
    <t>In progress</t>
  </si>
  <si>
    <t>Done</t>
  </si>
  <si>
    <t>Exemption for Fuels, Supplies, and Repairs for Vessels Engaged in Interstate or Foreign Commerce</t>
  </si>
  <si>
    <t>Exemption for Fuel Used in Operating Aircraft and Railroads</t>
  </si>
  <si>
    <t>Medical Device-User Fee Credit (Medical device company tax credit)</t>
  </si>
  <si>
    <t>Exemption for Sales of Certain New and Used Buses</t>
  </si>
  <si>
    <t xml:space="preserve">Exemption for Films  </t>
  </si>
  <si>
    <t>Exemption for Telephone Services</t>
  </si>
  <si>
    <t xml:space="preserve">Nontaxation of Transfers of Real Property </t>
  </si>
  <si>
    <t>Nontaxation of Rentals of Real Property</t>
  </si>
  <si>
    <t>Nontaxation of Certain Services</t>
  </si>
  <si>
    <t>Nontaxation of Internet Access and Related Services</t>
  </si>
  <si>
    <t xml:space="preserve">Exemption for Casual or Isolated Sales </t>
  </si>
  <si>
    <t>Exemption for Vending Machine Sales</t>
  </si>
  <si>
    <t>Exemption for Certain Meals</t>
  </si>
  <si>
    <t>Exemption for Certain Bed and Breakfast Establishments from Sales Tax on Meals and Room Occupancy Excise</t>
  </si>
  <si>
    <t>Exemption for Certain Summer Camps from Sales Tax on Meals and Room Occupancy Excise</t>
  </si>
  <si>
    <t>Exemption for Trade-in Allowances for Motor Vehicles and Trailers</t>
  </si>
  <si>
    <t>Exemptions for Publications of Tax-Exempt Organizations</t>
  </si>
  <si>
    <t>To provide this benefit tax-free to employees</t>
  </si>
  <si>
    <t>To encourage people to obtain life insurance</t>
  </si>
  <si>
    <t>To provide these benefits tax-free to employees</t>
  </si>
  <si>
    <t>To encourage active service of certain fire and police personnel</t>
  </si>
  <si>
    <t>To encourage government service</t>
  </si>
  <si>
    <t>To encourage railroad work and to eliminate or lessen the tax burden on these recipients</t>
  </si>
  <si>
    <t>To eliminate or lessen the tax burden on these recipients</t>
  </si>
  <si>
    <t>To compensate employees for work-related injuries or diseases</t>
  </si>
  <si>
    <t>To provide this benefit tax-free to a certain extent to employees with dependents</t>
  </si>
  <si>
    <t>To encourage foster care</t>
  </si>
  <si>
    <t>To compensate coal minors or their survivors for work-related disabilities or death</t>
  </si>
  <si>
    <t>To provide housing tax-free up to the fair market value of the housing to clergy men and women</t>
  </si>
  <si>
    <t>To encourage scholastic achievement</t>
  </si>
  <si>
    <t>To encourage donations to charities</t>
  </si>
  <si>
    <t>To encourage water and soil conservation projects</t>
  </si>
  <si>
    <t>To encourage employers’ provision of meals and lodging to certain employees</t>
  </si>
  <si>
    <t>With certain limitations, to encourage business-related entertainment</t>
  </si>
  <si>
    <t>To encourage research and development in the areas of energy conservation and alternative energy</t>
  </si>
  <si>
    <t>To promote home ownership</t>
  </si>
  <si>
    <t>To lessen the tax burden at death</t>
  </si>
  <si>
    <t>To encourage the acquisition of Massachusetts bonds</t>
  </si>
  <si>
    <t>To encourage and reward military service</t>
  </si>
  <si>
    <t>To provide tax relief for military personnel who resides or is domiciled in another state</t>
  </si>
  <si>
    <t>To provide relief for the survivors of these individuals</t>
  </si>
  <si>
    <t>To encourage and reward members of these services</t>
  </si>
  <si>
    <t>Exemption for Gifts of Scientific Equipment</t>
  </si>
  <si>
    <t>Exemption for Vessels or Barges 50 Tons and Over</t>
  </si>
  <si>
    <t>Exemption for Rental Charges for Refuse Containers</t>
  </si>
  <si>
    <t>Exemption for Honor Trays</t>
  </si>
  <si>
    <t>Materials to be posted with "…updated as of date"</t>
  </si>
  <si>
    <t>Create Tax Expenditure per capita data in the "TEB Stat Comparison.xls" file</t>
  </si>
  <si>
    <t>In the master file, insert a more specific category indicating if the tax expenditure item is based on IRC or MGL (federal or state).</t>
  </si>
  <si>
    <t>Historical account of MA TEB's (number of TEB items/Amounts by tax type and sub-categories); Provide charts.</t>
  </si>
  <si>
    <t>In the master file, insert a category indicating if the goals of tax expenditure items are codified (specified in the statute).</t>
  </si>
  <si>
    <t>(# 13 in original requests list) An account of what the tax credits have created – in terms of jobs, revenue, etc.:</t>
  </si>
  <si>
    <t xml:space="preserve">In the master file, insert following categories: 1) If approval is required; if so who approves; 2) Administering Agency (if any), 3) Other agencies involved, 4) clawback: Explain, 5) Sunsets: Explain </t>
  </si>
  <si>
    <t>Review with DOR/R&amp;R</t>
  </si>
  <si>
    <t>The Original #13 request is modified to include finding studies with the focus on "$'s spent/jobs created" by various tax expenditure types.</t>
  </si>
  <si>
    <t>Blind individuals</t>
  </si>
  <si>
    <t>Renters</t>
  </si>
  <si>
    <t>Low income, principally parents</t>
  </si>
  <si>
    <t>Non-urban taxpayers with failing septic systems</t>
  </si>
  <si>
    <t>Dairy farmers</t>
  </si>
  <si>
    <t>Chartered credit unions</t>
  </si>
  <si>
    <t>Landlords and investors in rental housing</t>
  </si>
  <si>
    <t>MA buyers of these products</t>
  </si>
  <si>
    <t>R&amp;D companies in MA</t>
  </si>
  <si>
    <t>Count is estimated number of tax-exempted organizations, from IRS 2008 data</t>
  </si>
  <si>
    <t>Yes-100%, for specified project types</t>
  </si>
  <si>
    <t>Yes-100%</t>
  </si>
  <si>
    <t>Count is the estimated number of tax-exempted organizations, from IRS 2008 data</t>
  </si>
  <si>
    <t>Count is the estimated size of MA population</t>
  </si>
  <si>
    <t>Source: Social Security Administration</t>
  </si>
  <si>
    <t>IRC, §§ 1361-1363; M.G.L. c. 62, § 17A; M.G.L. c. 63, §§ 23, 32D.</t>
  </si>
  <si>
    <t>To encourage installation and use of renewable energy sources in residential property</t>
  </si>
  <si>
    <t>No overall cap. Individual claimants limited to 15% of expenditures or $1000 whichever is less</t>
  </si>
  <si>
    <t>To encourage lead paint removal</t>
  </si>
  <si>
    <t>Promote economic development; retain and keep jobs in Massachusetts</t>
  </si>
  <si>
    <t>Economic Assistance Coordinating Council</t>
  </si>
  <si>
    <t>Mass. Office of Business Development</t>
  </si>
  <si>
    <t>Promote individual responsibilty and self-reliance</t>
  </si>
  <si>
    <t>To help offset the cost of replacment, repair or upgrade of a septic system as required under Title 5</t>
  </si>
  <si>
    <t>No overall cap.  Limit $1,500 per claimant per year and $6,000 total.</t>
  </si>
  <si>
    <t>Increasing the Commonwealth's stock of affordable housing units</t>
  </si>
  <si>
    <t>Department of Housing and Community Development</t>
  </si>
  <si>
    <t>To facilitate the clean-up of contaminated sites</t>
  </si>
  <si>
    <t>Department  of Environmental Protection</t>
  </si>
  <si>
    <t>To increase economic activity and job creation related to the production of films</t>
  </si>
  <si>
    <t>To encourage medical device companies to develop or manufacture in Mass. new technologies intended for the use in Mass. and in diagnosis of diseases or in cure of diseases</t>
  </si>
  <si>
    <t>To offset the cyclical downturns in milk prices paid to dairy farmers</t>
  </si>
  <si>
    <t>No overall, limit $1,200 per employee</t>
  </si>
  <si>
    <t>To encourage the donation of conservation land in perpetuity for the use of all citizens of the Commonwealth</t>
  </si>
  <si>
    <t>Secretary of the Office of Energy &amp; Environment Affairs</t>
  </si>
  <si>
    <t>No overall cap.  Limit to individual claimant set annually</t>
  </si>
  <si>
    <t>Insurance Companies</t>
  </si>
  <si>
    <t>Financial Institutions</t>
  </si>
  <si>
    <t>Corporations</t>
  </si>
  <si>
    <t>Individuals</t>
  </si>
  <si>
    <t>No(1)</t>
  </si>
  <si>
    <t>Low Income Housing Credit(2)</t>
  </si>
  <si>
    <t>Currently $50 million per year. Temporarily increased to $100 million per year for tax years 2013 and 2014</t>
  </si>
  <si>
    <t>7-10</t>
  </si>
  <si>
    <t>(1) Recapture may be sought against transferees but is limited to credits that were obtained by fraud and did not contain an independent audit to verify the expenses on the original credit application.  See TIR 07-15.</t>
  </si>
  <si>
    <t>(2) The $10 million annual credit allocation cap awarded to projects is claimed each year by the projects for five tax years.</t>
  </si>
  <si>
    <r>
      <t>M.G.L. c. 62, ss. 6(</t>
    </r>
    <r>
      <rPr>
        <i/>
        <sz val="10"/>
        <rFont val="Arial Narrow"/>
        <family val="2"/>
      </rPr>
      <t>p</t>
    </r>
    <r>
      <rPr>
        <sz val="10"/>
        <rFont val="Arial Narrow"/>
        <family val="2"/>
      </rPr>
      <t xml:space="preserve">) and M.G.L. c. 63, ss. 38AA: </t>
    </r>
    <r>
      <rPr>
        <b/>
        <sz val="10"/>
        <rFont val="Arial Narrow"/>
        <family val="2"/>
      </rPr>
      <t>Capped at $2 million per year</t>
    </r>
  </si>
  <si>
    <r>
      <t>No</t>
    </r>
    <r>
      <rPr>
        <sz val="12"/>
        <rFont val="Arial Narrow"/>
        <family val="2"/>
      </rPr>
      <t xml:space="preserve">, if under MGL. C.63. </t>
    </r>
    <r>
      <rPr>
        <b/>
        <sz val="12"/>
        <rFont val="Arial Narrow"/>
        <family val="2"/>
      </rPr>
      <t>38W</t>
    </r>
    <r>
      <rPr>
        <sz val="12"/>
        <rFont val="Arial Narrow"/>
        <family val="2"/>
      </rPr>
      <t xml:space="preserve">;   </t>
    </r>
    <r>
      <rPr>
        <b/>
        <sz val="12"/>
        <rFont val="Arial Narrow"/>
        <family val="2"/>
      </rPr>
      <t>Yes</t>
    </r>
    <r>
      <rPr>
        <sz val="12"/>
        <rFont val="Arial Narrow"/>
        <family val="2"/>
      </rPr>
      <t>, if under MGL. C.63. 38</t>
    </r>
    <r>
      <rPr>
        <b/>
        <sz val="12"/>
        <rFont val="Arial Narrow"/>
        <family val="2"/>
      </rPr>
      <t>M(j)</t>
    </r>
  </si>
  <si>
    <t>(3) Given that the Department of Agricultural Resources (DAR) has recently recalculated the threshold or trigger prices for 2010  as authorized by St. 2011, c. 68, ss. 64, 69 and determined that $3 million in credits should have been awarded in FY11, DOR assumes that the FY11 and FY12 claim total will both be realized in FY12</t>
  </si>
  <si>
    <r>
      <t>(5)</t>
    </r>
    <r>
      <rPr>
        <sz val="10"/>
        <rFont val="Arial Narrow"/>
        <family val="2"/>
      </rPr>
      <t xml:space="preserve"> Established by St. 2008, c. 509, §§1 through 4, amended by St. 2010, c. 409, §§ 4-13, and codified at M.G.L. c. 62, § 6(p) and M.G.L. c. 63, § 38AA.   Regulations issued by the Executive Office of Energy and Environmental Affairs setting forth criteria for authorizing and certifying the credit may be found at 301 CMR 14.00: Conservation Land Tax Credit.</t>
    </r>
  </si>
  <si>
    <t>(3) For tax years commencing on or after 1/1/10, the EDIP Credit for manufacturing retention projects is refundable “at the option of the taxpayer and to the extent authorized by the economic assiistance coordinating council.” If the credit balance is refunded to the taxpayer, the carryover provisions shall not apply.</t>
  </si>
  <si>
    <t>U.S. government or any political subdivision thereof, or its respective agencies</t>
  </si>
  <si>
    <t>Conformity with federal prohibition against taxation under U.S. Constitution</t>
  </si>
  <si>
    <t>Commonwealth of Massachusetts, its political subdivisions or its respective agencies</t>
  </si>
  <si>
    <t>To remove burden of sales taxation on the Commonwealth, its political subdivisions, or its agencies</t>
  </si>
  <si>
    <t>Nonprofit corporations, foundations, organizations or institutions that are exempt under I.R.C. § 501(c)(3).</t>
  </si>
  <si>
    <t>To remove burden of sales taxation of tangible personal property sold to 501(c)(3) entities</t>
  </si>
  <si>
    <t>Qualifying motion picture production companies; qualifying film school students</t>
  </si>
  <si>
    <t>To provide incentives to the motion picture industry in Massachusetts</t>
  </si>
  <si>
    <t>Purchasers of “food products for human consumption” as defined and limited by G.L. c. 64H, § 6(h)</t>
  </si>
  <si>
    <t>To eliminate certain food products from the sales tax base by distinguishing nontaxable “food products for human consumption” and taxable “meals”</t>
  </si>
  <si>
    <t>“Restaurants” that sell expressly excluded categories of food and beverages</t>
  </si>
  <si>
    <t>To eliminate certain otherwise taxable food and beverages sold by restaurants from the taxable sales tax base</t>
  </si>
  <si>
    <t>Purchasers of clothing generally designed for every day wear</t>
  </si>
  <si>
    <t>To remove certain types of clothing from the sales tax base by distinguishing nontaxable items (clothing designed for everyday wear) from taxable items (protective and athlete clothing, clothing having a sales price of over $175)</t>
  </si>
  <si>
    <t>Purchasers of various medicine, medical and dental equipment and health care items</t>
  </si>
  <si>
    <t>To remove the burden of sales taxation of purchases of certain medicine, medical and dental equipment and supplies, and health care items</t>
  </si>
  <si>
    <t>Purchasers of water</t>
  </si>
  <si>
    <t>To remove burden of taxation on purchases of water</t>
  </si>
  <si>
    <t>Sellers/purchasers of newspapers and magazines</t>
  </si>
  <si>
    <t>To exclude sales of newspapers and magazines from the taxable sales tax base; to protect and promote the First Amendment to the U.S. Constitution.</t>
  </si>
  <si>
    <t>Sellers/purchasers of the American Flag</t>
  </si>
  <si>
    <t>remove sales of the U.S. Flag from the taxable sales tax base</t>
  </si>
  <si>
    <t>Sellers/purchasers of certain rare coins and precious metals valued $1,000 or more</t>
  </si>
  <si>
    <t>To eliminate from the taxable sales tax base sales valued at $1,000 or more of certain coins and precious metals</t>
  </si>
  <si>
    <t>Sellers/purchasers of cement mixers</t>
  </si>
  <si>
    <t>To prevent pyramiding of the sales tax</t>
  </si>
  <si>
    <t xml:space="preserve">Sellers/purchasers of aircraft and repair or replacement parts exclusively used in aircraft </t>
  </si>
  <si>
    <t>To relieve burden on interstate commerce by removing from the taxable sales tax base sales of aircraft and items exclusively used in aircraft</t>
  </si>
  <si>
    <t>Purchasers of alcoholic beverages that are taxed under the Alcoholic Beverages Excise, G.L. c. 138</t>
  </si>
  <si>
    <t>To remove from the sales tax base sales of alcoholic beverages that are included in the measure of the excise levied under the Alcoholic Beverages Excise</t>
  </si>
  <si>
    <t>Purchasers of motor fuels that are taxed under the Motor Fuels Excise</t>
  </si>
  <si>
    <t>Operators/occupants of rooms in hotels, motels, lodging houses and bed and breakfast establishments</t>
  </si>
  <si>
    <t>To remove from the sales tax rentals of room in accommodations that are subject to the separate room occupancy excise</t>
  </si>
  <si>
    <t>Manufacturers/sellers of wearing materials and cloth used for clothing purposes</t>
  </si>
  <si>
    <t>Yes, capped at $2 million per year</t>
  </si>
  <si>
    <t>Life Sciences Investment Tax Credit</t>
  </si>
  <si>
    <t>Life Sciences User Fee Credit</t>
  </si>
  <si>
    <t>Life Sciences Research Credit</t>
  </si>
  <si>
    <t>See specific credit</t>
  </si>
  <si>
    <r>
      <t>No if under M.G.L. C.63.38W,</t>
    </r>
    <r>
      <rPr>
        <b/>
        <sz val="10"/>
        <color indexed="8"/>
        <rFont val="Arial Narrow"/>
        <family val="2"/>
      </rPr>
      <t xml:space="preserve"> </t>
    </r>
    <r>
      <rPr>
        <sz val="10"/>
        <color indexed="8"/>
        <rFont val="Arial Narrow"/>
        <family val="2"/>
      </rPr>
      <t>yes if under MGL C.63.38(j),</t>
    </r>
  </si>
  <si>
    <t>Yes, $25 million total for all 3 credits, each year for 10 years</t>
  </si>
  <si>
    <t>Life Sciences Tax Incentive Program (3 different credits)</t>
  </si>
  <si>
    <t>To avoid pyramiding of sales tax otherwise created when businesses are taxed on purchases of component materials which are then used to create new products</t>
  </si>
  <si>
    <t xml:space="preserve">Purchasers/sellers of materials, etc. and machinery used in furnishing gas, water, steam, or electricity to consumers if such materials are consumed and used directly and exclusively in furnishing the power </t>
  </si>
  <si>
    <t>To encourage industrial growth; to avoid pyramiding of sales tax</t>
  </si>
  <si>
    <t>Sellers/purchasers of materials, etc. and machinery used in newspaper publishing</t>
  </si>
  <si>
    <t>To protect and promote the First Amendment under U.S. Constitution; to encourage industrial growth</t>
  </si>
  <si>
    <t>entities engaged in agricultural production</t>
  </si>
  <si>
    <t>To promote and foster agricultural production; to prevent pyramiding of sales tax</t>
  </si>
  <si>
    <t xml:space="preserve">Sellers/purchasers of certain vessels and items used directly and exclusively in commercial fishing </t>
  </si>
  <si>
    <t xml:space="preserve"> To avoid burden of sales taxation on interstate commerce; to encourage growth in commercial fishing industry; to prevent pyramiding of sales tax</t>
  </si>
  <si>
    <t>Purchasers of electricity for residential use; small businesses; certain industrial users</t>
  </si>
  <si>
    <t>To eliminate sales tax burden on certain specified users of electricity</t>
  </si>
  <si>
    <t>Purchasers of heating fuel for residential use; small businesses; certain industrial users</t>
  </si>
  <si>
    <t>To eliminate sales tax burden on certain specified users of heating fuel</t>
  </si>
  <si>
    <t xml:space="preserve">Purchasers of natural gas for residential use; small businesses; certain industrial users </t>
  </si>
  <si>
    <t>To eliminate sales tax burden on certain specified users of natural gas</t>
  </si>
  <si>
    <t>Purchasers of steam for residential use, small business; certain industrial users</t>
  </si>
  <si>
    <t>To eliminate sales tax burden on certain specified users of steam</t>
  </si>
  <si>
    <t>Purchasers of equipment relating to windpowered or heat pump systems used for supplying energy or heating needs of principal residences in MA</t>
  </si>
  <si>
    <t>encourage energy conservation in residential homes in MA</t>
  </si>
  <si>
    <t>Funeral directors and purchasers of caskets, coffins, burial garments, etc used in the funeral directing business</t>
  </si>
  <si>
    <t>To remove items purchased in the business of funeral directing</t>
  </si>
  <si>
    <t>Specifically enumerated purchasers/users of motor vehicles for use by paraplegics</t>
  </si>
  <si>
    <t xml:space="preserve">To eliminate sales tax burden on purchasers/users of motor vehicles for paraplegics </t>
  </si>
  <si>
    <t>Purchasers of textbooks required for instruction in educational institutions</t>
  </si>
  <si>
    <t>To remove sales tax burden on purchasers of textbooks required for instruction in educational institutions</t>
  </si>
  <si>
    <t>Purchasers of bibles, prayer books and other books used for religious worship</t>
  </si>
  <si>
    <t>To remove sales tax burden on purchasers of books used for religious worship in keeping with U.S. Constitution</t>
  </si>
  <si>
    <t>Purchasers on specified returnable and non-refundable containers</t>
  </si>
  <si>
    <t>To remove burden of sales taxation on sales of specified containers</t>
  </si>
  <si>
    <t>Printers, publishers and manufacturers of boxes used in printing</t>
  </si>
  <si>
    <t>To remove burden of sales tax on sales of enumerated items for use in printing</t>
  </si>
  <si>
    <t>Federal and Massachusetts governments, their political subdivisions and tax-exempt organizations</t>
  </si>
  <si>
    <t>To accord with Constitutional prohibitions on taxation of the US government; to remove the burden of sales tax on Massachusetts and tax-exempt organizations</t>
  </si>
  <si>
    <t>Purchasers of vessels, replacement or repair parts used exclusively to provide scheduled commuter passenger service</t>
  </si>
  <si>
    <t>To remove from the sales tax base vessels, and parts used in performing an essential government function</t>
  </si>
  <si>
    <t>Purchasers of fuels, supplies and repairs for vessels engaged in interstate or foreign commerce</t>
  </si>
  <si>
    <t>To further interstate or foreign commerce; to recognize U.S Constitutional Prohibition of States impinging on interstate commerce</t>
  </si>
  <si>
    <t>Purchasers of fuels used in operation of aircraft or railroads</t>
  </si>
  <si>
    <t>To further interstate commerce relating to the airline and railroad industries; to recognize U.S. Constitutional prohibition on state impinging on interstate commerce</t>
  </si>
  <si>
    <t>Purchasers of buses, parts, and materials used in performing an essential government function (intra-city transportation)</t>
  </si>
  <si>
    <t>To remove from sales tax base certain items used in performing an essential governmental function: buses, replacement parts, and materials to maintain them</t>
  </si>
  <si>
    <t>Purchasers of motion picture films for commercial exhibition</t>
  </si>
  <si>
    <t>To remove motion picture film, for commercial exhibition form the sales tax base; to encourage the motion picture industry in MA</t>
  </si>
  <si>
    <t>Purchasers of residential telephone service (up to $30/mo.)</t>
  </si>
  <si>
    <t>To lessen the sales tax burden on residential telephone service by providing a partial exemption</t>
  </si>
  <si>
    <t>Purchasers of real property</t>
  </si>
  <si>
    <t>To exclude transfers of real property from the sales tax base of tangible personal property</t>
  </si>
  <si>
    <t>Renters of real property</t>
  </si>
  <si>
    <t>To exclude rentals of real property from the sales tax base of tangible personal property</t>
  </si>
  <si>
    <t>Purchasers of a wide range of services</t>
  </si>
  <si>
    <t>To exclude most services from the taxable sales tax base by statutory definition of taxable services</t>
  </si>
  <si>
    <t>Purchasers of internet access services, email, electronic bulletin board, web hosting or similar on-line services</t>
  </si>
  <si>
    <t>To remove such items from the taxable sales tax base; conformity with federal law</t>
  </si>
  <si>
    <t>Sellers/purchasers of items not made in the course of the seller’s regularly conducted trade or business</t>
  </si>
  <si>
    <t>To exclude from sales tax a sale not made in the course of a seller’s regularly conducted trade or business</t>
  </si>
  <si>
    <t>Sellers/purchasers of items from vending machines which exclusively sell items with a sales price of $3.50 or less</t>
  </si>
  <si>
    <t>To remove certain vending machine sales of items having a sales price of $3.50 or less from the sales tax base</t>
  </si>
  <si>
    <t>Sellers/purchasers of meals served in certain enumerated institutions, e.g., hospitals, nursing homes, churches, synagogues, etc</t>
  </si>
  <si>
    <t>To eliminate the sales tax burden on sales of meals served in certain enumerated institutions</t>
  </si>
  <si>
    <t>Operators of owner-occupied one, two, and three bedroom bed and breakfast homes and their guests</t>
  </si>
  <si>
    <t>To eliminate sales tax burden on operators of small bed and breakfast homes</t>
  </si>
  <si>
    <t>Summer camps for developmentally disabled individuals and children age 18 and under</t>
  </si>
  <si>
    <t>To eliminate sales tax and room occupancy excise burden on certain enumerated summer camps</t>
  </si>
  <si>
    <t>Taxpayers purchasing motor vehicles in conjunction with a trade-in</t>
  </si>
  <si>
    <t>To relieve sales tax burden in trade-in transactions by taxing only the excess of purchase price over the amount credited for the trade-in</t>
  </si>
  <si>
    <t>Sellers/purchasers of publications of 501(c)(3) organizations</t>
  </si>
  <si>
    <t>To remove the sales tax burden on these organizations</t>
  </si>
  <si>
    <t>To foster research and development activity in the Commonwealth as well as agriculture and commercial fishing</t>
  </si>
  <si>
    <t>To reemburse corporations for "qualified research expenses"</t>
  </si>
  <si>
    <t>To support the use and maintenance of Massachusetts ports and harbors</t>
  </si>
  <si>
    <t>To rehabiliate historic properties that are income producing and some of which increase the stock of affordable housing units</t>
  </si>
  <si>
    <t>Yes, $50 million per year</t>
  </si>
  <si>
    <t>Yes, $25 million per year</t>
  </si>
  <si>
    <t>Yes, $4 million per year</t>
  </si>
  <si>
    <t>Mass. Historical Commission</t>
  </si>
  <si>
    <t>Mass. Department of Transitional Assistance</t>
  </si>
  <si>
    <t>To promote the redevelopment of Ft. Devens</t>
  </si>
  <si>
    <t>Yes, applies only to credits generated between 6/1/06-6/1/08</t>
  </si>
  <si>
    <t>Mass. Life Sciences Center</t>
  </si>
  <si>
    <t>Yes, $25 million each year for 10 years</t>
  </si>
  <si>
    <t>To offset cyclical downturns in milk prices paid to dairy farmers</t>
  </si>
  <si>
    <t>M.G.L. c. 63, § 30.3</t>
  </si>
  <si>
    <t xml:space="preserve">IRC, §§ 1177, 7518(c), (g)(5) </t>
  </si>
  <si>
    <t xml:space="preserve">IRC, § 170 (b)(2)(A), (d)(2)(A) 
</t>
  </si>
  <si>
    <t xml:space="preserve">IRC, § 172; M.G.L. c. 63, § 30.5; TIR 10- 15. </t>
  </si>
  <si>
    <t>IRC, §§ 613, 613A; M.G.L. c. 63, § 30.3.</t>
  </si>
  <si>
    <t xml:space="preserve">IRC, §§ 1381-1388 </t>
  </si>
  <si>
    <t xml:space="preserve">IRC, §§ 613, 613A  </t>
  </si>
  <si>
    <t xml:space="preserve">IRC § 168 </t>
  </si>
  <si>
    <t xml:space="preserve">IRC, § 190 </t>
  </si>
  <si>
    <t>IRC, § 195</t>
  </si>
  <si>
    <t>IRC, § 168</t>
  </si>
  <si>
    <t>IRC, § 179</t>
  </si>
  <si>
    <t>IRC, §§ 193, 263(c), 616, 617; M.G.L. c. 63, § 30.3.</t>
  </si>
  <si>
    <t xml:space="preserve">IRC, § 169 </t>
  </si>
  <si>
    <t xml:space="preserve">M.G.L. c. 63, § 38H </t>
  </si>
  <si>
    <t>IRC, § 194</t>
  </si>
  <si>
    <t xml:space="preserve">M.G.L. c. 63, § 38 (c), (k), (l), (m) </t>
  </si>
  <si>
    <t>M.G.L. c. 63, § 38H(f) </t>
  </si>
  <si>
    <t xml:space="preserve">M.G.L. c. 63, § 30(7) </t>
  </si>
  <si>
    <t>M.G.L. c. 63, § 31A (i), (j)</t>
  </si>
  <si>
    <t>M.G.L. c. 63, §§ 31E</t>
  </si>
  <si>
    <t xml:space="preserve">M.G.L. c. 63, § 38M </t>
  </si>
  <si>
    <t>M.G.L. c. 63, s. 38N</t>
  </si>
  <si>
    <t>St. 1995, c. 5, § 110(m); 830 CMR 118.1</t>
  </si>
  <si>
    <t xml:space="preserve">M.G.L. c. 63, § 38P </t>
  </si>
  <si>
    <t xml:space="preserve">M.G.L. c. 63, § 38Q. </t>
  </si>
  <si>
    <t>M.G.L. c. 63, § 31H</t>
  </si>
  <si>
    <t>M.G.L. c. 63, § 38R</t>
  </si>
  <si>
    <t xml:space="preserve">M.G.L. c. 63, § 38X; </t>
  </si>
  <si>
    <t>M.G.L. c. 63, § 31L</t>
  </si>
  <si>
    <t xml:space="preserve">M.G.L. c. 63, § 38N; St. 2006, c. 173, § 3 </t>
  </si>
  <si>
    <t>M.G.L.c. 63, § 38Z</t>
  </si>
  <si>
    <t xml:space="preserve">IRC, § 501(c)(14)(A); M.G.L. c. 63, § 30 </t>
  </si>
  <si>
    <t>IRC, § 501; M.G.L. c. 63, § 30. </t>
  </si>
  <si>
    <t>M.G.L. c. 63, § 68C(8).</t>
  </si>
  <si>
    <t>Data is currently unavailable, although this expenditure is estimated as a stepdown from federal data.</t>
  </si>
  <si>
    <t>Manufacturing corporations and corporations engaged primarily in research and development, agriculture or commercial fishing are allowed a credit of 3% of the cost of depreciable real and tangible property.</t>
  </si>
  <si>
    <t xml:space="preserve">Business corporations are allowed a credit of 30% of the cost incurred during the taxable year for the purchase or lease of company shuttle vans used in the Commonwealth as part of an employer-sponsored ridesharing program. </t>
  </si>
  <si>
    <t>Businesses investing in qualified property in an Economic Opportunity Area.</t>
  </si>
  <si>
    <t>Corporations which expended to rehabilitate contaminated property owned or leased for business purposes and located within an economically distressed area.</t>
  </si>
  <si>
    <t xml:space="preserve">Corporations that claim a U.S. credit for the construction or development of low income housing. </t>
  </si>
  <si>
    <t>Motion picture production companies who meet certain qualification requirements</t>
  </si>
  <si>
    <t>Medical device companies</t>
  </si>
  <si>
    <r>
      <t>(4)</t>
    </r>
    <r>
      <rPr>
        <sz val="9"/>
        <color indexed="12"/>
        <rFont val="Arial Narrow"/>
        <family val="2"/>
      </rPr>
      <t xml:space="preserve"> The credit is capped at </t>
    </r>
    <r>
      <rPr>
        <b/>
        <sz val="9"/>
        <color indexed="12"/>
        <rFont val="Arial Narrow"/>
        <family val="2"/>
      </rPr>
      <t>$5 million, which</t>
    </r>
    <r>
      <rPr>
        <sz val="9"/>
        <color indexed="12"/>
        <rFont val="Arial Narrow"/>
        <family val="2"/>
      </rPr>
      <t xml:space="preserve"> is a component of the over-all $25 million EDIP cap. See Item 11 above)</t>
    </r>
  </si>
  <si>
    <t>A full account of all the tax expenditures in the Budget</t>
  </si>
  <si>
    <t>OTPA</t>
  </si>
  <si>
    <t>A historical account of each tax expenditure</t>
  </si>
  <si>
    <t>Clear definitions of the goals and objectives of each tax expenditure when they were created</t>
  </si>
  <si>
    <t>Who are the intended beneficiaries of each tax expenditure and how they stand to benefit</t>
  </si>
  <si>
    <t>A description of the revenue impact of each expenditure to the budget</t>
  </si>
  <si>
    <t>A description of how our tax expenditures compare to other states and federal budget– in particular the fact that we exclude services from taxes</t>
  </si>
  <si>
    <t>Research (Word Bank, Bank of Japan, OECD)</t>
  </si>
  <si>
    <r>
      <t xml:space="preserve">MA vs.10 Other Selected States: </t>
    </r>
    <r>
      <rPr>
        <b/>
        <sz val="11"/>
        <rFont val="Arial"/>
        <family val="2"/>
      </rPr>
      <t>a)</t>
    </r>
    <r>
      <rPr>
        <sz val="11"/>
        <rFont val="Arial"/>
        <family val="2"/>
      </rPr>
      <t xml:space="preserve"> What MA has but other states don't vs. what other states have MA does not;</t>
    </r>
    <r>
      <rPr>
        <b/>
        <sz val="11"/>
        <rFont val="Arial"/>
        <family val="2"/>
      </rPr>
      <t xml:space="preserve"> </t>
    </r>
    <r>
      <rPr>
        <sz val="11"/>
        <rFont val="Arial"/>
        <family val="2"/>
      </rPr>
      <t>b)</t>
    </r>
    <r>
      <rPr>
        <b/>
        <sz val="11"/>
        <rFont val="Arial"/>
        <family val="2"/>
      </rPr>
      <t xml:space="preserve"> </t>
    </r>
    <r>
      <rPr>
        <sz val="11"/>
        <rFont val="Arial"/>
        <family val="2"/>
      </rPr>
      <t>Compare MA TEB items to Federal TEB items</t>
    </r>
    <r>
      <rPr>
        <b/>
        <sz val="11"/>
        <rFont val="Arial"/>
        <family val="2"/>
      </rPr>
      <t xml:space="preserve"> </t>
    </r>
    <r>
      <rPr>
        <sz val="11"/>
        <rFont val="Arial"/>
        <family val="2"/>
      </rPr>
      <t>c)</t>
    </r>
    <r>
      <rPr>
        <b/>
        <sz val="11"/>
        <rFont val="Arial"/>
        <family val="2"/>
      </rPr>
      <t xml:space="preserve"> A case study</t>
    </r>
    <r>
      <rPr>
        <sz val="11"/>
        <rFont val="Arial"/>
        <family val="2"/>
      </rPr>
      <t>: "Services"</t>
    </r>
  </si>
  <si>
    <t>What was the intent at the time they were introduced</t>
  </si>
  <si>
    <t>Goal</t>
  </si>
  <si>
    <t>Would it be possible to include, where possible, trend line graphs and timelines for the various expenditures?</t>
  </si>
  <si>
    <t>Research findings on the impact/efficacy of exclusions vs. credits vs. exemptions for the purposes of determining whether the means of expenditure best fits the intended purpose.</t>
  </si>
  <si>
    <t>Data from Audit was used to estimate the count</t>
  </si>
  <si>
    <t>A few developers</t>
  </si>
  <si>
    <t>The number of credit unions listed in the summation of taxable income was used for this count's estimation.</t>
  </si>
  <si>
    <t>Notes for estimating count</t>
  </si>
  <si>
    <t xml:space="preserve">Credit 100% refundable.  </t>
  </si>
  <si>
    <t>We cannot disclose for this credit.</t>
  </si>
  <si>
    <t>Retired railroad workers</t>
  </si>
  <si>
    <t>Employer-Provided Adoption Assistance</t>
  </si>
  <si>
    <t>Employer-Provided Education Assistance</t>
  </si>
  <si>
    <t>Employees whose employers provide accident and accidental death insurance</t>
  </si>
  <si>
    <t>Employees whose employers provide group-term life insurance</t>
  </si>
  <si>
    <t>Persons with life insurance</t>
  </si>
  <si>
    <t>Employees whose employers provide them with health insurance or pay for their medical care</t>
  </si>
  <si>
    <t>Certain retired fire and police personnel or their survivors</t>
  </si>
  <si>
    <t>Retired people receiving benefits under federal and Massachusetts government pension and annuity plans and certain similar plans of other states</t>
  </si>
  <si>
    <t>People on public assistance</t>
  </si>
  <si>
    <t>Recipients of social security benefits</t>
  </si>
  <si>
    <t>Employees with work-related disabilities or their survivors</t>
  </si>
  <si>
    <t>S corporations and their shareholders</t>
  </si>
  <si>
    <t>To benefit small business corporations</t>
  </si>
  <si>
    <t>Massachusetts corporations holding or having applied for such patents</t>
  </si>
  <si>
    <t>To encourage construction, modernization and repair</t>
  </si>
  <si>
    <t>Corporations making charitable contributions</t>
  </si>
  <si>
    <t>To encourage charitable contributions</t>
  </si>
  <si>
    <t>Business corporations with net operating losses</t>
  </si>
  <si>
    <t>To allow a departure from strict annual accounting for corporations with fluctuating years of profit and loss</t>
  </si>
  <si>
    <t>I.R.C</t>
  </si>
  <si>
    <t>Department of Agricultural Resources</t>
  </si>
  <si>
    <t>Studies are provided</t>
  </si>
  <si>
    <t>Studies and summaries are provided</t>
  </si>
  <si>
    <t xml:space="preserve">In the master file, insert a category indicating if the current beneficiaries of tax expenditure items might potentially face offsetting federal tax effects if these expenditures were eliminated. </t>
  </si>
  <si>
    <t>Tax Expenditure Budget Commission - November 2, 2011 Requests:</t>
  </si>
  <si>
    <t>Tax Expenditure Budget Commission - October 12 2011 Requests:</t>
  </si>
  <si>
    <t>Corporations in extractive industries</t>
  </si>
  <si>
    <t>To attract corporations to extractive industries</t>
  </si>
  <si>
    <t>Cooperatives</t>
  </si>
  <si>
    <t>To benefit cooperatives and their patrons</t>
  </si>
  <si>
    <t>To encourage renovation in Economic Opportunity Areas</t>
  </si>
  <si>
    <t>Corporate builders and investors in rental housing</t>
  </si>
  <si>
    <t>The handicapped and elderly and corporations that remove these barriers</t>
  </si>
  <si>
    <t>To make business properties accessible to the handicapped and elderly</t>
  </si>
  <si>
    <t>Corporations starting a business</t>
  </si>
  <si>
    <t>Corporations depreciating tangible personal property</t>
  </si>
  <si>
    <t>To accelerate a deduction</t>
  </si>
  <si>
    <t>Corporations electing to expense depreciable business assets</t>
  </si>
  <si>
    <t>Corporations depreciating buildings other than rental housing</t>
  </si>
  <si>
    <t>Corporations incurring research and experimental expenditures</t>
  </si>
  <si>
    <t>To encourage research and development by allowing an accelerated deduction</t>
  </si>
  <si>
    <t>Corporations investing in or engaged in extractive industries</t>
  </si>
  <si>
    <t>To encourage mining or drilling of natural resources by allowing an accelerated deduction</t>
  </si>
  <si>
    <t>Corporations with certified pollution control facilities</t>
  </si>
  <si>
    <t>promote a clean environment by allowing an accelerated deduction</t>
  </si>
  <si>
    <t>Corporations investing in solar or wind systems to use in their business</t>
  </si>
  <si>
    <t>To encourage investment in alternative energy by allowing an accelerated deduction</t>
  </si>
  <si>
    <t>Corporations investing in or engaged in the forestry business</t>
  </si>
  <si>
    <t>encourage reforestation by allowing an accelerated deduction</t>
  </si>
  <si>
    <t>To lower Massachusetts corporate taxes</t>
  </si>
  <si>
    <t>Most corporations that apportion income</t>
  </si>
  <si>
    <t>Corporations investing in alternative energy to use in their businesses</t>
  </si>
  <si>
    <t>To encourage investment in alternative energy</t>
  </si>
  <si>
    <t>Corporations whose tangible property is subject to local taxation</t>
  </si>
  <si>
    <t>To lessen the tax burden on tangible property</t>
  </si>
  <si>
    <t>Employees and their dependants whose employers pay for or provide day care.</t>
  </si>
  <si>
    <t xml:space="preserve">Foster parents and their children </t>
  </si>
  <si>
    <t>Coal minors or their survivors</t>
  </si>
  <si>
    <t>Clergy men and women</t>
  </si>
  <si>
    <t>Students at educational institutions receiving scholarships or fellowships.</t>
  </si>
  <si>
    <t>Recipients of prizes and awards who donate them to charities</t>
  </si>
  <si>
    <t>Persons receiving these payments</t>
  </si>
  <si>
    <t>Certain employers and certain of their employees</t>
  </si>
  <si>
    <t>Businesses, their employees and their guests</t>
  </si>
  <si>
    <t>Massachusetts residents holding or having applied for such patents</t>
  </si>
  <si>
    <t>Taxpayers selling a principal residence</t>
  </si>
  <si>
    <t>Decedents, their estates and their survivors</t>
  </si>
  <si>
    <t>Holders of Massachusetts bonds</t>
  </si>
  <si>
    <t>Armed Forces personnel</t>
  </si>
  <si>
    <t>Retired military personnel with disability pensions</t>
  </si>
  <si>
    <t>Non-resident military personnel stationed in Massachusetts</t>
  </si>
  <si>
    <t>The survivors of these individuals</t>
  </si>
  <si>
    <t>Retired members of the Uniformed Services or their survivors</t>
  </si>
  <si>
    <t>Employees whose employers provide these benefits</t>
  </si>
  <si>
    <t>Taxpayers with Health Savings Accounts</t>
  </si>
  <si>
    <t>To exempt from taxation monies and earnings on the monies used to pay medical expenses</t>
  </si>
  <si>
    <t>Employees adopting children whose employers provide adoption assistance</t>
  </si>
  <si>
    <t>To provide this benefit tax free to employees who adopt</t>
  </si>
  <si>
    <t>Employees whose employers have education assistance programs</t>
  </si>
  <si>
    <t>To encourage employees to seek higher education</t>
  </si>
  <si>
    <t>Employees whose employers maintain qualified employer plans</t>
  </si>
  <si>
    <t>Military personnel and civilian employees receiving these payments</t>
  </si>
  <si>
    <t>To compensate for a reduction in the fair market value of their homes</t>
  </si>
  <si>
    <t>Survivors of public service officers killed in the line of duty</t>
  </si>
  <si>
    <t>To provide relief for survivors of public service officers killed in the line of duty</t>
  </si>
  <si>
    <t>Survivors of astronauts who die in the line of duty</t>
  </si>
  <si>
    <t>To provide relief for survivors of astronauts who die in the line of duty</t>
  </si>
  <si>
    <t>Victims of terrorism or their survivors</t>
  </si>
  <si>
    <t>To provide relief for victims of terrorism or their survivors</t>
  </si>
  <si>
    <t>Health care professionals whose loans are forgiven or repaid</t>
  </si>
  <si>
    <t>To encourage people to enter the health care field</t>
  </si>
  <si>
    <t>Taxpayers with Archer MSAs</t>
  </si>
  <si>
    <t>Employees whose employers contribute to private pension plans</t>
  </si>
  <si>
    <t>To provide income for retired employees</t>
  </si>
  <si>
    <t>Employees whose employers provide stock options</t>
  </si>
  <si>
    <t>To allow employees to invest in their company by deferring income, which is then taxed as a capital gain</t>
  </si>
  <si>
    <t>Employees whose employers provide stock bonus plans or profit sharing trusts</t>
  </si>
  <si>
    <t>Expired</t>
  </si>
  <si>
    <t>negligible</t>
  </si>
  <si>
    <t>included in 3.104</t>
  </si>
  <si>
    <t>To allow employees to defer income</t>
  </si>
  <si>
    <t>Taxpayers with IRA or Keogh plans</t>
  </si>
  <si>
    <t>To allow taxpayers to defer income</t>
  </si>
  <si>
    <t>Donors and donees</t>
  </si>
  <si>
    <t>To allow donees to defer income</t>
  </si>
  <si>
    <t>Taxpayers selling collectibles held for more than one year</t>
  </si>
  <si>
    <t>To reduce the tax on gain from the sales of these collectibles</t>
  </si>
  <si>
    <t>Taxpayers having net capital losses and interest and dividend income</t>
  </si>
  <si>
    <t>Secretary of Administration and Finance/DOR</t>
  </si>
  <si>
    <t>To reduce the tax on interest and dividend income</t>
  </si>
  <si>
    <t>Individuals or investors in extractive industries</t>
  </si>
  <si>
    <t>To attract investment in extractive industries</t>
  </si>
  <si>
    <t>Taxpayers renovating eligible buildings in Economic Opportunity Areas</t>
  </si>
  <si>
    <t>To encourage renovation in these areas</t>
  </si>
  <si>
    <t>To encourage the development and maintaining of rental housing</t>
  </si>
  <si>
    <t>Taxpayers depreciating buildings</t>
  </si>
  <si>
    <t>To accelerate a business deduction</t>
  </si>
  <si>
    <t>Taxpayers depreciating tangible personal property</t>
  </si>
  <si>
    <t>Taxpayers electing to expense excess first year depreciation</t>
  </si>
  <si>
    <t>Taxpayers starting a business.</t>
  </si>
  <si>
    <t>To allow as deductions certain costs that would otherwise have to be capitalized</t>
  </si>
  <si>
    <t>Taxpayers investing in or in extractive industries</t>
  </si>
  <si>
    <t>To allow as deductions certain costs that would otherwise have to be capitalized and recovered through depreciation or depletion</t>
  </si>
  <si>
    <t>Taxpayers investing in or in a trade or business incurring research and development expenditures</t>
  </si>
  <si>
    <t>To encourage research and development</t>
  </si>
  <si>
    <t>Taxpayers investing in or in a trade or business with a certified pollution control facility</t>
  </si>
  <si>
    <t>To promote a clean environment</t>
  </si>
  <si>
    <t>Taxpayers investing in or in the forestry business</t>
  </si>
  <si>
    <t>To promote reforestation</t>
  </si>
  <si>
    <t>To promote agricultural production</t>
  </si>
  <si>
    <t>Employees contributing to Social Security or Railroad Retirement</t>
  </si>
  <si>
    <t>To give a benefit to these employees</t>
  </si>
  <si>
    <t>Employees contributing to federal and state contributory pension plans</t>
  </si>
  <si>
    <t>Taxpayers age 65 or over</t>
  </si>
  <si>
    <t>To benefit the elderly</t>
  </si>
  <si>
    <t>To benefit the blind</t>
  </si>
  <si>
    <t>Taxpayers with dependent children earning income</t>
  </si>
  <si>
    <t>To benefit these taxpayers</t>
  </si>
  <si>
    <t>Certain taxpayers with children under the age of 12</t>
  </si>
  <si>
    <t>To benefit taxpayers with children under age 12 who do not qualify for the deduction for employment-related child care expenses</t>
  </si>
  <si>
    <t>Parents with children age 19 or over who are full-time students</t>
  </si>
  <si>
    <t>To benefit taxpayers with children age 19 or older who are seeking higher education</t>
  </si>
  <si>
    <t>Taxpayers adopting children</t>
  </si>
  <si>
    <t>To encourage adoption</t>
  </si>
  <si>
    <t>Taxpayers with business-related child care expenses</t>
  </si>
  <si>
    <t>Taxpayers with high medical or dental expenses in relationship to federal adjusted gross income</t>
  </si>
  <si>
    <t>To benefit these taxpayers who are not entitled to take a federal home mortgage interest deduction</t>
  </si>
  <si>
    <t>Recipients such as charitable organizations of monies in trusts or estates set aside for public charitable purposes</t>
  </si>
  <si>
    <t>To benefit these recipients and their public charitable purposes</t>
  </si>
  <si>
    <t>Taxpayers with deposits in Massachusetts banks</t>
  </si>
  <si>
    <t>To encourage savings and deposits in Massachusetts banks</t>
  </si>
  <si>
    <t>Taxpayers paying college tuition on their own behalf or that of a dependent</t>
  </si>
  <si>
    <t>To encourage higher education</t>
  </si>
  <si>
    <t>Taxpayers making charitable contributions and charitable organizations</t>
  </si>
  <si>
    <t>To support charitable organizations</t>
  </si>
  <si>
    <t>Taxpayers bringing suits for unlawful discrimination</t>
  </si>
  <si>
    <t>To support these taxpayers</t>
  </si>
  <si>
    <t>Certain National Guard and Reserve Members</t>
  </si>
  <si>
    <t>Taxpayers with Medical Savings Accounts</t>
  </si>
  <si>
    <t>To support saving for health care</t>
  </si>
  <si>
    <t>Taxpayers purchasing clean fuel vehicles</t>
  </si>
  <si>
    <t>To benefit the environment</t>
  </si>
  <si>
    <t>Certain taxpayers who commute</t>
  </si>
  <si>
    <t>To encourage use of public transportation and FastLane accounts</t>
  </si>
  <si>
    <t>Self-employed taxpayers with health insurance</t>
  </si>
  <si>
    <t>None had explicit definition of goals in the statute; some items may imply goals in the title of programs.</t>
  </si>
  <si>
    <t>Count is the estimated number of MA students in 2008, adjusted with MA population growth from CY2008 to FY2013</t>
  </si>
  <si>
    <t>To encourage self-employed persons to have health insurance</t>
  </si>
  <si>
    <t>Taxpayers paying interest on higher education loans</t>
  </si>
  <si>
    <t>The number of corporations in any of their first five years of existence in Massachusetts was counted and estimated.</t>
  </si>
  <si>
    <t>Expensing of Exploration and Development. Costs</t>
  </si>
  <si>
    <t>Corporations of which taxes paid are attributable to the shipment of break-bulk or containerized cargo by sea and ocean-going vessels through a Massachusetts harbor facility.</t>
  </si>
  <si>
    <t>Historic buildings rehabilitators</t>
  </si>
  <si>
    <t>Life science corporations</t>
  </si>
  <si>
    <t>In 2010, no corporate claims are seen. Credit 100% refundable.  2009 applicants are more than 250. We think that mostly of them are individual income tax payers.</t>
  </si>
  <si>
    <t>count is the estimated number of drinkers in MA; 2006 Gallup poll shows that about 64% of adult Americans (age 18 and over) are drinkers</t>
  </si>
  <si>
    <t>Relatively low income aged 65 or older</t>
  </si>
  <si>
    <t>Manufacturers in MA</t>
  </si>
  <si>
    <t>Media companies in MA</t>
  </si>
  <si>
    <t xml:space="preserve">                                                         Distribution of FY13 TEB-services by sub-industries ($ millions)</t>
  </si>
  <si>
    <t>Industry</t>
  </si>
  <si>
    <t>NAICS code</t>
  </si>
  <si>
    <t>lower bound (-15%)</t>
  </si>
  <si>
    <t>baseline</t>
  </si>
  <si>
    <t>upper bound (+7%)</t>
  </si>
  <si>
    <t>Total</t>
  </si>
  <si>
    <t>M.G.L. c. 64H, § 6(l), contained in St. 2011, c. 68, § 72.</t>
  </si>
  <si>
    <t>Personal Income Tax (**)</t>
  </si>
  <si>
    <t>(**) Although personal exemptions and the no tax status are not listed in Tax Expenditure reports as tax expenditures, estimates for the revenue losses associated with these provisions are provided in an endnote under the Personal Income Tax section.</t>
  </si>
  <si>
    <t>OTHER PERSONAL INCOME TAX ITEMS:</t>
  </si>
  <si>
    <t>Annualized Estimates</t>
  </si>
  <si>
    <t>Count is the number of MA residents who have home phone</t>
  </si>
  <si>
    <t>Count is the size of MA population</t>
  </si>
  <si>
    <t>Count is the number of MA residents who have home internet access</t>
  </si>
  <si>
    <t>Suspended</t>
  </si>
  <si>
    <t>Negligible</t>
  </si>
  <si>
    <t>Change FY12 to FY13</t>
  </si>
  <si>
    <t>Published FY2012</t>
  </si>
  <si>
    <t>N/A</t>
  </si>
  <si>
    <t>NA</t>
  </si>
  <si>
    <t>N.A.</t>
  </si>
  <si>
    <t>Included in 1.422</t>
  </si>
  <si>
    <t>Included in 1.420</t>
  </si>
  <si>
    <t>Not active</t>
  </si>
  <si>
    <t>Fed TEB</t>
  </si>
  <si>
    <t>No</t>
  </si>
  <si>
    <t>Estimated average Tax Savings($)</t>
  </si>
  <si>
    <t>IRC § 79</t>
  </si>
  <si>
    <t>IRC § 106</t>
  </si>
  <si>
    <t>IRC § 137</t>
  </si>
  <si>
    <t>IRC § 101</t>
  </si>
  <si>
    <t>IRC § 105-6</t>
  </si>
  <si>
    <t>M.G.L. c.32</t>
  </si>
  <si>
    <t>M.G.L. c.2 § 2(a)(2)(E)</t>
  </si>
  <si>
    <t>Railroad Retirement Board</t>
  </si>
  <si>
    <t>M.G.L. c. 2 § 2(a)(2)(H)</t>
  </si>
  <si>
    <t xml:space="preserve">Congressional Research </t>
  </si>
  <si>
    <t>BEA</t>
  </si>
  <si>
    <t>Rev. Rul. 71-425, 1971-2 C.B. 76</t>
  </si>
  <si>
    <t>M.G.L. c. 62 § 2 (a)(2)(H)</t>
  </si>
  <si>
    <t>IRC § 104 (a)(1)</t>
  </si>
  <si>
    <t>IRC § 129</t>
  </si>
  <si>
    <t>IRC § 131</t>
  </si>
  <si>
    <t>IRC § 104(a)(1)</t>
  </si>
  <si>
    <t>IRC § 107</t>
  </si>
  <si>
    <t xml:space="preserve"> IRC § 117</t>
  </si>
  <si>
    <t xml:space="preserve"> IRC § 74</t>
  </si>
  <si>
    <t xml:space="preserve"> IRC § 126</t>
  </si>
  <si>
    <t xml:space="preserve"> IRC § 119</t>
  </si>
  <si>
    <t xml:space="preserve"> IRC § 162</t>
  </si>
  <si>
    <t xml:space="preserve"> IRC § 121</t>
  </si>
  <si>
    <t xml:space="preserve"> IRC § 1001,1014</t>
  </si>
  <si>
    <t>IRS SOI</t>
  </si>
  <si>
    <t xml:space="preserve"> IRC § 112-13</t>
  </si>
  <si>
    <t>IRC § 104(a)(4)</t>
  </si>
  <si>
    <t>DoD</t>
  </si>
  <si>
    <t>IRC § 132(f)</t>
  </si>
  <si>
    <t>IRC § 223</t>
  </si>
  <si>
    <t>M.G.L. c. 62, § 2(a)(2)(G)</t>
  </si>
  <si>
    <t>M.G.L. c. 62, § 2 (a)(1)(A)</t>
  </si>
  <si>
    <t>38 U.S.C. § 5301</t>
  </si>
  <si>
    <t>M.G.L. c. 62, § 5A(c)</t>
  </si>
  <si>
    <t>M.G.L. c. 62, § 25</t>
  </si>
  <si>
    <t>M.G.L. c. 62, § 2</t>
  </si>
  <si>
    <t>IRC § 127, 132</t>
  </si>
  <si>
    <t xml:space="preserve">IRC § 132(m) </t>
  </si>
  <si>
    <t xml:space="preserve"> IRC § 101(h)</t>
  </si>
  <si>
    <t xml:space="preserve">IRC § 101(i) </t>
  </si>
  <si>
    <t>IRC § 108; P.L. 107-134</t>
  </si>
  <si>
    <t>IRC § 108(f)(4)</t>
  </si>
  <si>
    <t>IRC § 220</t>
  </si>
  <si>
    <t>IRC § 401-415</t>
  </si>
  <si>
    <t>IRC § 421-425</t>
  </si>
  <si>
    <t>M.G.L. c. 62, § 5(b)</t>
  </si>
  <si>
    <t>M.G.L. c. 62, § 2(a)(2)(F)</t>
  </si>
  <si>
    <t>IRC § 1001, 1015</t>
  </si>
  <si>
    <t>M.G.L. c. 62, § 2(c)(3)</t>
  </si>
  <si>
    <t>M.G.L. c. 62, § 2(c)(2)</t>
  </si>
  <si>
    <t>IRC § 613, 613A</t>
  </si>
  <si>
    <t>M.G.L. c. 62, § 3(B)(a)(10)</t>
  </si>
  <si>
    <t>IRC § 168(b)</t>
  </si>
  <si>
    <t>IRC § 167(j), 168(b)</t>
  </si>
  <si>
    <t>IRC § 168</t>
  </si>
  <si>
    <t>IRC § 179</t>
  </si>
  <si>
    <t>IRC S. 195</t>
  </si>
  <si>
    <t>IRC § 263(c), 616, 617</t>
  </si>
  <si>
    <t>IRC § 174</t>
  </si>
  <si>
    <t>IRC § 169</t>
  </si>
  <si>
    <t>IRC § 194</t>
  </si>
  <si>
    <t>IRC § 175, 180, 182; Reg. § 1.61-4, 1.162-12, 1.471-6</t>
  </si>
  <si>
    <t>Budget Function</t>
  </si>
  <si>
    <t>Income security</t>
  </si>
  <si>
    <t>Human services</t>
  </si>
  <si>
    <t>Education and Training</t>
  </si>
  <si>
    <t>Commerce</t>
  </si>
  <si>
    <t>Income security; Commerce</t>
  </si>
  <si>
    <t>Human services; Commerce</t>
  </si>
  <si>
    <t>Infrastructure and environment</t>
  </si>
  <si>
    <t>Local aid</t>
  </si>
  <si>
    <t>General Government</t>
  </si>
  <si>
    <t>M.G.L. c. 62, § 3B(a)(3)</t>
  </si>
  <si>
    <t>Mass. SOI</t>
  </si>
  <si>
    <t>M.G.L. c. 62, S. 3B(a)(4)</t>
  </si>
  <si>
    <t>M.G.L. c. 62, § 3B(b)(1)(C)(2)(C)</t>
  </si>
  <si>
    <t>M.G.L. c. 62, § 3B(b)(1)(B)(2)(B)</t>
  </si>
  <si>
    <t>M.G.L. c. 62, § 3B(a)(8)</t>
  </si>
  <si>
    <t>Dept. of Education</t>
  </si>
  <si>
    <t>M.G.L. c. 62, § 3B(b)(5)</t>
  </si>
  <si>
    <t>January 1, 2023</t>
  </si>
  <si>
    <t>IRC § 213; M.G.L. c. 62, § 3B(b)(4)</t>
  </si>
  <si>
    <t>IRC § 21; M.G.L. c. 62, § 3B(a)(7)</t>
  </si>
  <si>
    <t>IRC § 151©; M.G.L. c. 62 § 3B(b)(3)</t>
  </si>
  <si>
    <t xml:space="preserve">IRC § 151; M.G.L. c. 62 § 3B(b)(3) </t>
  </si>
  <si>
    <t>M.G.L. c. 62, § 3B(a)(9)</t>
  </si>
  <si>
    <t>M.G.L. c. 62, § 3A(a)(2) B(a)(2)</t>
  </si>
  <si>
    <t>M.G.L. c. 62, § 3B(a)(6)</t>
  </si>
  <si>
    <t>M.G.L. c. 62, § 3B(a)(11),(12)</t>
  </si>
  <si>
    <t xml:space="preserve">M.G.L. c. 62 § 6I </t>
  </si>
  <si>
    <t>IRC § 62(a)(19) 62(e)</t>
  </si>
  <si>
    <t>IRC § 62(a)(2)(E) 162(p)</t>
  </si>
  <si>
    <t>IRC § 62(a)(14) 179A</t>
  </si>
  <si>
    <t>IRC § 62(a)(19), 223</t>
  </si>
  <si>
    <t>M.G.L.</t>
  </si>
  <si>
    <t xml:space="preserve"> M.G.L. Chapter 62, § 3 (B) (a) (15)</t>
  </si>
  <si>
    <t>IRC § 162(I)</t>
  </si>
  <si>
    <t>M.G.L. c. 62, § 2(d)(1); I.R.C. § 62(a)(17), ss 221</t>
  </si>
  <si>
    <t>M.G.L. c. 62, § 6(d)</t>
  </si>
  <si>
    <t>M.G.L. c. 62, § 6(e)</t>
  </si>
  <si>
    <t>M.G.L. c. 62, § 6(g)</t>
  </si>
  <si>
    <t>St. 1995, c. 5, § 110(m)</t>
  </si>
  <si>
    <t>M.G.L. c. 62, § 6(h)</t>
  </si>
  <si>
    <t>M.G.L. c. 62, § 6(i)</t>
  </si>
  <si>
    <t>M.G.L. c. 62, § 6I a</t>
  </si>
  <si>
    <t>M.G.L. c. 62, §6 (j)</t>
  </si>
  <si>
    <t>M.G.L. c. 62, § 6 (k); Ch. 136 Acts of 2005</t>
  </si>
  <si>
    <t>M.G.L. c. 62, § 6 J, Chapter 464 Acts of 2004, St. 2006, c. 123, § 51, 65</t>
  </si>
  <si>
    <t>St. 2007, c. 63; M.G.L. c. 63</t>
  </si>
  <si>
    <t>M.G.L. c. 62, § 6 1/2, Ch. 145 Acts of 2006</t>
  </si>
  <si>
    <t>M.G.L. c. 62, § 6 (o), Ch. 310 Acts of 2008 § 3</t>
  </si>
  <si>
    <t>Eligible shipping Companies (Operators of U.S.-flag ships)</t>
  </si>
  <si>
    <t>Corporations renovating eligible buildings in Economic Opportunity Areas</t>
  </si>
  <si>
    <t>Corporations which made basic research payments and/or incurred qualified research expenses conducted in Massachusetts</t>
  </si>
  <si>
    <t>Data Source</t>
  </si>
  <si>
    <t>Legal Reference</t>
  </si>
  <si>
    <t>IRC, s. 174</t>
  </si>
  <si>
    <t xml:space="preserve">M.G.L. c. 63, § 31M; 38CC; 38W; 38U </t>
  </si>
  <si>
    <t>G.L. c. 63, § 38AA</t>
  </si>
  <si>
    <t>Estimated count of beneficiaries</t>
  </si>
  <si>
    <t>Included in 1.401</t>
  </si>
  <si>
    <t>M.G.L. c. 64H, § 6(d)</t>
  </si>
  <si>
    <t>M.G.L. c. 64H, § 6(e) and (x)</t>
  </si>
  <si>
    <t>M.G.L. c. 64H, § 6(ww)</t>
  </si>
  <si>
    <t>M.G.L. c. 64H, § 6(h) and (kk)</t>
  </si>
  <si>
    <t>M.G.L. c. 64H, § 6(h)</t>
  </si>
  <si>
    <t>M.G.L. c. 64H, § 6(k)</t>
  </si>
  <si>
    <t>M.G.L. c. 64H, § 6(l) and (z)</t>
  </si>
  <si>
    <t>M.G.L. c. 64H, § 6(i)</t>
  </si>
  <si>
    <t>M.G.L. c. 64H, § 6(m)</t>
  </si>
  <si>
    <t>M.G.L. c. 64H, § 6(w)</t>
  </si>
  <si>
    <t>M.G.L. c. 64H, § 6(ll)</t>
  </si>
  <si>
    <t>M.G.L. c. 64H, § 6(y)</t>
  </si>
  <si>
    <t>M.G.L. c. 64H, § 6(uu) and (vv)</t>
  </si>
  <si>
    <t>M.G.L. c. 64H § 6(g)</t>
  </si>
  <si>
    <t>M.G.L. c. 64H, § 6(g)</t>
  </si>
  <si>
    <t>General exclusion of real property transactions</t>
  </si>
  <si>
    <t>Yes</t>
  </si>
  <si>
    <t>M.G.L. c. 64H, § 6(v)</t>
  </si>
  <si>
    <t>M.G.L. c. 64H, § 6(r) and (s)</t>
  </si>
  <si>
    <t>M.G.L. c. 64H, § 6(r), (s) and (p)</t>
  </si>
  <si>
    <t>M.G.L. c. 64H, § 6(r), (s) and (o)</t>
  </si>
  <si>
    <t>M.G.L. c. 64H, § 6(i) and (qq)</t>
  </si>
  <si>
    <t>M.G.L. c. 64H, § 6(j) and (qq)</t>
  </si>
  <si>
    <t>M.G.L. c. 64H, § 6(dd)</t>
  </si>
  <si>
    <t>M.G.L. c. 64H, § 6(n)</t>
  </si>
  <si>
    <t>M.G.L. c. 64H, § 6(u)</t>
  </si>
  <si>
    <t>M.G.L. c. 64H, § 6(q)</t>
  </si>
  <si>
    <t>M.G.L. c. 64H, § 6(gg)</t>
  </si>
  <si>
    <t>M.G.L. c. 64H, § 6(f)</t>
  </si>
  <si>
    <t>M.G.L. c. 64H, § 6(pp)</t>
  </si>
  <si>
    <t>M.G.L. c. 64H, § 6(o)</t>
  </si>
  <si>
    <t>M.G.L. c. 64H, § 6(j)</t>
  </si>
  <si>
    <t>M.G.L. c. 64H, § 6(aa)</t>
  </si>
  <si>
    <t>M.G.L. c. 64H § 1</t>
  </si>
  <si>
    <t>M.G.L. c. 64H, § 6(c) and M.G.L. c. 64I, § 7(b)</t>
  </si>
  <si>
    <t>M.G.L. c. 64H, § 6(h) and (t)</t>
  </si>
  <si>
    <t>M.G.L. c. 64H, § 6(cc)</t>
  </si>
  <si>
    <t>M.G.L. c. 64G, § 1, 2, 3, 3A and 6, and M.G.L. c. 64H, § 6(h)</t>
  </si>
  <si>
    <t>M.G.L. c. 64G, § 2 and M.G.L. c. 64H, § 6(cc)</t>
  </si>
  <si>
    <t>M.G.L c. 64H, § 26, c. 64I, § 27</t>
  </si>
  <si>
    <t>M.G.L. c. 64H, § 6(jj)</t>
  </si>
  <si>
    <t>M.G.L. c. 64H, § 6(ii)</t>
  </si>
  <si>
    <t>US Dept. of Health &amp; Human Services; Economy.com</t>
  </si>
  <si>
    <t>IRS; Economy.com; Giving USA Foundation</t>
  </si>
  <si>
    <t>Census Bureau; Economy.com</t>
  </si>
  <si>
    <t>Mass. DOR; AIA</t>
  </si>
  <si>
    <t>Mass. DOR; Economy.com</t>
  </si>
  <si>
    <t>Mass. DOR; EIA</t>
  </si>
  <si>
    <t>This estimate includes sales tax exemption for breast pumps, effective July 1, 2011, as a result of an amendment to M.G.L. c. 64H, § 6(l), contained in St. 2011, c. 68, § 72.</t>
  </si>
  <si>
    <t>count is the estimated number of licensed drivers in MA in 2009 by US Department of Transportation, adjusted with MA population growth from CY2009 to FY2013</t>
  </si>
  <si>
    <t>Mass. DOR</t>
  </si>
  <si>
    <t>NSF</t>
  </si>
  <si>
    <t>EIA; BEA; Mass. MWRA; NSTAR</t>
  </si>
  <si>
    <t>US Dept. of Agriculture</t>
  </si>
  <si>
    <t>NSTAR</t>
  </si>
  <si>
    <t>Mass. RMV; Economy.com</t>
  </si>
  <si>
    <t>US Dept. of Education; Economy.com; AAP;</t>
  </si>
  <si>
    <t>Census Bureau; BLS; Economy.com</t>
  </si>
  <si>
    <t>NYS TEB; Economy.com</t>
  </si>
  <si>
    <t>BLS; IRS; Economy.com</t>
  </si>
  <si>
    <t>Census Bureau; Pew Research Center; Major internet services companies</t>
  </si>
  <si>
    <t>Because this credit is Transferable, "count" figure made up of both original claimants and transferees.   The count here is based on historically claimed figures in tax returns and may be different from original claimants.</t>
  </si>
  <si>
    <t xml:space="preserve">Because this credit is transferable, count of claimants may be different from original claimants.  For this credit, we expect 80 to 90 applicants (see Film Credit).  </t>
  </si>
  <si>
    <t xml:space="preserve">Credit 90% refundable.  </t>
  </si>
  <si>
    <t>Because this credit is transferable, "count" figure made up of both original claimants and transferees.   The count here is based on historically claimed figures in tax returns and may be different from original applicants.</t>
  </si>
  <si>
    <t>Credits authorized by Department of Housing and Community Development (DHCD);  The count is based on historically claimed figures  in tax returns; however, because it is a transferable credit, count may be different from original claimants.</t>
  </si>
  <si>
    <t>Because this credit is transferable, count of claimants may be different from original claimants.  For this credit, we expect 80 to 90 applicants (see Film Credit report).</t>
  </si>
  <si>
    <t>Because this credit is transferable, "count" figure made up of both original claimants and transferees.   The count here is based on historically claimed figures in tax returns and may be different from original claimants.</t>
  </si>
  <si>
    <t>Because this credit is transferable, "count" figure made up of both original claimants and transferees.  For original applicants, we expect 70 to 80; see September 2011 report</t>
  </si>
  <si>
    <t>Mass. Dept. of Education</t>
  </si>
  <si>
    <t>Connecticut TEB; Economy.com</t>
  </si>
  <si>
    <t>IRS; Economy.com</t>
  </si>
  <si>
    <t>Refundable?</t>
  </si>
  <si>
    <t>Sunset Date</t>
  </si>
  <si>
    <t>Film makers, primarily out of state (only a small percentage claimed via personal income tax)</t>
  </si>
  <si>
    <t>Developers cleaning sites (only a small percentage claimed via personal income tax)</t>
  </si>
  <si>
    <t>Owners / developers of historic buildings (only a small percentage claimed via personal income tax)</t>
  </si>
  <si>
    <t>Publish health; Landlords de-leading apartments</t>
  </si>
  <si>
    <t>Homeowners installing renewable energy systems</t>
  </si>
  <si>
    <t>Typical Claimant / Beneficiary</t>
  </si>
  <si>
    <t>Developers of residential real estate (only a small percentage claimed via personal income tax)</t>
  </si>
  <si>
    <t>Mass. Corporate Tax return data</t>
  </si>
  <si>
    <t>NOAA; BLS; Census Bureau</t>
  </si>
  <si>
    <t>Mass. DOR; EIA; Air Transport Association</t>
  </si>
  <si>
    <t>Transferable?</t>
  </si>
  <si>
    <t>Manufacturers of medical devices</t>
  </si>
  <si>
    <t>Employers</t>
  </si>
  <si>
    <t>Investors in Economic Opportunity areas</t>
  </si>
  <si>
    <t xml:space="preserve">No Tax Status / Limited Income </t>
  </si>
  <si>
    <t>Single filers with income under $8,000; Head of Household under $14,400; or Joint filers under $16,400</t>
  </si>
  <si>
    <t>No Tax status</t>
  </si>
  <si>
    <t>Limited Income Credit</t>
  </si>
  <si>
    <t>Head of Household Filers ($6,800)</t>
  </si>
  <si>
    <t>Married Filing Single Filers ($4,400)</t>
  </si>
  <si>
    <t>Single Filers ($4,400)</t>
  </si>
  <si>
    <t>Joint Filers ($8,800)</t>
  </si>
  <si>
    <t>Personal Exemptions / Dependent Exemption</t>
  </si>
  <si>
    <t>Dependent Exemption ($1,000 per dependent)</t>
  </si>
  <si>
    <t>Taxpayers slightly above "No Tax status" levels</t>
  </si>
  <si>
    <t>Filers with dependent children</t>
  </si>
  <si>
    <t>Expenses of Human Organ Transplant</t>
  </si>
  <si>
    <t>Estimate (new)</t>
  </si>
  <si>
    <t>Exemption for Breast Pumps</t>
  </si>
  <si>
    <t>New</t>
  </si>
  <si>
    <t>Farmers</t>
  </si>
  <si>
    <t>I.R.C.</t>
  </si>
  <si>
    <t>I.R.C. / M.G.L.</t>
  </si>
  <si>
    <t>Itemizers on Federal Return</t>
  </si>
  <si>
    <t>Low Income, unlikely to itemize</t>
  </si>
  <si>
    <t>Commerce and Housing</t>
  </si>
  <si>
    <t>National Defense</t>
  </si>
  <si>
    <t>Income Security</t>
  </si>
  <si>
    <t>Federal TEB Categories</t>
  </si>
  <si>
    <t>International Affairs</t>
  </si>
  <si>
    <t>Energy</t>
  </si>
  <si>
    <t>General Science, Space and Technology</t>
  </si>
  <si>
    <t>Agriculture</t>
  </si>
  <si>
    <t>Natural Resources and Environment</t>
  </si>
  <si>
    <t xml:space="preserve">Transportation </t>
  </si>
  <si>
    <t>Community and Regional Development</t>
  </si>
  <si>
    <t>Education, Training, Employment and Social Services</t>
  </si>
  <si>
    <t>Health</t>
  </si>
  <si>
    <t>Medicare</t>
  </si>
  <si>
    <t>Social Security</t>
  </si>
  <si>
    <t>Veterans' Benefits and Services</t>
  </si>
  <si>
    <t>General Purpose Fiscal Assistance</t>
  </si>
  <si>
    <t>Employment / Social Services</t>
  </si>
  <si>
    <t>Housing</t>
  </si>
  <si>
    <t>Community Development</t>
  </si>
  <si>
    <t>Massachusetts TEB Categories</t>
  </si>
  <si>
    <t>Employment and Social Services</t>
  </si>
  <si>
    <t>Veterans' Benefits</t>
  </si>
  <si>
    <t>(under "Income Security")</t>
  </si>
  <si>
    <t>Research and Development</t>
  </si>
  <si>
    <t>Veterans Benefits</t>
  </si>
  <si>
    <t>Transportation</t>
  </si>
  <si>
    <t xml:space="preserve">Housing </t>
  </si>
  <si>
    <t xml:space="preserve">Energy </t>
  </si>
  <si>
    <t>Natural Resources and Enviroment</t>
  </si>
  <si>
    <t>Employment and Training</t>
  </si>
  <si>
    <t>Medical</t>
  </si>
  <si>
    <t xml:space="preserve">Commerce  </t>
  </si>
  <si>
    <t>Natural Resouces and Environment</t>
  </si>
  <si>
    <t xml:space="preserve"> </t>
  </si>
  <si>
    <t>BLS; Economy.com</t>
  </si>
  <si>
    <t>BLS; EIA; Economy.com</t>
  </si>
  <si>
    <t xml:space="preserve">BLS; CDC; Economy.com; </t>
  </si>
  <si>
    <t>No overall cap.  Individual claimants limited to cost of removal or $1,500 whichever is less.  If claimant is mandated to remove paint, then credit is one-half the cost of removal or $500, whichever is less</t>
  </si>
  <si>
    <t>No, except for tax years beginning on or after 1/1/09 for life science companies.  In which case it is 90% refundable.</t>
  </si>
  <si>
    <t>Yes-90%</t>
  </si>
  <si>
    <t>Tax Credit Programs That Are Subject to Reporting Requirements of Chapter 131 of the Acts of 2010</t>
  </si>
  <si>
    <t>(Revenue impact estimates for corporations and individuals are included in Tax Expenditure Budget, TEB)</t>
  </si>
  <si>
    <t>FY10</t>
  </si>
  <si>
    <t>FY11</t>
  </si>
  <si>
    <t>FY12</t>
  </si>
  <si>
    <t>FY13</t>
  </si>
  <si>
    <t xml:space="preserve">Film tax credit </t>
  </si>
  <si>
    <t>http://www.malegislature.gov/Laws/GeneralLaws/PartI/TitleIX/Chapter62/Section6</t>
  </si>
  <si>
    <t>http://www.malegislature.gov/Laws/GeneralLaws/PartI/TitleIX/Chapter63/Section38X</t>
  </si>
  <si>
    <t xml:space="preserve">Historic rehabilitation tax credit </t>
  </si>
  <si>
    <t>M.G.L. c. 62, ss. 6J and M.G.L. c. 63, ss. 38R</t>
  </si>
  <si>
    <t>http://www.malegislature.gov/Laws/GeneralLaws/PartI/TitleIX/Chapter62/Section6J</t>
  </si>
  <si>
    <t>http://www.malegislature.gov/Laws/GeneralLaws/PartI/TitleIX/Chapter63/Section38R</t>
  </si>
  <si>
    <t xml:space="preserve">Low-income housing tax credit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</si>
</sst>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quot;$&quot;* #,##0_);_(&quot;$&quot;* \(#,##0\);_(&quot;$&quot;* &quot;-&quot;??_);_(@_)"/>
    <numFmt numFmtId="166" formatCode="_(&quot;$&quot;* #,##0.0_);_(&quot;$&quot;* \(#,##0.0\);_(&quot;$&quot;* &quot;-&quot;??_);_(@_)"/>
    <numFmt numFmtId="167" formatCode="_(* #,##0.0_);_(* \(#,##0.0\);_(* &quot;-&quot;??_);_(@_)"/>
    <numFmt numFmtId="168" formatCode="0.0%"/>
    <numFmt numFmtId="169" formatCode="_(&quot;$&quot;* #,##0.000_);_(&quot;$&quot;* \(#,##0.000\);_(&quot;$&quot;* &quot;-&quot;??_);_(@_)"/>
    <numFmt numFmtId="170" formatCode="&quot;Yes&quot;;&quot;Yes&quot;;&quot;No&quot;"/>
    <numFmt numFmtId="171" formatCode="&quot;True&quot;;&quot;True&quot;;&quot;False&quot;"/>
    <numFmt numFmtId="172" formatCode="&quot;On&quot;;&quot;On&quot;;&quot;Off&quot;"/>
    <numFmt numFmtId="173" formatCode="_(* #,##0.0_);_(* \(#,##0.0\);_(* &quot;-&quot;?_);_(@_)"/>
    <numFmt numFmtId="174" formatCode="0.000"/>
    <numFmt numFmtId="175" formatCode="0.0"/>
    <numFmt numFmtId="176" formatCode="_(* #,##0_);_(* \(#,##0\);_(* &quot;-&quot;??_);_(@_)"/>
    <numFmt numFmtId="177" formatCode="m/d"/>
    <numFmt numFmtId="178" formatCode="0.0;[Red]0.0"/>
    <numFmt numFmtId="179" formatCode="_(* #,##0.000_);_(* \(#,##0.000\);_(* &quot;-&quot;??_);_(@_)"/>
    <numFmt numFmtId="180" formatCode="_(* #,##0.0000_);_(* \(#,##0.0000\);_(* &quot;-&quot;??_);_(@_)"/>
    <numFmt numFmtId="181" formatCode="#,##0.0_);\(#,##0.0\)"/>
    <numFmt numFmtId="182" formatCode="&quot;$&quot;#,##0.0_);\(&quot;$&quot;#,##0.0\)"/>
    <numFmt numFmtId="183" formatCode="&quot;$&quot;#,##0.0_);[Red]\(&quot;$&quot;#,##0.0\)"/>
    <numFmt numFmtId="184" formatCode="_(&quot;$&quot;* #,##0.0_);_(&quot;$&quot;* \(#,##0.0\);_(&quot;$&quot;* &quot;-&quot;?_);_(@_)"/>
    <numFmt numFmtId="185" formatCode="&quot;$&quot;#,##0.0"/>
    <numFmt numFmtId="186" formatCode="[$€-2]\ #,##0.00_);[Red]\([$€-2]\ #,##0.00\)"/>
    <numFmt numFmtId="187" formatCode="&quot;$&quot;#,##0.00"/>
    <numFmt numFmtId="188" formatCode="&quot;$&quot;#,##0.000"/>
    <numFmt numFmtId="189" formatCode="#,##0.0000000"/>
    <numFmt numFmtId="190" formatCode="_(* #,##0.0000000_);_(* \(#,##0.0000000\);_(* &quot;-&quot;??_);_(@_)"/>
    <numFmt numFmtId="191" formatCode="&quot;$&quot;#,##0"/>
    <numFmt numFmtId="192" formatCode="&quot;$&quot;#,##0.0000"/>
    <numFmt numFmtId="193" formatCode="&quot;$&quot;#,##0.00000"/>
    <numFmt numFmtId="194" formatCode="&quot;$&quot;#,##0.000000"/>
    <numFmt numFmtId="195" formatCode="&quot;$&quot;#,##0.0000000"/>
    <numFmt numFmtId="196" formatCode="&quot;$&quot;#,##0.00000000"/>
    <numFmt numFmtId="197" formatCode="0.0000"/>
    <numFmt numFmtId="198" formatCode="_(&quot;$&quot;* #,##0.0000_);_(&quot;$&quot;* \(#,##0.0000\);_(&quot;$&quot;* &quot;-&quot;??_);_(@_)"/>
    <numFmt numFmtId="199" formatCode="0.00000"/>
    <numFmt numFmtId="200" formatCode="#,##0.0"/>
    <numFmt numFmtId="201" formatCode="_(* #,##0.000_);_(* \(#,##0.000\);_(* &quot;-&quot;???_);_(@_)"/>
    <numFmt numFmtId="202" formatCode="mmm\-yyyy"/>
    <numFmt numFmtId="203" formatCode="#,##0.000"/>
    <numFmt numFmtId="204" formatCode="0.000%"/>
    <numFmt numFmtId="205" formatCode="#,##0&quot; &quot;;\-#,##0&quot; &quot;;&quot;-- &quot;;@&quot; &quot;"/>
    <numFmt numFmtId="206" formatCode="#,##0&quot;    &quot;;\-#,##0&quot;    &quot;;&quot;--    &quot;;@&quot;    &quot;"/>
    <numFmt numFmtId="207" formatCode="0.00000000"/>
    <numFmt numFmtId="208" formatCode="0.0000000"/>
    <numFmt numFmtId="209" formatCode="0.000000"/>
    <numFmt numFmtId="210" formatCode="[$-409]dddd\,\ mmmm\ dd\,\ yyyy"/>
    <numFmt numFmtId="211" formatCode="[$-409]mmm\-yy;@"/>
    <numFmt numFmtId="212" formatCode="000\-00\-0000"/>
    <numFmt numFmtId="213" formatCode="[$-409]h:mm:ss\ AM/PM"/>
    <numFmt numFmtId="214" formatCode="#,##0.0000"/>
  </numFmts>
  <fonts count="53">
    <font>
      <sz val="11"/>
      <name val="Arial"/>
      <family val="0"/>
    </font>
    <font>
      <b/>
      <sz val="11"/>
      <name val="Arial"/>
      <family val="0"/>
    </font>
    <font>
      <i/>
      <sz val="11"/>
      <name val="Arial"/>
      <family val="0"/>
    </font>
    <font>
      <b/>
      <i/>
      <sz val="11"/>
      <name val="Arial"/>
      <family val="0"/>
    </font>
    <font>
      <u val="single"/>
      <sz val="11"/>
      <color indexed="36"/>
      <name val="Arial"/>
      <family val="0"/>
    </font>
    <font>
      <u val="single"/>
      <sz val="11"/>
      <color indexed="12"/>
      <name val="Arial"/>
      <family val="0"/>
    </font>
    <font>
      <sz val="11"/>
      <name val="Times New Roman"/>
      <family val="0"/>
    </font>
    <font>
      <b/>
      <sz val="10"/>
      <name val="Arial"/>
      <family val="0"/>
    </font>
    <font>
      <sz val="10"/>
      <name val="Arial"/>
      <family val="0"/>
    </font>
    <font>
      <sz val="8"/>
      <name val="Arial"/>
      <family val="0"/>
    </font>
    <font>
      <b/>
      <sz val="10"/>
      <color indexed="8"/>
      <name val="Arial Narrow"/>
      <family val="2"/>
    </font>
    <font>
      <b/>
      <sz val="10"/>
      <color indexed="9"/>
      <name val="Arial Narrow"/>
      <family val="2"/>
    </font>
    <font>
      <sz val="10"/>
      <color indexed="8"/>
      <name val="Arial Narrow"/>
      <family val="2"/>
    </font>
    <font>
      <sz val="9.9"/>
      <color indexed="8"/>
      <name val="Arial"/>
      <family val="2"/>
    </font>
    <font>
      <u val="single"/>
      <sz val="10"/>
      <color indexed="12"/>
      <name val="Arial"/>
      <family val="0"/>
    </font>
    <font>
      <b/>
      <sz val="12"/>
      <name val="Arial Narrow"/>
      <family val="2"/>
    </font>
    <font>
      <sz val="12"/>
      <name val="Arial Narrow"/>
      <family val="2"/>
    </font>
    <font>
      <sz val="12"/>
      <color indexed="12"/>
      <name val="Arial Narrow"/>
      <family val="2"/>
    </font>
    <font>
      <sz val="12"/>
      <color indexed="8"/>
      <name val="Arial Narrow"/>
      <family val="2"/>
    </font>
    <font>
      <sz val="10"/>
      <name val="Arial Narrow"/>
      <family val="2"/>
    </font>
    <font>
      <i/>
      <sz val="12"/>
      <name val="Arial Narrow"/>
      <family val="2"/>
    </font>
    <font>
      <i/>
      <sz val="10"/>
      <name val="Arial Narrow"/>
      <family val="2"/>
    </font>
    <font>
      <i/>
      <sz val="8"/>
      <name val="Arial Narrow"/>
      <family val="2"/>
    </font>
    <font>
      <i/>
      <sz val="8"/>
      <color indexed="12"/>
      <name val="Arial Narrow"/>
      <family val="2"/>
    </font>
    <font>
      <b/>
      <sz val="10"/>
      <name val="Arial Narrow"/>
      <family val="2"/>
    </font>
    <font>
      <i/>
      <vertAlign val="superscript"/>
      <sz val="8"/>
      <color indexed="12"/>
      <name val="Arial Narrow"/>
      <family val="2"/>
    </font>
    <font>
      <b/>
      <vertAlign val="superscript"/>
      <sz val="12"/>
      <color indexed="8"/>
      <name val="Arial Narrow"/>
      <family val="2"/>
    </font>
    <font>
      <b/>
      <sz val="12"/>
      <color indexed="8"/>
      <name val="Arial Narrow"/>
      <family val="2"/>
    </font>
    <font>
      <sz val="12"/>
      <color indexed="10"/>
      <name val="Arial Narrow"/>
      <family val="2"/>
    </font>
    <font>
      <sz val="9"/>
      <color indexed="12"/>
      <name val="Arial Narrow"/>
      <family val="2"/>
    </font>
    <font>
      <vertAlign val="superscript"/>
      <sz val="9"/>
      <color indexed="12"/>
      <name val="Arial Narrow"/>
      <family val="2"/>
    </font>
    <font>
      <u val="single"/>
      <sz val="12"/>
      <color indexed="12"/>
      <name val="Arial"/>
      <family val="0"/>
    </font>
    <font>
      <sz val="9"/>
      <name val="Arial Narrow"/>
      <family val="2"/>
    </font>
    <font>
      <b/>
      <vertAlign val="superscript"/>
      <sz val="12"/>
      <name val="Arial Narrow"/>
      <family val="2"/>
    </font>
    <font>
      <b/>
      <sz val="9"/>
      <color indexed="12"/>
      <name val="Arial Narrow"/>
      <family val="2"/>
    </font>
    <font>
      <i/>
      <sz val="12"/>
      <color indexed="12"/>
      <name val="Arial Narrow"/>
      <family val="2"/>
    </font>
    <font>
      <vertAlign val="superscript"/>
      <sz val="10"/>
      <name val="Arial Narrow"/>
      <family val="2"/>
    </font>
    <font>
      <sz val="7"/>
      <name val="Times New Roman"/>
      <family val="1"/>
    </font>
    <font>
      <sz val="10"/>
      <color indexed="9"/>
      <name val="Arial Narrow"/>
      <family val="2"/>
    </font>
    <font>
      <b/>
      <i/>
      <sz val="10"/>
      <color indexed="8"/>
      <name val="Arial Narrow"/>
      <family val="2"/>
    </font>
    <font>
      <sz val="8"/>
      <color indexed="8"/>
      <name val="Arial Narrow"/>
      <family val="2"/>
    </font>
    <font>
      <sz val="10"/>
      <name val="Verdana"/>
      <family val="2"/>
    </font>
    <font>
      <b/>
      <sz val="11"/>
      <color indexed="8"/>
      <name val="Arial"/>
      <family val="2"/>
    </font>
    <font>
      <sz val="11"/>
      <color indexed="8"/>
      <name val="Arial"/>
      <family val="2"/>
    </font>
    <font>
      <b/>
      <sz val="12"/>
      <color indexed="8"/>
      <name val="Arial"/>
      <family val="2"/>
    </font>
    <font>
      <b/>
      <sz val="14"/>
      <color indexed="8"/>
      <name val="Arial"/>
      <family val="2"/>
    </font>
    <font>
      <sz val="12"/>
      <name val="Times New Roman"/>
      <family val="1"/>
    </font>
    <font>
      <b/>
      <sz val="8"/>
      <name val="Tahoma"/>
      <family val="0"/>
    </font>
    <font>
      <b/>
      <sz val="8"/>
      <color indexed="12"/>
      <name val="Tahoma"/>
      <family val="2"/>
    </font>
    <font>
      <b/>
      <sz val="14"/>
      <color indexed="12"/>
      <name val="Arial"/>
      <family val="2"/>
    </font>
    <font>
      <b/>
      <sz val="8"/>
      <color indexed="8"/>
      <name val="Tahoma"/>
      <family val="2"/>
    </font>
    <font>
      <sz val="8"/>
      <name val="Tahoma"/>
      <family val="0"/>
    </font>
    <font>
      <b/>
      <sz val="8"/>
      <name val="Arial"/>
      <family val="2"/>
    </font>
  </fonts>
  <fills count="10">
    <fill>
      <patternFill/>
    </fill>
    <fill>
      <patternFill patternType="gray125"/>
    </fill>
    <fill>
      <patternFill patternType="solid">
        <fgColor indexed="48"/>
        <bgColor indexed="64"/>
      </patternFill>
    </fill>
    <fill>
      <patternFill patternType="solid">
        <fgColor indexed="40"/>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
      <left style="thin"/>
      <right style="thin"/>
      <top style="double"/>
      <bottom style="double"/>
    </border>
    <border>
      <left style="thin"/>
      <right style="thin"/>
      <top>
        <color indexed="63"/>
      </top>
      <bottom>
        <color indexed="63"/>
      </botto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0" borderId="0">
      <alignment/>
      <protection/>
    </xf>
    <xf numFmtId="0" fontId="6"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2" fontId="8" fillId="0" borderId="0" applyFont="0" applyFill="0" applyBorder="0" applyProtection="0">
      <alignment horizontal="right"/>
    </xf>
    <xf numFmtId="2" fontId="8" fillId="0" borderId="0" applyFont="0" applyFill="0" applyBorder="0" applyProtection="0">
      <alignment horizontal="right"/>
    </xf>
    <xf numFmtId="0" fontId="7" fillId="0" borderId="0" applyNumberFormat="0" applyFill="0" applyBorder="0" applyProtection="0">
      <alignment horizontal="right"/>
    </xf>
    <xf numFmtId="0" fontId="7" fillId="0" borderId="0" applyNumberFormat="0" applyFill="0" applyBorder="0" applyProtection="0">
      <alignment horizontal="right"/>
    </xf>
  </cellStyleXfs>
  <cellXfs count="249">
    <xf numFmtId="0" fontId="0" fillId="0" borderId="0" xfId="0" applyAlignment="1">
      <alignment/>
    </xf>
    <xf numFmtId="0" fontId="10" fillId="0" borderId="0" xfId="0" applyFont="1" applyFill="1" applyBorder="1" applyAlignment="1">
      <alignment vertical="top"/>
    </xf>
    <xf numFmtId="0" fontId="11" fillId="2" borderId="0" xfId="0" applyFont="1" applyFill="1" applyBorder="1" applyAlignment="1">
      <alignment vertical="top"/>
    </xf>
    <xf numFmtId="179" fontId="11" fillId="2" borderId="0" xfId="15" applyNumberFormat="1" applyFont="1" applyFill="1" applyBorder="1" applyAlignment="1">
      <alignment horizontal="center" vertical="top"/>
    </xf>
    <xf numFmtId="0" fontId="11" fillId="2" borderId="0" xfId="0" applyFont="1" applyFill="1" applyBorder="1" applyAlignment="1">
      <alignment horizontal="center" vertical="top"/>
    </xf>
    <xf numFmtId="185" fontId="11" fillId="2" borderId="0" xfId="0" applyNumberFormat="1" applyFont="1" applyFill="1" applyBorder="1" applyAlignment="1">
      <alignment horizontal="center" vertical="top"/>
    </xf>
    <xf numFmtId="0" fontId="12" fillId="0" borderId="0" xfId="0" applyFont="1" applyFill="1" applyBorder="1" applyAlignment="1">
      <alignment vertical="top"/>
    </xf>
    <xf numFmtId="167" fontId="10" fillId="3" borderId="0" xfId="15" applyNumberFormat="1" applyFont="1" applyFill="1" applyBorder="1" applyAlignment="1">
      <alignment horizontal="left" vertical="top"/>
    </xf>
    <xf numFmtId="179" fontId="10" fillId="3" borderId="0" xfId="15" applyNumberFormat="1" applyFont="1" applyFill="1" applyBorder="1" applyAlignment="1">
      <alignment horizontal="center" vertical="top"/>
    </xf>
    <xf numFmtId="0" fontId="10" fillId="3" borderId="0" xfId="0" applyFont="1" applyFill="1" applyBorder="1" applyAlignment="1">
      <alignment horizontal="center" vertical="top"/>
    </xf>
    <xf numFmtId="185" fontId="10" fillId="3" borderId="0" xfId="15" applyNumberFormat="1" applyFont="1" applyFill="1" applyBorder="1" applyAlignment="1">
      <alignment horizontal="center" vertical="top"/>
    </xf>
    <xf numFmtId="179" fontId="12" fillId="0" borderId="0" xfId="15" applyNumberFormat="1" applyFont="1" applyFill="1" applyBorder="1" applyAlignment="1">
      <alignment horizontal="center" vertical="top"/>
    </xf>
    <xf numFmtId="0" fontId="12" fillId="0" borderId="0" xfId="0" applyFont="1" applyFill="1" applyBorder="1" applyAlignment="1" quotePrefix="1">
      <alignment vertical="top"/>
    </xf>
    <xf numFmtId="0" fontId="12" fillId="0" borderId="0" xfId="0" applyFont="1" applyFill="1" applyBorder="1" applyAlignment="1">
      <alignment horizontal="center" vertical="top"/>
    </xf>
    <xf numFmtId="185" fontId="12" fillId="0" borderId="0" xfId="15" applyNumberFormat="1" applyFont="1" applyFill="1" applyBorder="1" applyAlignment="1">
      <alignment horizontal="center" vertical="top"/>
    </xf>
    <xf numFmtId="167" fontId="10" fillId="3" borderId="0" xfId="0" applyNumberFormat="1" applyFont="1" applyFill="1" applyBorder="1" applyAlignment="1">
      <alignment vertical="top"/>
    </xf>
    <xf numFmtId="0" fontId="10" fillId="3" borderId="0" xfId="0" applyFont="1" applyFill="1" applyBorder="1" applyAlignment="1" quotePrefix="1">
      <alignment vertical="top"/>
    </xf>
    <xf numFmtId="185" fontId="12" fillId="0" borderId="0" xfId="17" applyNumberFormat="1" applyFont="1" applyFill="1" applyBorder="1" applyAlignment="1">
      <alignment horizontal="center" vertical="top"/>
    </xf>
    <xf numFmtId="174" fontId="12" fillId="0" borderId="0" xfId="22" applyNumberFormat="1" applyFont="1" applyFill="1" applyBorder="1" applyAlignment="1" applyProtection="1">
      <alignment horizontal="center" vertical="top"/>
      <protection locked="0"/>
    </xf>
    <xf numFmtId="0" fontId="12" fillId="0" borderId="0" xfId="22" applyFont="1" applyFill="1" applyBorder="1" applyAlignment="1" applyProtection="1">
      <alignment horizontal="left" vertical="top"/>
      <protection locked="0"/>
    </xf>
    <xf numFmtId="0" fontId="11" fillId="4" borderId="0" xfId="0" applyFont="1" applyFill="1" applyBorder="1" applyAlignment="1">
      <alignment vertical="top"/>
    </xf>
    <xf numFmtId="0" fontId="11" fillId="4" borderId="0" xfId="0" applyFont="1" applyFill="1" applyBorder="1" applyAlignment="1">
      <alignment horizontal="center" vertical="top"/>
    </xf>
    <xf numFmtId="185" fontId="11" fillId="4" borderId="0" xfId="0" applyNumberFormat="1" applyFont="1" applyFill="1" applyBorder="1" applyAlignment="1">
      <alignment horizontal="center" vertical="top"/>
    </xf>
    <xf numFmtId="185" fontId="12" fillId="0" borderId="0" xfId="0" applyNumberFormat="1" applyFont="1" applyFill="1" applyBorder="1" applyAlignment="1">
      <alignment horizontal="center" vertical="top"/>
    </xf>
    <xf numFmtId="167" fontId="10" fillId="3" borderId="0" xfId="15" applyNumberFormat="1" applyFont="1" applyFill="1" applyBorder="1" applyAlignment="1">
      <alignment horizontal="left" vertical="top" wrapText="1"/>
    </xf>
    <xf numFmtId="0" fontId="11" fillId="2"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4" borderId="0" xfId="0" applyFont="1" applyFill="1" applyBorder="1" applyAlignment="1">
      <alignment horizontal="left" vertical="top" wrapText="1"/>
    </xf>
    <xf numFmtId="176" fontId="12" fillId="0" borderId="0" xfId="15" applyNumberFormat="1" applyFont="1" applyFill="1" applyBorder="1" applyAlignment="1">
      <alignment horizontal="center" vertical="top"/>
    </xf>
    <xf numFmtId="176" fontId="10" fillId="3" borderId="0" xfId="15" applyNumberFormat="1" applyFont="1" applyFill="1" applyBorder="1" applyAlignment="1">
      <alignment horizontal="center" vertical="top"/>
    </xf>
    <xf numFmtId="191" fontId="12" fillId="0" borderId="0" xfId="15" applyNumberFormat="1" applyFont="1" applyFill="1" applyBorder="1" applyAlignment="1">
      <alignment horizontal="center" vertical="top"/>
    </xf>
    <xf numFmtId="191" fontId="10" fillId="3" borderId="0" xfId="15" applyNumberFormat="1" applyFont="1" applyFill="1" applyBorder="1" applyAlignment="1">
      <alignment horizontal="center" vertical="top"/>
    </xf>
    <xf numFmtId="195" fontId="12" fillId="0" borderId="0" xfId="15" applyNumberFormat="1" applyFont="1" applyFill="1" applyBorder="1" applyAlignment="1">
      <alignment horizontal="center" vertical="top"/>
    </xf>
    <xf numFmtId="3" fontId="12" fillId="0" borderId="0" xfId="17" applyNumberFormat="1" applyFont="1" applyFill="1" applyBorder="1" applyAlignment="1">
      <alignment horizontal="center" vertical="top"/>
    </xf>
    <xf numFmtId="3" fontId="10" fillId="3" borderId="0" xfId="15" applyNumberFormat="1" applyFont="1" applyFill="1" applyBorder="1" applyAlignment="1">
      <alignment horizontal="center" vertical="top"/>
    </xf>
    <xf numFmtId="3" fontId="12" fillId="0" borderId="0" xfId="15" applyNumberFormat="1" applyFont="1" applyFill="1" applyBorder="1" applyAlignment="1">
      <alignment horizontal="center" vertical="top"/>
    </xf>
    <xf numFmtId="187" fontId="11" fillId="2" borderId="0" xfId="0" applyNumberFormat="1" applyFont="1" applyFill="1" applyBorder="1" applyAlignment="1">
      <alignment horizontal="center" vertical="top"/>
    </xf>
    <xf numFmtId="187" fontId="10" fillId="3" borderId="0" xfId="15" applyNumberFormat="1" applyFont="1" applyFill="1" applyBorder="1" applyAlignment="1">
      <alignment horizontal="center" vertical="top"/>
    </xf>
    <xf numFmtId="187" fontId="12" fillId="0" borderId="0" xfId="17" applyNumberFormat="1" applyFont="1" applyFill="1" applyBorder="1" applyAlignment="1">
      <alignment horizontal="center" vertical="top"/>
    </xf>
    <xf numFmtId="187" fontId="12" fillId="0" borderId="0" xfId="0" applyNumberFormat="1" applyFont="1" applyFill="1" applyBorder="1" applyAlignment="1">
      <alignment horizontal="center" vertical="top"/>
    </xf>
    <xf numFmtId="0" fontId="11" fillId="2" borderId="0" xfId="0" applyFont="1" applyFill="1" applyBorder="1" applyAlignment="1">
      <alignment horizontal="center" vertical="top" wrapText="1"/>
    </xf>
    <xf numFmtId="0" fontId="10" fillId="3"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1" fillId="4" borderId="0" xfId="0" applyFont="1" applyFill="1" applyBorder="1" applyAlignment="1">
      <alignment vertical="top" wrapText="1"/>
    </xf>
    <xf numFmtId="185" fontId="12" fillId="0" borderId="0" xfId="0" applyNumberFormat="1" applyFont="1" applyFill="1" applyBorder="1" applyAlignment="1">
      <alignment horizontal="center" vertical="top" wrapText="1"/>
    </xf>
    <xf numFmtId="0" fontId="12" fillId="0" borderId="0" xfId="0" applyFont="1" applyFill="1" applyBorder="1" applyAlignment="1">
      <alignment vertical="top" wrapText="1"/>
    </xf>
    <xf numFmtId="188" fontId="12" fillId="0" borderId="0" xfId="17" applyNumberFormat="1" applyFont="1" applyFill="1" applyBorder="1" applyAlignment="1">
      <alignment horizontal="center" vertical="top"/>
    </xf>
    <xf numFmtId="185" fontId="15" fillId="0" borderId="1" xfId="15" applyNumberFormat="1" applyFont="1" applyBorder="1" applyAlignment="1">
      <alignment horizontal="right"/>
    </xf>
    <xf numFmtId="185" fontId="15" fillId="0" borderId="0" xfId="15" applyNumberFormat="1" applyFont="1" applyBorder="1" applyAlignment="1">
      <alignment horizontal="right"/>
    </xf>
    <xf numFmtId="185" fontId="15" fillId="0" borderId="0" xfId="15" applyNumberFormat="1" applyFont="1" applyAlignment="1">
      <alignment horizontal="right" vertical="top"/>
    </xf>
    <xf numFmtId="185" fontId="22" fillId="0" borderId="0" xfId="15" applyNumberFormat="1" applyFont="1" applyAlignment="1">
      <alignment vertical="center"/>
    </xf>
    <xf numFmtId="185" fontId="23" fillId="0" borderId="0" xfId="15" applyNumberFormat="1" applyFont="1" applyAlignment="1">
      <alignment vertical="center"/>
    </xf>
    <xf numFmtId="185" fontId="15" fillId="0" borderId="0" xfId="15" applyNumberFormat="1" applyFont="1" applyAlignment="1">
      <alignment vertical="top"/>
    </xf>
    <xf numFmtId="185" fontId="23" fillId="0" borderId="1" xfId="15" applyNumberFormat="1" applyFont="1" applyBorder="1" applyAlignment="1">
      <alignment vertical="center"/>
    </xf>
    <xf numFmtId="185" fontId="16" fillId="0" borderId="0" xfId="15" applyNumberFormat="1" applyFont="1" applyAlignment="1">
      <alignment/>
    </xf>
    <xf numFmtId="185" fontId="32" fillId="0" borderId="0" xfId="15" applyNumberFormat="1" applyFont="1" applyAlignment="1">
      <alignment horizontal="center" vertical="top"/>
    </xf>
    <xf numFmtId="185" fontId="16" fillId="0" borderId="0" xfId="15" applyNumberFormat="1" applyFont="1" applyAlignment="1">
      <alignment vertical="top"/>
    </xf>
    <xf numFmtId="185" fontId="32" fillId="0" borderId="0" xfId="15" applyNumberFormat="1" applyFont="1" applyAlignment="1">
      <alignment horizontal="center"/>
    </xf>
    <xf numFmtId="185" fontId="32" fillId="0" borderId="0" xfId="15" applyNumberFormat="1" applyFont="1" applyAlignment="1">
      <alignment horizontal="center" vertical="center"/>
    </xf>
    <xf numFmtId="185" fontId="16" fillId="0" borderId="0" xfId="15" applyNumberFormat="1" applyFont="1" applyBorder="1" applyAlignment="1">
      <alignment/>
    </xf>
    <xf numFmtId="0" fontId="15" fillId="5" borderId="0" xfId="0" applyFont="1" applyFill="1" applyBorder="1" applyAlignment="1">
      <alignment horizontal="center"/>
    </xf>
    <xf numFmtId="0" fontId="16" fillId="5" borderId="1" xfId="0" applyFont="1" applyFill="1" applyBorder="1" applyAlignment="1">
      <alignment/>
    </xf>
    <xf numFmtId="0" fontId="16" fillId="0" borderId="0" xfId="0" applyFont="1" applyFill="1" applyBorder="1" applyAlignment="1">
      <alignment horizontal="center"/>
    </xf>
    <xf numFmtId="0" fontId="16" fillId="0" borderId="0" xfId="0" applyFont="1" applyFill="1" applyBorder="1" applyAlignment="1">
      <alignment/>
    </xf>
    <xf numFmtId="0" fontId="16" fillId="0" borderId="1" xfId="0" applyFont="1" applyBorder="1" applyAlignment="1">
      <alignment horizontal="center"/>
    </xf>
    <xf numFmtId="0" fontId="15" fillId="0" borderId="1" xfId="0" applyFont="1" applyBorder="1" applyAlignment="1">
      <alignment/>
    </xf>
    <xf numFmtId="0" fontId="16" fillId="0" borderId="1" xfId="0" applyFont="1" applyBorder="1" applyAlignment="1">
      <alignment/>
    </xf>
    <xf numFmtId="0" fontId="16" fillId="0" borderId="0" xfId="0" applyFont="1" applyAlignment="1">
      <alignment/>
    </xf>
    <xf numFmtId="0" fontId="15" fillId="0" borderId="0" xfId="0" applyFont="1" applyBorder="1" applyAlignment="1">
      <alignment horizontal="center"/>
    </xf>
    <xf numFmtId="0" fontId="16" fillId="0" borderId="0" xfId="0" applyFont="1" applyBorder="1" applyAlignment="1">
      <alignment/>
    </xf>
    <xf numFmtId="0" fontId="15" fillId="0" borderId="0" xfId="0" applyFont="1" applyAlignment="1">
      <alignment horizontal="center"/>
    </xf>
    <xf numFmtId="0" fontId="15" fillId="0" borderId="0" xfId="0" applyFont="1" applyAlignment="1">
      <alignment/>
    </xf>
    <xf numFmtId="0" fontId="19" fillId="0" borderId="0" xfId="0" applyFont="1" applyAlignment="1">
      <alignment/>
    </xf>
    <xf numFmtId="0" fontId="20" fillId="0" borderId="0" xfId="0" applyFont="1" applyAlignment="1">
      <alignment/>
    </xf>
    <xf numFmtId="0" fontId="22" fillId="0" borderId="0" xfId="0" applyFont="1" applyAlignment="1">
      <alignment vertical="center"/>
    </xf>
    <xf numFmtId="174" fontId="12" fillId="0" borderId="0" xfId="15" applyNumberFormat="1" applyFont="1" applyFill="1" applyBorder="1" applyAlignment="1">
      <alignment horizontal="center" vertical="top"/>
    </xf>
    <xf numFmtId="0" fontId="14" fillId="0" borderId="0" xfId="20" applyFont="1" applyAlignment="1">
      <alignment/>
    </xf>
    <xf numFmtId="0" fontId="23" fillId="0" borderId="0" xfId="0" applyFont="1" applyAlignment="1">
      <alignment vertical="center"/>
    </xf>
    <xf numFmtId="0" fontId="23" fillId="0" borderId="1" xfId="0" applyFont="1" applyBorder="1" applyAlignment="1">
      <alignment vertical="center"/>
    </xf>
    <xf numFmtId="0" fontId="16" fillId="0" borderId="0" xfId="0" applyFont="1" applyAlignment="1">
      <alignment horizontal="left" wrapText="1"/>
    </xf>
    <xf numFmtId="0" fontId="25" fillId="0" borderId="0" xfId="0" applyFont="1" applyAlignment="1">
      <alignment vertical="top"/>
    </xf>
    <xf numFmtId="0" fontId="23" fillId="0" borderId="0" xfId="0" applyFont="1" applyAlignment="1">
      <alignment vertical="top"/>
    </xf>
    <xf numFmtId="0" fontId="5" fillId="0" borderId="0" xfId="20" applyAlignment="1">
      <alignment/>
    </xf>
    <xf numFmtId="0" fontId="28" fillId="0" borderId="0" xfId="0" applyFont="1" applyAlignment="1">
      <alignment horizontal="left" wrapText="1"/>
    </xf>
    <xf numFmtId="0" fontId="31" fillId="0" borderId="0" xfId="20" applyFont="1" applyAlignment="1">
      <alignment/>
    </xf>
    <xf numFmtId="0" fontId="27" fillId="0" borderId="0" xfId="0" applyFont="1" applyAlignment="1">
      <alignment/>
    </xf>
    <xf numFmtId="0" fontId="32" fillId="0" borderId="0" xfId="0" applyFont="1" applyAlignment="1">
      <alignment horizontal="center"/>
    </xf>
    <xf numFmtId="0" fontId="21" fillId="0" borderId="0" xfId="0" applyFont="1" applyAlignment="1">
      <alignment/>
    </xf>
    <xf numFmtId="0" fontId="14" fillId="0" borderId="0" xfId="20" applyFont="1" applyBorder="1" applyAlignment="1">
      <alignment/>
    </xf>
    <xf numFmtId="0" fontId="5" fillId="0" borderId="0" xfId="20" applyBorder="1" applyAlignment="1">
      <alignment/>
    </xf>
    <xf numFmtId="0" fontId="35" fillId="0" borderId="0" xfId="0" applyFont="1" applyBorder="1" applyAlignment="1">
      <alignment/>
    </xf>
    <xf numFmtId="0" fontId="15" fillId="0" borderId="0" xfId="0" applyFont="1" applyBorder="1" applyAlignment="1">
      <alignment horizontal="right"/>
    </xf>
    <xf numFmtId="0" fontId="31" fillId="0" borderId="0" xfId="20" applyFont="1" applyBorder="1" applyAlignment="1">
      <alignment horizontal="left"/>
    </xf>
    <xf numFmtId="0" fontId="16" fillId="0" borderId="0" xfId="0" applyFont="1" applyBorder="1" applyAlignment="1">
      <alignment wrapText="1"/>
    </xf>
    <xf numFmtId="0" fontId="29" fillId="0" borderId="0" xfId="0" applyFont="1" applyAlignment="1">
      <alignment horizontal="left" vertical="top"/>
    </xf>
    <xf numFmtId="0" fontId="12" fillId="0" borderId="0" xfId="0" applyNumberFormat="1" applyFont="1" applyFill="1" applyBorder="1" applyAlignment="1">
      <alignment horizontal="center" vertical="top"/>
    </xf>
    <xf numFmtId="0" fontId="36" fillId="0" borderId="0" xfId="0" applyFont="1" applyAlignment="1">
      <alignment wrapText="1"/>
    </xf>
    <xf numFmtId="0" fontId="13" fillId="0" borderId="0" xfId="0" applyFont="1" applyAlignment="1">
      <alignment horizontal="center" vertical="top" wrapText="1"/>
    </xf>
    <xf numFmtId="0" fontId="11" fillId="2" borderId="0" xfId="15" applyNumberFormat="1" applyFont="1" applyFill="1" applyBorder="1" applyAlignment="1">
      <alignment horizontal="center" vertical="top"/>
    </xf>
    <xf numFmtId="0" fontId="10" fillId="3" borderId="0" xfId="15" applyNumberFormat="1" applyFont="1" applyFill="1" applyBorder="1" applyAlignment="1">
      <alignment horizontal="center" vertical="top"/>
    </xf>
    <xf numFmtId="0" fontId="11" fillId="4" borderId="0" xfId="0" applyNumberFormat="1" applyFont="1" applyFill="1" applyBorder="1" applyAlignment="1">
      <alignment horizontal="center" vertical="top"/>
    </xf>
    <xf numFmtId="174" fontId="10" fillId="3" borderId="0" xfId="15" applyNumberFormat="1" applyFont="1" applyFill="1" applyBorder="1" applyAlignment="1">
      <alignment horizontal="center" vertical="top"/>
    </xf>
    <xf numFmtId="174" fontId="10" fillId="3" borderId="0" xfId="15" applyNumberFormat="1" applyFont="1" applyFill="1" applyBorder="1" applyAlignment="1">
      <alignment horizontal="left" vertical="top"/>
    </xf>
    <xf numFmtId="174" fontId="11" fillId="2" borderId="0" xfId="15" applyNumberFormat="1" applyFont="1" applyFill="1" applyBorder="1" applyAlignment="1">
      <alignment horizontal="center" vertical="top"/>
    </xf>
    <xf numFmtId="0" fontId="15" fillId="6" borderId="2" xfId="24" applyFont="1" applyFill="1" applyBorder="1">
      <alignment/>
      <protection/>
    </xf>
    <xf numFmtId="0" fontId="19" fillId="6" borderId="2" xfId="24" applyFont="1" applyFill="1" applyBorder="1">
      <alignment/>
      <protection/>
    </xf>
    <xf numFmtId="0" fontId="19" fillId="6" borderId="0" xfId="24" applyFont="1" applyFill="1">
      <alignment/>
      <protection/>
    </xf>
    <xf numFmtId="0" fontId="24" fillId="6" borderId="3" xfId="24" applyFont="1" applyFill="1" applyBorder="1">
      <alignment/>
      <protection/>
    </xf>
    <xf numFmtId="0" fontId="24" fillId="6" borderId="4" xfId="24" applyFont="1" applyFill="1" applyBorder="1" applyAlignment="1">
      <alignment horizontal="center"/>
      <protection/>
    </xf>
    <xf numFmtId="0" fontId="24" fillId="6" borderId="3" xfId="24" applyFont="1" applyFill="1" applyBorder="1" applyAlignment="1">
      <alignment horizontal="center"/>
      <protection/>
    </xf>
    <xf numFmtId="0" fontId="19" fillId="6" borderId="5" xfId="24" applyFont="1" applyFill="1" applyBorder="1" applyAlignment="1">
      <alignment horizontal="center"/>
      <protection/>
    </xf>
    <xf numFmtId="176" fontId="19" fillId="6" borderId="0" xfId="15" applyNumberFormat="1" applyFont="1" applyFill="1" applyAlignment="1">
      <alignment horizontal="left"/>
    </xf>
    <xf numFmtId="0" fontId="24" fillId="6" borderId="6" xfId="24" applyFont="1" applyFill="1" applyBorder="1">
      <alignment/>
      <protection/>
    </xf>
    <xf numFmtId="0" fontId="24" fillId="6" borderId="7" xfId="24" applyFont="1" applyFill="1" applyBorder="1" applyAlignment="1">
      <alignment horizontal="center"/>
      <protection/>
    </xf>
    <xf numFmtId="176" fontId="24" fillId="6" borderId="8" xfId="15" applyNumberFormat="1" applyFont="1" applyFill="1" applyBorder="1" applyAlignment="1">
      <alignment horizontal="left"/>
    </xf>
    <xf numFmtId="176" fontId="24" fillId="6" borderId="6" xfId="15" applyNumberFormat="1" applyFont="1" applyFill="1" applyBorder="1" applyAlignment="1">
      <alignment horizontal="left"/>
    </xf>
    <xf numFmtId="176" fontId="19" fillId="6" borderId="0" xfId="24" applyNumberFormat="1" applyFont="1" applyFill="1">
      <alignment/>
      <protection/>
    </xf>
    <xf numFmtId="0" fontId="12" fillId="0" borderId="1" xfId="0" applyFont="1" applyFill="1" applyBorder="1" applyAlignment="1">
      <alignment vertical="top"/>
    </xf>
    <xf numFmtId="0" fontId="12" fillId="0" borderId="1" xfId="0" applyNumberFormat="1" applyFont="1" applyFill="1" applyBorder="1" applyAlignment="1">
      <alignment horizontal="center" vertical="top"/>
    </xf>
    <xf numFmtId="0" fontId="12" fillId="0" borderId="1" xfId="0" applyFont="1" applyFill="1" applyBorder="1" applyAlignment="1">
      <alignment horizontal="center" vertical="top"/>
    </xf>
    <xf numFmtId="0" fontId="12" fillId="0" borderId="1" xfId="0" applyFont="1" applyFill="1" applyBorder="1" applyAlignment="1">
      <alignment vertical="top" wrapText="1"/>
    </xf>
    <xf numFmtId="179" fontId="12" fillId="0" borderId="1" xfId="15" applyNumberFormat="1" applyFont="1" applyFill="1" applyBorder="1" applyAlignment="1">
      <alignment horizontal="center" vertical="top"/>
    </xf>
    <xf numFmtId="185" fontId="12" fillId="0" borderId="1" xfId="0" applyNumberFormat="1" applyFont="1" applyFill="1" applyBorder="1" applyAlignment="1">
      <alignment horizontal="center" vertical="top"/>
    </xf>
    <xf numFmtId="176" fontId="12" fillId="0" borderId="1" xfId="15" applyNumberFormat="1" applyFont="1" applyFill="1" applyBorder="1" applyAlignment="1">
      <alignment horizontal="center" vertical="top"/>
    </xf>
    <xf numFmtId="191" fontId="12" fillId="0" borderId="1" xfId="15" applyNumberFormat="1" applyFont="1" applyFill="1" applyBorder="1" applyAlignment="1">
      <alignment horizontal="center" vertical="top"/>
    </xf>
    <xf numFmtId="0" fontId="12" fillId="0" borderId="1" xfId="0" applyFont="1" applyFill="1" applyBorder="1" applyAlignment="1">
      <alignment horizontal="left" vertical="top" wrapText="1"/>
    </xf>
    <xf numFmtId="0" fontId="11" fillId="7" borderId="0" xfId="0" applyFont="1" applyFill="1" applyBorder="1" applyAlignment="1">
      <alignment vertical="top"/>
    </xf>
    <xf numFmtId="0" fontId="38" fillId="7" borderId="0" xfId="0" applyFont="1" applyFill="1" applyBorder="1" applyAlignment="1">
      <alignment vertical="top"/>
    </xf>
    <xf numFmtId="0" fontId="38" fillId="7" borderId="0" xfId="0" applyNumberFormat="1" applyFont="1" applyFill="1" applyBorder="1" applyAlignment="1">
      <alignment horizontal="center" vertical="top"/>
    </xf>
    <xf numFmtId="0" fontId="38" fillId="7" borderId="0" xfId="0" applyFont="1" applyFill="1" applyBorder="1" applyAlignment="1">
      <alignment vertical="top" wrapText="1"/>
    </xf>
    <xf numFmtId="0" fontId="38" fillId="7" borderId="0" xfId="0" applyFont="1" applyFill="1" applyBorder="1" applyAlignment="1">
      <alignment horizontal="center" vertical="top"/>
    </xf>
    <xf numFmtId="185" fontId="38" fillId="7" borderId="0" xfId="0" applyNumberFormat="1" applyFont="1" applyFill="1" applyBorder="1" applyAlignment="1">
      <alignment horizontal="center" vertical="top"/>
    </xf>
    <xf numFmtId="0" fontId="38" fillId="7" borderId="0" xfId="0" applyFont="1" applyFill="1" applyBorder="1" applyAlignment="1">
      <alignment horizontal="left" vertical="top" wrapText="1"/>
    </xf>
    <xf numFmtId="0" fontId="10" fillId="0" borderId="0" xfId="0" applyFont="1" applyFill="1" applyBorder="1" applyAlignment="1">
      <alignment horizontal="center" wrapText="1"/>
    </xf>
    <xf numFmtId="0" fontId="10" fillId="0" borderId="0" xfId="15" applyNumberFormat="1" applyFont="1" applyFill="1" applyBorder="1" applyAlignment="1">
      <alignment horizontal="center" wrapText="1"/>
    </xf>
    <xf numFmtId="179" fontId="10" fillId="0" borderId="0" xfId="15" applyNumberFormat="1" applyFont="1" applyFill="1" applyBorder="1" applyAlignment="1">
      <alignment horizontal="center" wrapText="1"/>
    </xf>
    <xf numFmtId="185" fontId="10" fillId="0" borderId="0" xfId="0" applyNumberFormat="1" applyFont="1" applyFill="1" applyBorder="1" applyAlignment="1">
      <alignment horizontal="center" wrapText="1"/>
    </xf>
    <xf numFmtId="187" fontId="10" fillId="0" borderId="0" xfId="0" applyNumberFormat="1" applyFont="1" applyFill="1" applyBorder="1" applyAlignment="1">
      <alignment horizontal="center" wrapText="1"/>
    </xf>
    <xf numFmtId="0" fontId="40" fillId="0" borderId="0" xfId="0" applyFont="1" applyFill="1" applyBorder="1" applyAlignment="1">
      <alignment horizontal="center" vertical="top" wrapText="1"/>
    </xf>
    <xf numFmtId="0" fontId="0" fillId="0" borderId="9" xfId="23" applyFont="1" applyBorder="1" applyAlignment="1">
      <alignment horizontal="center" vertical="top" wrapText="1"/>
      <protection/>
    </xf>
    <xf numFmtId="0" fontId="0" fillId="0" borderId="9" xfId="23" applyFont="1" applyBorder="1" applyAlignment="1">
      <alignment vertical="top" wrapText="1"/>
      <protection/>
    </xf>
    <xf numFmtId="0" fontId="0" fillId="0" borderId="0" xfId="23" applyFont="1" applyAlignment="1">
      <alignment vertical="top" wrapText="1"/>
      <protection/>
    </xf>
    <xf numFmtId="0" fontId="41" fillId="0" borderId="0" xfId="23" applyFont="1">
      <alignment/>
      <protection/>
    </xf>
    <xf numFmtId="0" fontId="41" fillId="0" borderId="0" xfId="23" applyFont="1" applyAlignment="1">
      <alignment horizontal="left" indent="1"/>
      <protection/>
    </xf>
    <xf numFmtId="0" fontId="0" fillId="0" borderId="0" xfId="23" applyFont="1" applyAlignment="1">
      <alignment horizontal="center" vertical="top" wrapText="1"/>
      <protection/>
    </xf>
    <xf numFmtId="0" fontId="43" fillId="0" borderId="9" xfId="23" applyFont="1" applyFill="1" applyBorder="1" applyAlignment="1">
      <alignment vertical="top" wrapText="1"/>
      <protection/>
    </xf>
    <xf numFmtId="0" fontId="43" fillId="0" borderId="0" xfId="23" applyFont="1" applyFill="1" applyAlignment="1">
      <alignment vertical="top" wrapText="1"/>
      <protection/>
    </xf>
    <xf numFmtId="0" fontId="0" fillId="0" borderId="10" xfId="23" applyFont="1" applyBorder="1" applyAlignment="1">
      <alignment horizontal="center" vertical="top" wrapText="1"/>
      <protection/>
    </xf>
    <xf numFmtId="0" fontId="0" fillId="0" borderId="10" xfId="23" applyFont="1" applyBorder="1" applyAlignment="1">
      <alignment vertical="top" wrapText="1"/>
      <protection/>
    </xf>
    <xf numFmtId="0" fontId="43" fillId="0" borderId="10" xfId="23" applyFont="1" applyFill="1" applyBorder="1" applyAlignment="1">
      <alignment vertical="top" wrapText="1"/>
      <protection/>
    </xf>
    <xf numFmtId="0" fontId="44" fillId="0" borderId="2" xfId="23" applyFont="1" applyFill="1" applyBorder="1" applyAlignment="1">
      <alignment horizontal="left" vertical="top"/>
      <protection/>
    </xf>
    <xf numFmtId="0" fontId="44" fillId="0" borderId="2" xfId="23" applyFont="1" applyFill="1" applyBorder="1" applyAlignment="1">
      <alignment vertical="top" wrapText="1"/>
      <protection/>
    </xf>
    <xf numFmtId="0" fontId="45" fillId="0" borderId="11" xfId="23" applyFont="1" applyFill="1" applyBorder="1" applyAlignment="1">
      <alignment vertical="top" wrapText="1"/>
      <protection/>
    </xf>
    <xf numFmtId="179" fontId="11" fillId="2" borderId="0" xfId="15" applyNumberFormat="1" applyFont="1" applyFill="1" applyBorder="1" applyAlignment="1">
      <alignment horizontal="center" vertical="top" wrapText="1"/>
    </xf>
    <xf numFmtId="179" fontId="10" fillId="3" borderId="0" xfId="15" applyNumberFormat="1" applyFont="1" applyFill="1" applyBorder="1" applyAlignment="1">
      <alignment horizontal="center" vertical="top" wrapText="1"/>
    </xf>
    <xf numFmtId="179" fontId="12" fillId="0" borderId="0" xfId="15" applyNumberFormat="1" applyFont="1" applyFill="1" applyBorder="1" applyAlignment="1">
      <alignment horizontal="center" vertical="top" wrapText="1"/>
    </xf>
    <xf numFmtId="174" fontId="12" fillId="0" borderId="0" xfId="22" applyNumberFormat="1" applyFont="1" applyFill="1" applyBorder="1" applyAlignment="1" applyProtection="1">
      <alignment horizontal="center" vertical="top" wrapText="1"/>
      <protection locked="0"/>
    </xf>
    <xf numFmtId="0" fontId="11" fillId="4" borderId="0" xfId="0" applyFont="1" applyFill="1" applyBorder="1" applyAlignment="1">
      <alignment horizontal="center" vertical="top" wrapText="1"/>
    </xf>
    <xf numFmtId="0" fontId="38" fillId="7" borderId="0" xfId="0" applyFont="1" applyFill="1" applyBorder="1" applyAlignment="1">
      <alignment horizontal="center" vertical="top" wrapText="1"/>
    </xf>
    <xf numFmtId="179" fontId="12" fillId="0" borderId="1" xfId="15" applyNumberFormat="1" applyFont="1" applyFill="1" applyBorder="1" applyAlignment="1">
      <alignment horizontal="center" vertical="top" wrapText="1"/>
    </xf>
    <xf numFmtId="167" fontId="10" fillId="3" borderId="0" xfId="15" applyNumberFormat="1" applyFont="1" applyFill="1" applyBorder="1" applyAlignment="1">
      <alignment horizontal="center" vertical="top" wrapText="1"/>
    </xf>
    <xf numFmtId="167" fontId="10" fillId="3" borderId="0" xfId="15" applyNumberFormat="1" applyFont="1" applyFill="1" applyBorder="1" applyAlignment="1">
      <alignment horizontal="center" vertical="top"/>
    </xf>
    <xf numFmtId="0" fontId="12" fillId="0" borderId="1" xfId="0" applyFont="1" applyFill="1" applyBorder="1" applyAlignment="1">
      <alignment horizontal="center" vertical="top" wrapText="1"/>
    </xf>
    <xf numFmtId="0" fontId="0" fillId="8" borderId="0" xfId="0" applyFill="1" applyBorder="1" applyAlignment="1">
      <alignment/>
    </xf>
    <xf numFmtId="0" fontId="0" fillId="0" borderId="0" xfId="0" applyFill="1" applyBorder="1" applyAlignment="1">
      <alignment/>
    </xf>
    <xf numFmtId="14" fontId="12" fillId="0" borderId="0" xfId="0" applyNumberFormat="1" applyFont="1" applyFill="1" applyBorder="1" applyAlignment="1">
      <alignment horizontal="center" vertical="top" wrapText="1"/>
    </xf>
    <xf numFmtId="0" fontId="0" fillId="5" borderId="9" xfId="23" applyFont="1" applyFill="1" applyBorder="1" applyAlignment="1">
      <alignment horizontal="center" vertical="top" wrapText="1"/>
      <protection/>
    </xf>
    <xf numFmtId="0" fontId="0" fillId="5" borderId="9" xfId="23" applyFont="1" applyFill="1" applyBorder="1" applyAlignment="1">
      <alignment vertical="top" wrapText="1"/>
      <protection/>
    </xf>
    <xf numFmtId="0" fontId="42" fillId="5" borderId="9" xfId="23" applyFont="1" applyFill="1" applyBorder="1" applyAlignment="1">
      <alignment vertical="top" wrapText="1"/>
      <protection/>
    </xf>
    <xf numFmtId="0" fontId="0" fillId="5" borderId="0" xfId="0" applyFill="1" applyAlignment="1">
      <alignment/>
    </xf>
    <xf numFmtId="0" fontId="0" fillId="5" borderId="0" xfId="23" applyFont="1" applyFill="1" applyAlignment="1">
      <alignment vertical="top" wrapText="1"/>
      <protection/>
    </xf>
    <xf numFmtId="0" fontId="0" fillId="8" borderId="0" xfId="0" applyFill="1" applyBorder="1" applyAlignment="1">
      <alignment horizontal="left"/>
    </xf>
    <xf numFmtId="0" fontId="0" fillId="0" borderId="0" xfId="0" applyFill="1" applyBorder="1" applyAlignment="1">
      <alignment horizontal="left"/>
    </xf>
    <xf numFmtId="0" fontId="0" fillId="0" borderId="0" xfId="0" applyAlignment="1">
      <alignment horizontal="left"/>
    </xf>
    <xf numFmtId="185" fontId="39" fillId="9" borderId="0" xfId="0" applyNumberFormat="1" applyFont="1" applyFill="1" applyBorder="1" applyAlignment="1">
      <alignment horizontal="center" wrapText="1"/>
    </xf>
    <xf numFmtId="185" fontId="10" fillId="9" borderId="0" xfId="15" applyNumberFormat="1" applyFont="1" applyFill="1" applyBorder="1" applyAlignment="1">
      <alignment horizontal="center" vertical="top"/>
    </xf>
    <xf numFmtId="185" fontId="12" fillId="9" borderId="0" xfId="15" applyNumberFormat="1" applyFont="1" applyFill="1" applyBorder="1" applyAlignment="1">
      <alignment horizontal="center" vertical="top"/>
    </xf>
    <xf numFmtId="185" fontId="12" fillId="9" borderId="0" xfId="0" applyNumberFormat="1" applyFont="1" applyFill="1" applyBorder="1" applyAlignment="1">
      <alignment horizontal="center" vertical="top"/>
    </xf>
    <xf numFmtId="185" fontId="12" fillId="9" borderId="0" xfId="17" applyNumberFormat="1" applyFont="1" applyFill="1" applyBorder="1" applyAlignment="1">
      <alignment horizontal="center" vertical="top"/>
    </xf>
    <xf numFmtId="185" fontId="12" fillId="9" borderId="1" xfId="0" applyNumberFormat="1" applyFont="1" applyFill="1" applyBorder="1" applyAlignment="1">
      <alignment horizontal="center" vertical="top"/>
    </xf>
    <xf numFmtId="185" fontId="10" fillId="9" borderId="0" xfId="0" applyNumberFormat="1" applyFont="1" applyFill="1" applyBorder="1" applyAlignment="1">
      <alignment horizontal="center" vertical="top"/>
    </xf>
    <xf numFmtId="9" fontId="10" fillId="9" borderId="0" xfId="25" applyNumberFormat="1" applyFont="1" applyFill="1" applyBorder="1" applyAlignment="1">
      <alignment horizontal="center" wrapText="1"/>
    </xf>
    <xf numFmtId="9" fontId="10" fillId="9" borderId="0" xfId="25" applyNumberFormat="1" applyFont="1" applyFill="1" applyBorder="1" applyAlignment="1">
      <alignment horizontal="center" vertical="top"/>
    </xf>
    <xf numFmtId="185" fontId="12" fillId="9" borderId="0" xfId="25" applyNumberFormat="1" applyFont="1" applyFill="1" applyBorder="1" applyAlignment="1">
      <alignment horizontal="center" vertical="top"/>
    </xf>
    <xf numFmtId="9" fontId="12" fillId="9" borderId="0" xfId="25" applyNumberFormat="1" applyFont="1" applyFill="1" applyBorder="1" applyAlignment="1">
      <alignment horizontal="center" vertical="top"/>
    </xf>
    <xf numFmtId="167" fontId="10" fillId="9" borderId="0" xfId="15" applyNumberFormat="1" applyFont="1" applyFill="1" applyBorder="1" applyAlignment="1">
      <alignment horizontal="left" vertical="top"/>
    </xf>
    <xf numFmtId="185" fontId="12" fillId="9" borderId="1" xfId="25" applyNumberFormat="1" applyFont="1" applyFill="1" applyBorder="1" applyAlignment="1">
      <alignment horizontal="center" vertical="top"/>
    </xf>
    <xf numFmtId="0" fontId="10" fillId="2" borderId="0" xfId="0" applyFont="1" applyFill="1" applyBorder="1" applyAlignment="1">
      <alignment horizontal="left" vertical="top" wrapText="1"/>
    </xf>
    <xf numFmtId="0" fontId="10" fillId="4" borderId="0" xfId="0" applyFont="1" applyFill="1" applyBorder="1" applyAlignment="1">
      <alignment vertical="top"/>
    </xf>
    <xf numFmtId="0" fontId="12" fillId="7" borderId="0" xfId="0" applyFont="1" applyFill="1" applyBorder="1" applyAlignment="1">
      <alignment vertical="top"/>
    </xf>
    <xf numFmtId="191" fontId="12" fillId="0" borderId="0" xfId="0" applyNumberFormat="1" applyFont="1" applyFill="1" applyBorder="1" applyAlignment="1">
      <alignment horizontal="center" vertical="top"/>
    </xf>
    <xf numFmtId="191" fontId="11" fillId="2" borderId="0" xfId="0" applyNumberFormat="1" applyFont="1" applyFill="1" applyBorder="1" applyAlignment="1">
      <alignment horizontal="center" vertical="top"/>
    </xf>
    <xf numFmtId="191" fontId="12" fillId="0" borderId="0" xfId="17" applyNumberFormat="1" applyFont="1" applyFill="1" applyBorder="1" applyAlignment="1">
      <alignment horizontal="center" vertical="top"/>
    </xf>
    <xf numFmtId="191" fontId="11" fillId="4" borderId="0" xfId="0" applyNumberFormat="1" applyFont="1" applyFill="1" applyBorder="1" applyAlignment="1">
      <alignment horizontal="center" vertical="top"/>
    </xf>
    <xf numFmtId="191" fontId="38" fillId="7" borderId="0" xfId="0" applyNumberFormat="1" applyFont="1" applyFill="1" applyBorder="1" applyAlignment="1">
      <alignment horizontal="center" vertical="top"/>
    </xf>
    <xf numFmtId="191" fontId="10" fillId="3" borderId="0" xfId="15" applyNumberFormat="1" applyFont="1" applyFill="1" applyBorder="1" applyAlignment="1">
      <alignment horizontal="left" vertical="top"/>
    </xf>
    <xf numFmtId="0" fontId="46" fillId="0" borderId="0" xfId="0" applyFont="1" applyAlignment="1">
      <alignment/>
    </xf>
    <xf numFmtId="0" fontId="46" fillId="0" borderId="0" xfId="0" applyFont="1" applyAlignment="1">
      <alignment wrapText="1"/>
    </xf>
    <xf numFmtId="0" fontId="49" fillId="0" borderId="11" xfId="23" applyFont="1" applyFill="1" applyBorder="1" applyAlignment="1">
      <alignment horizontal="left" vertical="top"/>
      <protection/>
    </xf>
    <xf numFmtId="0" fontId="49" fillId="0" borderId="11" xfId="23" applyFont="1" applyFill="1" applyBorder="1" applyAlignment="1">
      <alignment vertical="top" wrapText="1"/>
      <protection/>
    </xf>
    <xf numFmtId="0" fontId="16" fillId="0" borderId="0" xfId="0" applyFont="1" applyAlignment="1">
      <alignment horizontal="center"/>
    </xf>
    <xf numFmtId="43" fontId="16" fillId="0" borderId="0" xfId="0" applyNumberFormat="1" applyFont="1" applyAlignment="1">
      <alignment horizontal="center"/>
    </xf>
    <xf numFmtId="0" fontId="16" fillId="0" borderId="0" xfId="0" applyFont="1" applyBorder="1" applyAlignment="1">
      <alignment horizontal="center"/>
    </xf>
    <xf numFmtId="0" fontId="18" fillId="0" borderId="12" xfId="0" applyFont="1" applyBorder="1" applyAlignment="1">
      <alignment horizontal="center"/>
    </xf>
    <xf numFmtId="0" fontId="27" fillId="0" borderId="13" xfId="0" applyFont="1" applyFill="1" applyBorder="1" applyAlignment="1">
      <alignment horizontal="center"/>
    </xf>
    <xf numFmtId="0" fontId="27" fillId="0" borderId="13" xfId="0" applyFont="1" applyFill="1" applyBorder="1" applyAlignment="1">
      <alignment horizontal="center" wrapText="1"/>
    </xf>
    <xf numFmtId="179" fontId="27" fillId="0" borderId="13" xfId="15" applyNumberFormat="1" applyFont="1" applyFill="1" applyBorder="1" applyAlignment="1">
      <alignment horizontal="center" wrapText="1"/>
    </xf>
    <xf numFmtId="179" fontId="27" fillId="0" borderId="14" xfId="15" applyNumberFormat="1" applyFont="1" applyFill="1" applyBorder="1" applyAlignment="1">
      <alignment horizontal="center" wrapText="1"/>
    </xf>
    <xf numFmtId="0" fontId="18" fillId="0" borderId="15" xfId="0" applyFont="1" applyBorder="1" applyAlignment="1">
      <alignment horizontal="center"/>
    </xf>
    <xf numFmtId="0" fontId="27" fillId="0" borderId="0" xfId="0" applyFont="1" applyFill="1" applyBorder="1" applyAlignment="1">
      <alignment horizontal="center" wrapText="1"/>
    </xf>
    <xf numFmtId="179" fontId="27" fillId="0" borderId="0" xfId="15" applyNumberFormat="1" applyFont="1" applyFill="1" applyBorder="1" applyAlignment="1">
      <alignment horizontal="center" wrapText="1"/>
    </xf>
    <xf numFmtId="179" fontId="27" fillId="0" borderId="16" xfId="15" applyNumberFormat="1" applyFont="1" applyFill="1" applyBorder="1" applyAlignment="1">
      <alignment horizontal="center" wrapText="1"/>
    </xf>
    <xf numFmtId="0" fontId="27" fillId="0" borderId="15" xfId="0" applyFont="1" applyBorder="1" applyAlignment="1">
      <alignment horizontal="center" vertical="top"/>
    </xf>
    <xf numFmtId="0" fontId="18" fillId="0" borderId="0" xfId="0" applyFont="1" applyFill="1" applyBorder="1" applyAlignment="1">
      <alignment vertical="top"/>
    </xf>
    <xf numFmtId="0" fontId="18" fillId="0" borderId="0" xfId="0" applyFont="1" applyFill="1" applyBorder="1" applyAlignment="1">
      <alignment horizontal="center" vertical="top" wrapText="1"/>
    </xf>
    <xf numFmtId="0" fontId="18" fillId="0" borderId="0" xfId="0" applyFont="1" applyFill="1" applyBorder="1" applyAlignment="1">
      <alignment horizontal="center" vertical="top"/>
    </xf>
    <xf numFmtId="14" fontId="18" fillId="0" borderId="0" xfId="0" applyNumberFormat="1" applyFont="1" applyFill="1" applyBorder="1" applyAlignment="1">
      <alignment horizontal="center" vertical="top" wrapText="1"/>
    </xf>
    <xf numFmtId="0" fontId="18" fillId="0" borderId="16" xfId="0" applyFont="1" applyFill="1" applyBorder="1" applyAlignment="1">
      <alignment horizontal="center" vertical="top" wrapText="1"/>
    </xf>
    <xf numFmtId="0" fontId="18" fillId="0" borderId="15" xfId="0" applyFont="1" applyBorder="1" applyAlignment="1">
      <alignment horizontal="center" vertical="top"/>
    </xf>
    <xf numFmtId="179" fontId="18" fillId="0" borderId="0" xfId="15" applyNumberFormat="1" applyFont="1" applyFill="1" applyBorder="1" applyAlignment="1">
      <alignment horizontal="center" vertical="top"/>
    </xf>
    <xf numFmtId="0" fontId="18" fillId="0" borderId="0" xfId="0" applyFont="1" applyFill="1" applyBorder="1" applyAlignment="1" quotePrefix="1">
      <alignment vertical="top"/>
    </xf>
    <xf numFmtId="16" fontId="27" fillId="0" borderId="15" xfId="0" applyNumberFormat="1" applyFont="1" applyBorder="1" applyAlignment="1" quotePrefix="1">
      <alignment horizontal="center" vertical="top"/>
    </xf>
    <xf numFmtId="0" fontId="18" fillId="0" borderId="1" xfId="0" applyFont="1" applyFill="1" applyBorder="1" applyAlignment="1">
      <alignment vertical="top"/>
    </xf>
    <xf numFmtId="0" fontId="16" fillId="0" borderId="0" xfId="0" applyFont="1" applyAlignment="1">
      <alignment horizontal="center" vertical="top"/>
    </xf>
    <xf numFmtId="0" fontId="15" fillId="0" borderId="0" xfId="0" applyFont="1" applyAlignment="1">
      <alignment horizontal="center" vertical="top" wrapText="1"/>
    </xf>
    <xf numFmtId="179" fontId="18" fillId="0" borderId="0" xfId="15" applyNumberFormat="1" applyFont="1" applyFill="1" applyBorder="1" applyAlignment="1">
      <alignment horizontal="center" vertical="top" wrapText="1"/>
    </xf>
    <xf numFmtId="0" fontId="18" fillId="0" borderId="17" xfId="0" applyFont="1" applyBorder="1" applyAlignment="1">
      <alignment horizontal="center" vertical="top"/>
    </xf>
    <xf numFmtId="179" fontId="18" fillId="0" borderId="1" xfId="15" applyNumberFormat="1" applyFont="1" applyFill="1" applyBorder="1" applyAlignment="1">
      <alignment horizontal="center" vertical="top"/>
    </xf>
    <xf numFmtId="0" fontId="18" fillId="0" borderId="1"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6" fillId="0" borderId="19" xfId="0" applyFont="1" applyBorder="1" applyAlignment="1">
      <alignment/>
    </xf>
    <xf numFmtId="0" fontId="16" fillId="0" borderId="0" xfId="0" applyFont="1" applyAlignment="1">
      <alignment horizontal="left"/>
    </xf>
    <xf numFmtId="0" fontId="12" fillId="0" borderId="0" xfId="0" applyFont="1" applyFill="1" applyBorder="1" applyAlignment="1">
      <alignment horizontal="right" vertical="top"/>
    </xf>
    <xf numFmtId="0" fontId="18" fillId="0" borderId="0"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5" fillId="5" borderId="0" xfId="0" applyFont="1" applyFill="1" applyBorder="1" applyAlignment="1">
      <alignment horizontal="center"/>
    </xf>
    <xf numFmtId="0" fontId="16" fillId="0" borderId="0" xfId="0" applyFont="1" applyFill="1" applyBorder="1" applyAlignment="1">
      <alignment horizontal="center"/>
    </xf>
    <xf numFmtId="0" fontId="16" fillId="0" borderId="1" xfId="0" applyFont="1" applyBorder="1" applyAlignment="1">
      <alignment horizontal="center"/>
    </xf>
    <xf numFmtId="0" fontId="16" fillId="0" borderId="0" xfId="0" applyFont="1" applyAlignment="1">
      <alignment horizontal="left" wrapText="1"/>
    </xf>
    <xf numFmtId="0" fontId="16" fillId="0" borderId="0" xfId="0" applyFont="1" applyBorder="1" applyAlignment="1">
      <alignment horizontal="left" wrapText="1"/>
    </xf>
    <xf numFmtId="0" fontId="30" fillId="0" borderId="19" xfId="0" applyFont="1" applyBorder="1" applyAlignment="1">
      <alignment horizontal="left" vertical="top" wrapText="1"/>
    </xf>
    <xf numFmtId="0" fontId="29" fillId="0" borderId="19" xfId="0" applyFont="1" applyBorder="1" applyAlignment="1">
      <alignment horizontal="left" vertical="top" wrapText="1"/>
    </xf>
    <xf numFmtId="0" fontId="29" fillId="0" borderId="0" xfId="0" applyFont="1" applyBorder="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7" fillId="0" borderId="0" xfId="0" applyFont="1" applyAlignment="1">
      <alignment horizontal="left" wrapText="1"/>
    </xf>
    <xf numFmtId="0" fontId="18" fillId="0" borderId="0" xfId="0" applyFont="1" applyAlignment="1">
      <alignment horizontal="left" wrapText="1"/>
    </xf>
    <xf numFmtId="0" fontId="15" fillId="0" borderId="0" xfId="0" applyFont="1" applyAlignment="1">
      <alignment horizontal="left" wrapText="1"/>
    </xf>
  </cellXfs>
  <cellStyles count="19">
    <cellStyle name="Normal" xfId="0"/>
    <cellStyle name="Comma" xfId="15"/>
    <cellStyle name="Comma [0]" xfId="16"/>
    <cellStyle name="Currency" xfId="17"/>
    <cellStyle name="Currency [0]" xfId="18"/>
    <cellStyle name="Followed Hyperlink" xfId="19"/>
    <cellStyle name="Hyperlink" xfId="20"/>
    <cellStyle name="Normal 2" xfId="21"/>
    <cellStyle name="Normal_Sheet1" xfId="22"/>
    <cellStyle name="Normal_TEB Commission Request" xfId="23"/>
    <cellStyle name="Normal_Teb3503" xfId="24"/>
    <cellStyle name="Percent" xfId="25"/>
    <cellStyle name="Style 21" xfId="26"/>
    <cellStyle name="Style 22" xfId="27"/>
    <cellStyle name="Style 23" xfId="28"/>
    <cellStyle name="Style 24" xfId="29"/>
    <cellStyle name="Style 25" xfId="30"/>
    <cellStyle name="Style 26" xfId="31"/>
    <cellStyle name="Style 27"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4657725</xdr:colOff>
      <xdr:row>62</xdr:row>
      <xdr:rowOff>85725</xdr:rowOff>
    </xdr:from>
    <xdr:to>
      <xdr:col>3</xdr:col>
      <xdr:colOff>9525</xdr:colOff>
      <xdr:row>74</xdr:row>
      <xdr:rowOff>190500</xdr:rowOff>
    </xdr:to>
    <xdr:sp>
      <xdr:nvSpPr>
        <xdr:cNvPr id="1" name="AutoShape 1"/>
        <xdr:cNvSpPr>
          <a:spLocks/>
        </xdr:cNvSpPr>
      </xdr:nvSpPr>
      <xdr:spPr>
        <a:xfrm>
          <a:off x="5610225" y="12487275"/>
          <a:ext cx="200025" cy="2457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4638675</xdr:colOff>
      <xdr:row>44</xdr:row>
      <xdr:rowOff>9525</xdr:rowOff>
    </xdr:from>
    <xdr:to>
      <xdr:col>3</xdr:col>
      <xdr:colOff>9525</xdr:colOff>
      <xdr:row>61</xdr:row>
      <xdr:rowOff>152400</xdr:rowOff>
    </xdr:to>
    <xdr:sp>
      <xdr:nvSpPr>
        <xdr:cNvPr id="2" name="AutoShape 2"/>
        <xdr:cNvSpPr>
          <a:spLocks/>
        </xdr:cNvSpPr>
      </xdr:nvSpPr>
      <xdr:spPr>
        <a:xfrm>
          <a:off x="5591175" y="8934450"/>
          <a:ext cx="219075" cy="3467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44</xdr:row>
      <xdr:rowOff>28575</xdr:rowOff>
    </xdr:from>
    <xdr:to>
      <xdr:col>3</xdr:col>
      <xdr:colOff>923925</xdr:colOff>
      <xdr:row>61</xdr:row>
      <xdr:rowOff>152400</xdr:rowOff>
    </xdr:to>
    <xdr:sp>
      <xdr:nvSpPr>
        <xdr:cNvPr id="3" name="AutoShape 3"/>
        <xdr:cNvSpPr>
          <a:spLocks/>
        </xdr:cNvSpPr>
      </xdr:nvSpPr>
      <xdr:spPr>
        <a:xfrm>
          <a:off x="6600825" y="8953500"/>
          <a:ext cx="123825" cy="3448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70</xdr:row>
      <xdr:rowOff>114300</xdr:rowOff>
    </xdr:from>
    <xdr:to>
      <xdr:col>4</xdr:col>
      <xdr:colOff>619125</xdr:colOff>
      <xdr:row>70</xdr:row>
      <xdr:rowOff>114300</xdr:rowOff>
    </xdr:to>
    <xdr:sp>
      <xdr:nvSpPr>
        <xdr:cNvPr id="4" name="Line 4"/>
        <xdr:cNvSpPr>
          <a:spLocks/>
        </xdr:cNvSpPr>
      </xdr:nvSpPr>
      <xdr:spPr>
        <a:xfrm>
          <a:off x="5857875" y="140684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4657725</xdr:colOff>
      <xdr:row>62</xdr:row>
      <xdr:rowOff>85725</xdr:rowOff>
    </xdr:from>
    <xdr:to>
      <xdr:col>3</xdr:col>
      <xdr:colOff>9525</xdr:colOff>
      <xdr:row>74</xdr:row>
      <xdr:rowOff>190500</xdr:rowOff>
    </xdr:to>
    <xdr:sp>
      <xdr:nvSpPr>
        <xdr:cNvPr id="5" name="AutoShape 5"/>
        <xdr:cNvSpPr>
          <a:spLocks/>
        </xdr:cNvSpPr>
      </xdr:nvSpPr>
      <xdr:spPr>
        <a:xfrm>
          <a:off x="5610225" y="12487275"/>
          <a:ext cx="200025" cy="2457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4638675</xdr:colOff>
      <xdr:row>44</xdr:row>
      <xdr:rowOff>9525</xdr:rowOff>
    </xdr:from>
    <xdr:to>
      <xdr:col>3</xdr:col>
      <xdr:colOff>9525</xdr:colOff>
      <xdr:row>61</xdr:row>
      <xdr:rowOff>152400</xdr:rowOff>
    </xdr:to>
    <xdr:sp>
      <xdr:nvSpPr>
        <xdr:cNvPr id="6" name="AutoShape 6"/>
        <xdr:cNvSpPr>
          <a:spLocks/>
        </xdr:cNvSpPr>
      </xdr:nvSpPr>
      <xdr:spPr>
        <a:xfrm>
          <a:off x="5591175" y="8934450"/>
          <a:ext cx="219075" cy="3467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44</xdr:row>
      <xdr:rowOff>28575</xdr:rowOff>
    </xdr:from>
    <xdr:to>
      <xdr:col>3</xdr:col>
      <xdr:colOff>923925</xdr:colOff>
      <xdr:row>61</xdr:row>
      <xdr:rowOff>152400</xdr:rowOff>
    </xdr:to>
    <xdr:sp>
      <xdr:nvSpPr>
        <xdr:cNvPr id="7" name="AutoShape 7"/>
        <xdr:cNvSpPr>
          <a:spLocks/>
        </xdr:cNvSpPr>
      </xdr:nvSpPr>
      <xdr:spPr>
        <a:xfrm>
          <a:off x="6600825" y="8953500"/>
          <a:ext cx="123825" cy="3448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70</xdr:row>
      <xdr:rowOff>114300</xdr:rowOff>
    </xdr:from>
    <xdr:to>
      <xdr:col>4</xdr:col>
      <xdr:colOff>619125</xdr:colOff>
      <xdr:row>70</xdr:row>
      <xdr:rowOff>114300</xdr:rowOff>
    </xdr:to>
    <xdr:sp>
      <xdr:nvSpPr>
        <xdr:cNvPr id="8" name="Line 8"/>
        <xdr:cNvSpPr>
          <a:spLocks/>
        </xdr:cNvSpPr>
      </xdr:nvSpPr>
      <xdr:spPr>
        <a:xfrm>
          <a:off x="5857875" y="140684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4657725</xdr:colOff>
      <xdr:row>62</xdr:row>
      <xdr:rowOff>85725</xdr:rowOff>
    </xdr:from>
    <xdr:to>
      <xdr:col>3</xdr:col>
      <xdr:colOff>9525</xdr:colOff>
      <xdr:row>74</xdr:row>
      <xdr:rowOff>190500</xdr:rowOff>
    </xdr:to>
    <xdr:sp>
      <xdr:nvSpPr>
        <xdr:cNvPr id="9" name="AutoShape 9"/>
        <xdr:cNvSpPr>
          <a:spLocks/>
        </xdr:cNvSpPr>
      </xdr:nvSpPr>
      <xdr:spPr>
        <a:xfrm>
          <a:off x="5610225" y="12487275"/>
          <a:ext cx="200025" cy="2457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4638675</xdr:colOff>
      <xdr:row>44</xdr:row>
      <xdr:rowOff>9525</xdr:rowOff>
    </xdr:from>
    <xdr:to>
      <xdr:col>3</xdr:col>
      <xdr:colOff>9525</xdr:colOff>
      <xdr:row>61</xdr:row>
      <xdr:rowOff>152400</xdr:rowOff>
    </xdr:to>
    <xdr:sp>
      <xdr:nvSpPr>
        <xdr:cNvPr id="10" name="AutoShape 10"/>
        <xdr:cNvSpPr>
          <a:spLocks/>
        </xdr:cNvSpPr>
      </xdr:nvSpPr>
      <xdr:spPr>
        <a:xfrm>
          <a:off x="5591175" y="8934450"/>
          <a:ext cx="219075" cy="3467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44</xdr:row>
      <xdr:rowOff>28575</xdr:rowOff>
    </xdr:from>
    <xdr:to>
      <xdr:col>3</xdr:col>
      <xdr:colOff>923925</xdr:colOff>
      <xdr:row>61</xdr:row>
      <xdr:rowOff>152400</xdr:rowOff>
    </xdr:to>
    <xdr:sp>
      <xdr:nvSpPr>
        <xdr:cNvPr id="11" name="AutoShape 11"/>
        <xdr:cNvSpPr>
          <a:spLocks/>
        </xdr:cNvSpPr>
      </xdr:nvSpPr>
      <xdr:spPr>
        <a:xfrm>
          <a:off x="6600825" y="8953500"/>
          <a:ext cx="123825" cy="3448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70</xdr:row>
      <xdr:rowOff>114300</xdr:rowOff>
    </xdr:from>
    <xdr:to>
      <xdr:col>4</xdr:col>
      <xdr:colOff>619125</xdr:colOff>
      <xdr:row>70</xdr:row>
      <xdr:rowOff>114300</xdr:rowOff>
    </xdr:to>
    <xdr:sp>
      <xdr:nvSpPr>
        <xdr:cNvPr id="12" name="Line 12"/>
        <xdr:cNvSpPr>
          <a:spLocks/>
        </xdr:cNvSpPr>
      </xdr:nvSpPr>
      <xdr:spPr>
        <a:xfrm>
          <a:off x="5857875" y="140684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4657725</xdr:colOff>
      <xdr:row>62</xdr:row>
      <xdr:rowOff>85725</xdr:rowOff>
    </xdr:from>
    <xdr:to>
      <xdr:col>3</xdr:col>
      <xdr:colOff>9525</xdr:colOff>
      <xdr:row>74</xdr:row>
      <xdr:rowOff>190500</xdr:rowOff>
    </xdr:to>
    <xdr:sp>
      <xdr:nvSpPr>
        <xdr:cNvPr id="13" name="AutoShape 13"/>
        <xdr:cNvSpPr>
          <a:spLocks/>
        </xdr:cNvSpPr>
      </xdr:nvSpPr>
      <xdr:spPr>
        <a:xfrm>
          <a:off x="5610225" y="12487275"/>
          <a:ext cx="200025" cy="2457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4638675</xdr:colOff>
      <xdr:row>44</xdr:row>
      <xdr:rowOff>9525</xdr:rowOff>
    </xdr:from>
    <xdr:to>
      <xdr:col>3</xdr:col>
      <xdr:colOff>9525</xdr:colOff>
      <xdr:row>61</xdr:row>
      <xdr:rowOff>152400</xdr:rowOff>
    </xdr:to>
    <xdr:sp>
      <xdr:nvSpPr>
        <xdr:cNvPr id="14" name="AutoShape 14"/>
        <xdr:cNvSpPr>
          <a:spLocks/>
        </xdr:cNvSpPr>
      </xdr:nvSpPr>
      <xdr:spPr>
        <a:xfrm>
          <a:off x="5591175" y="8934450"/>
          <a:ext cx="219075" cy="3467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44</xdr:row>
      <xdr:rowOff>28575</xdr:rowOff>
    </xdr:from>
    <xdr:to>
      <xdr:col>3</xdr:col>
      <xdr:colOff>923925</xdr:colOff>
      <xdr:row>61</xdr:row>
      <xdr:rowOff>152400</xdr:rowOff>
    </xdr:to>
    <xdr:sp>
      <xdr:nvSpPr>
        <xdr:cNvPr id="15" name="AutoShape 15"/>
        <xdr:cNvSpPr>
          <a:spLocks/>
        </xdr:cNvSpPr>
      </xdr:nvSpPr>
      <xdr:spPr>
        <a:xfrm>
          <a:off x="6600825" y="8953500"/>
          <a:ext cx="123825" cy="3448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70</xdr:row>
      <xdr:rowOff>114300</xdr:rowOff>
    </xdr:from>
    <xdr:to>
      <xdr:col>4</xdr:col>
      <xdr:colOff>619125</xdr:colOff>
      <xdr:row>70</xdr:row>
      <xdr:rowOff>114300</xdr:rowOff>
    </xdr:to>
    <xdr:sp>
      <xdr:nvSpPr>
        <xdr:cNvPr id="16" name="Line 16"/>
        <xdr:cNvSpPr>
          <a:spLocks/>
        </xdr:cNvSpPr>
      </xdr:nvSpPr>
      <xdr:spPr>
        <a:xfrm>
          <a:off x="5857875" y="1406842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r-bos3\GROUPS\stpl\baer\TAXUNIT\TEB\TEB2013\Income\Done%20and%20Approved\Pers%20Exemp%20Ftnote%20(12-10)%20FY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r-bos3\GROUPS\STPL\BAER\TAXUNIT\TEB\TEB2013\Sales\Done%20&amp;%20Approved\Teb35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x%20Expenditure%20Legislative%20History%20-%20From%20Revenue%20Committee-10-28-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11"/>
      <sheetName val="FY12"/>
      <sheetName val="FY13"/>
      <sheetName val="NTS LIC FY13"/>
      <sheetName val="No Tax Status '13"/>
      <sheetName val="NTS LIC FY12"/>
      <sheetName val="No Tax Status '12"/>
      <sheetName val="NTS LIC FY11"/>
      <sheetName val="No Tax Status '11"/>
    </sheetNames>
    <sheetDataSet>
      <sheetData sheetId="2">
        <row r="5">
          <cell r="U5">
            <v>303.63607450276294</v>
          </cell>
          <cell r="Z5">
            <v>307.03679853719393</v>
          </cell>
        </row>
        <row r="6">
          <cell r="U6">
            <v>539.9534730970593</v>
          </cell>
          <cell r="Z6">
            <v>546.0009519957464</v>
          </cell>
        </row>
        <row r="7">
          <cell r="U7">
            <v>14.149206569084525</v>
          </cell>
          <cell r="Z7">
            <v>14.307677682658273</v>
          </cell>
        </row>
        <row r="8">
          <cell r="U8">
            <v>100.41934314562073</v>
          </cell>
          <cell r="Z8">
            <v>101.54403978885169</v>
          </cell>
        </row>
        <row r="41">
          <cell r="U41">
            <v>93.80855458831576</v>
          </cell>
          <cell r="Z41">
            <v>94.8592103997049</v>
          </cell>
        </row>
      </sheetData>
      <sheetData sheetId="3">
        <row r="13">
          <cell r="Q13">
            <v>17.770246444448503</v>
          </cell>
          <cell r="S13">
            <v>17.96927320462633</v>
          </cell>
        </row>
        <row r="18">
          <cell r="Q18">
            <v>13.103007</v>
          </cell>
          <cell r="S18">
            <v>12.550491322127451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 dis inc"/>
      <sheetName val="For sent"/>
      <sheetName val="Template13"/>
      <sheetName val="calculation"/>
      <sheetName val="census data"/>
      <sheetName val="Non-Employer"/>
      <sheetName val="Quarterly Survey of Services"/>
      <sheetName val="Annual Survey of Services"/>
      <sheetName val="CSV-GI"/>
      <sheetName val="CSV-EC"/>
      <sheetName val="Sheet1"/>
      <sheetName val="Sheet2"/>
      <sheetName val="MA real Dis Inc"/>
      <sheetName val="ISM index"/>
      <sheetName val="0136-MassTax"/>
      <sheetName val="% of border area"/>
      <sheetName val="US W&amp;S"/>
      <sheetName val="US Employment"/>
      <sheetName val="COMMON SENSE CHECK"/>
    </sheetNames>
    <sheetDataSet>
      <sheetData sheetId="3">
        <row r="2">
          <cell r="T2">
            <v>8091.1911763999715</v>
          </cell>
          <cell r="U2">
            <v>9519.048442823496</v>
          </cell>
          <cell r="V2">
            <v>10185.38183382114</v>
          </cell>
        </row>
        <row r="3">
          <cell r="A3">
            <v>721</v>
          </cell>
          <cell r="B3" t="str">
            <v>Accommodation</v>
          </cell>
          <cell r="T3">
            <v>179.36742383172555</v>
          </cell>
          <cell r="U3">
            <v>211.02049862555947</v>
          </cell>
          <cell r="V3">
            <v>225.79193352934863</v>
          </cell>
        </row>
        <row r="4">
          <cell r="A4">
            <v>812</v>
          </cell>
          <cell r="B4" t="str">
            <v>Personal and laundry services</v>
          </cell>
          <cell r="T4">
            <v>139.6322503334482</v>
          </cell>
          <cell r="U4">
            <v>164.2732356864097</v>
          </cell>
          <cell r="V4">
            <v>175.77236218445836</v>
          </cell>
        </row>
        <row r="5">
          <cell r="A5">
            <v>5411</v>
          </cell>
          <cell r="B5" t="str">
            <v>Legal services</v>
          </cell>
          <cell r="T5">
            <v>339.3988321187347</v>
          </cell>
          <cell r="U5">
            <v>399.2927436690996</v>
          </cell>
          <cell r="V5">
            <v>427.2432357259366</v>
          </cell>
        </row>
        <row r="6">
          <cell r="A6">
            <v>5412</v>
          </cell>
          <cell r="B6" t="str">
            <v>Accounting, tax preparation, bookkeeping, and payroll services</v>
          </cell>
          <cell r="T6">
            <v>155.05866453666079</v>
          </cell>
          <cell r="U6">
            <v>182.42195827842446</v>
          </cell>
          <cell r="V6">
            <v>195.19149535791416</v>
          </cell>
        </row>
        <row r="7">
          <cell r="A7">
            <v>5413</v>
          </cell>
          <cell r="B7" t="str">
            <v>Architectural, engineering, and related services</v>
          </cell>
          <cell r="T7">
            <v>345.2366351701364</v>
          </cell>
          <cell r="U7">
            <v>406.160747258984</v>
          </cell>
          <cell r="V7">
            <v>434.59199956711285</v>
          </cell>
        </row>
        <row r="8">
          <cell r="A8">
            <v>5414</v>
          </cell>
          <cell r="B8" t="str">
            <v>Specialized design services</v>
          </cell>
          <cell r="T8">
            <v>24.478439622817454</v>
          </cell>
          <cell r="U8">
            <v>28.79816426213818</v>
          </cell>
          <cell r="V8">
            <v>30.814035760487855</v>
          </cell>
        </row>
        <row r="9">
          <cell r="A9">
            <v>5415</v>
          </cell>
          <cell r="B9" t="str">
            <v>Computer systems design and related services</v>
          </cell>
          <cell r="T9">
            <v>510.4187440362644</v>
          </cell>
          <cell r="U9">
            <v>600.492640042664</v>
          </cell>
          <cell r="V9">
            <v>642.5271248456505</v>
          </cell>
        </row>
        <row r="10">
          <cell r="A10">
            <v>5416</v>
          </cell>
          <cell r="B10" t="str">
            <v>Management, scientific, and technical consulting services</v>
          </cell>
          <cell r="T10">
            <v>100.58792560442565</v>
          </cell>
          <cell r="U10">
            <v>118.33873600520666</v>
          </cell>
          <cell r="V10">
            <v>126.62244752557112</v>
          </cell>
        </row>
        <row r="11">
          <cell r="A11">
            <v>5417</v>
          </cell>
          <cell r="B11" t="str">
            <v>Scientific research and development services</v>
          </cell>
          <cell r="T11">
            <v>118.97085408476522</v>
          </cell>
          <cell r="U11">
            <v>139.96571068795907</v>
          </cell>
          <cell r="V11">
            <v>149.76331043611623</v>
          </cell>
        </row>
        <row r="12">
          <cell r="A12">
            <v>5418</v>
          </cell>
          <cell r="B12" t="str">
            <v>Advertising and related services</v>
          </cell>
          <cell r="T12">
            <v>81.85836356340197</v>
          </cell>
          <cell r="U12">
            <v>96.30395713341407</v>
          </cell>
          <cell r="V12">
            <v>103.04523413275305</v>
          </cell>
        </row>
        <row r="13">
          <cell r="A13">
            <v>5419</v>
          </cell>
          <cell r="B13" t="str">
            <v>Other professional, scientific, and technical services</v>
          </cell>
          <cell r="T13">
            <v>74.32379617585018</v>
          </cell>
          <cell r="U13">
            <v>87.43976020688257</v>
          </cell>
          <cell r="V13">
            <v>93.56054342136434</v>
          </cell>
        </row>
        <row r="14">
          <cell r="A14">
            <v>811</v>
          </cell>
          <cell r="B14" t="str">
            <v>Repair and maintenance</v>
          </cell>
          <cell r="T14">
            <v>204.66217659882238</v>
          </cell>
          <cell r="U14">
            <v>240.7790312927322</v>
          </cell>
          <cell r="V14">
            <v>257.63356348322344</v>
          </cell>
        </row>
        <row r="15">
          <cell r="A15">
            <v>621</v>
          </cell>
          <cell r="B15" t="str">
            <v>Ambulatory health care services</v>
          </cell>
          <cell r="T15">
            <v>1046.3341522326816</v>
          </cell>
          <cell r="U15">
            <v>1230.9813555678609</v>
          </cell>
          <cell r="V15">
            <v>1317.150050457611</v>
          </cell>
        </row>
        <row r="16">
          <cell r="A16">
            <v>622</v>
          </cell>
          <cell r="B16" t="str">
            <v>Hospitals</v>
          </cell>
          <cell r="T16">
            <v>1280.181292979619</v>
          </cell>
          <cell r="U16">
            <v>1506.0956387995518</v>
          </cell>
          <cell r="V16">
            <v>1611.5223335155204</v>
          </cell>
        </row>
        <row r="17">
          <cell r="A17">
            <v>623</v>
          </cell>
          <cell r="B17" t="str">
            <v>Nursing and residential care facilities</v>
          </cell>
          <cell r="T17">
            <v>376.9050926615973</v>
          </cell>
          <cell r="U17">
            <v>443.41775607246734</v>
          </cell>
          <cell r="V17">
            <v>474.45699899754004</v>
          </cell>
        </row>
        <row r="18">
          <cell r="A18">
            <v>624</v>
          </cell>
          <cell r="B18" t="str">
            <v>Social assistance</v>
          </cell>
          <cell r="T18">
            <v>271.15499140058347</v>
          </cell>
          <cell r="U18">
            <v>319.0058722359806</v>
          </cell>
          <cell r="V18">
            <v>341.33628329249916</v>
          </cell>
        </row>
        <row r="19">
          <cell r="A19">
            <v>712</v>
          </cell>
          <cell r="B19" t="str">
            <v>Museums, historical sites, and similar institutions</v>
          </cell>
          <cell r="T19">
            <v>40.51717397600091</v>
          </cell>
          <cell r="U19">
            <v>47.667263501177544</v>
          </cell>
          <cell r="V19">
            <v>51.00397194625997</v>
          </cell>
        </row>
        <row r="20">
          <cell r="A20">
            <v>61</v>
          </cell>
          <cell r="B20" t="str">
            <v>Educational services</v>
          </cell>
          <cell r="T20">
            <v>100.35226957461865</v>
          </cell>
          <cell r="U20">
            <v>118.06149361719841</v>
          </cell>
          <cell r="V20">
            <v>126.3257981704023</v>
          </cell>
        </row>
        <row r="21">
          <cell r="A21">
            <v>519120</v>
          </cell>
          <cell r="B21" t="str">
            <v>Libraries and archives (*)</v>
          </cell>
          <cell r="T21">
            <v>2.361340951532689</v>
          </cell>
          <cell r="U21">
            <v>2.7780481782737514</v>
          </cell>
          <cell r="V21">
            <v>2.972511550752914</v>
          </cell>
        </row>
        <row r="22">
          <cell r="A22">
            <v>813</v>
          </cell>
          <cell r="B22" t="str">
            <v>Religious, grantmaking, civic, professional, and similar organizations</v>
          </cell>
          <cell r="T22">
            <v>208.86592895803852</v>
          </cell>
          <cell r="U22">
            <v>245.72462230357473</v>
          </cell>
          <cell r="V22">
            <v>262.925345864825</v>
          </cell>
        </row>
        <row r="23">
          <cell r="A23">
            <v>713</v>
          </cell>
          <cell r="B23" t="str">
            <v>Amusement, gambling, and recreation industries</v>
          </cell>
          <cell r="T23">
            <v>117.7874397477913</v>
          </cell>
          <cell r="U23">
            <v>138.57345852681328</v>
          </cell>
          <cell r="V23">
            <v>148.2736006236902</v>
          </cell>
        </row>
        <row r="24">
          <cell r="A24">
            <v>711</v>
          </cell>
          <cell r="B24" t="str">
            <v>Performing arts, spectator sports, and related</v>
          </cell>
          <cell r="T24">
            <v>105.13184135827856</v>
          </cell>
          <cell r="U24">
            <v>123.68451924503361</v>
          </cell>
          <cell r="V24">
            <v>132.34243559218595</v>
          </cell>
        </row>
        <row r="25">
          <cell r="A25">
            <v>55</v>
          </cell>
          <cell r="B25" t="str">
            <v>Management of companies and enterprises </v>
          </cell>
          <cell r="T25">
            <v>47.27055196959397</v>
          </cell>
          <cell r="U25">
            <v>55.61241408187526</v>
          </cell>
          <cell r="V25">
            <v>59.50528306760653</v>
          </cell>
        </row>
        <row r="26">
          <cell r="A26">
            <v>5611</v>
          </cell>
          <cell r="B26" t="str">
            <v>Office administrative services</v>
          </cell>
          <cell r="T26">
            <v>50.39104201323772</v>
          </cell>
          <cell r="U26">
            <v>59.28357883910321</v>
          </cell>
          <cell r="V26">
            <v>63.43342935784043</v>
          </cell>
        </row>
        <row r="27">
          <cell r="A27">
            <v>5612</v>
          </cell>
          <cell r="B27" t="str">
            <v>Facilities support services</v>
          </cell>
          <cell r="T27">
            <v>11.463146023102427</v>
          </cell>
          <cell r="U27">
            <v>13.486054144826385</v>
          </cell>
          <cell r="V27">
            <v>14.430077934964231</v>
          </cell>
        </row>
        <row r="28">
          <cell r="A28">
            <v>5613</v>
          </cell>
          <cell r="B28" t="str">
            <v>Employment services</v>
          </cell>
          <cell r="T28">
            <v>311.5326349725786</v>
          </cell>
          <cell r="U28">
            <v>366.5089823206807</v>
          </cell>
          <cell r="V28">
            <v>392.1646110831283</v>
          </cell>
        </row>
        <row r="29">
          <cell r="A29">
            <v>5614</v>
          </cell>
          <cell r="B29" t="str">
            <v>Business support services</v>
          </cell>
          <cell r="T29">
            <v>52.353643140232556</v>
          </cell>
          <cell r="U29">
            <v>61.592521341450066</v>
          </cell>
          <cell r="V29">
            <v>65.90399783535157</v>
          </cell>
        </row>
        <row r="30">
          <cell r="A30">
            <v>5615</v>
          </cell>
          <cell r="B30" t="str">
            <v>Travel arrangement and reservation services</v>
          </cell>
          <cell r="T30">
            <v>47.61640895141404</v>
          </cell>
          <cell r="U30">
            <v>56.0193046487224</v>
          </cell>
          <cell r="V30">
            <v>59.940655974132966</v>
          </cell>
        </row>
        <row r="31">
          <cell r="A31">
            <v>5616</v>
          </cell>
          <cell r="B31" t="str">
            <v>Investigation and security services</v>
          </cell>
          <cell r="T31">
            <v>50.437630915864844</v>
          </cell>
          <cell r="U31">
            <v>59.338389312782176</v>
          </cell>
          <cell r="V31">
            <v>63.49207656467692</v>
          </cell>
        </row>
        <row r="32">
          <cell r="A32">
            <v>5617</v>
          </cell>
          <cell r="B32" t="str">
            <v>Services to buildings and dwellings</v>
          </cell>
          <cell r="T32">
            <v>178.33736243068404</v>
          </cell>
          <cell r="U32">
            <v>209.80866168315768</v>
          </cell>
          <cell r="V32">
            <v>224.4952680009787</v>
          </cell>
        </row>
        <row r="33">
          <cell r="A33">
            <v>5619</v>
          </cell>
          <cell r="B33" t="str">
            <v>Other support services</v>
          </cell>
          <cell r="T33">
            <v>60.408496702676665</v>
          </cell>
          <cell r="U33">
            <v>71.06881965020784</v>
          </cell>
          <cell r="V33">
            <v>76.04363702572239</v>
          </cell>
        </row>
        <row r="34">
          <cell r="A34">
            <v>562</v>
          </cell>
          <cell r="B34" t="str">
            <v>Waste management and remediation services</v>
          </cell>
          <cell r="T34">
            <v>127.585485449403</v>
          </cell>
          <cell r="U34">
            <v>150.1005711169447</v>
          </cell>
          <cell r="V34">
            <v>160.60761109513084</v>
          </cell>
        </row>
        <row r="35">
          <cell r="A35">
            <v>518</v>
          </cell>
          <cell r="B35" t="str">
            <v>Internet service providers, web search portals, and data processing services</v>
          </cell>
          <cell r="T35">
            <v>105.80861491310964</v>
          </cell>
          <cell r="U35">
            <v>124.48072342718781</v>
          </cell>
          <cell r="V35">
            <v>133.19437406709096</v>
          </cell>
        </row>
        <row r="36">
          <cell r="A36">
            <v>519</v>
          </cell>
          <cell r="B36" t="str">
            <v>Other information services</v>
          </cell>
          <cell r="T36">
            <v>59.41931406505689</v>
          </cell>
          <cell r="U36">
            <v>69.90507537065515</v>
          </cell>
          <cell r="V36">
            <v>74.79843064660102</v>
          </cell>
        </row>
        <row r="37">
          <cell r="A37">
            <v>53111</v>
          </cell>
          <cell r="B37" t="str">
            <v>Lessors of residential buildings and dwellings</v>
          </cell>
          <cell r="T37">
            <v>84.72558214892277</v>
          </cell>
          <cell r="U37">
            <v>99.67715546932091</v>
          </cell>
          <cell r="V37">
            <v>106.65455635217337</v>
          </cell>
        </row>
        <row r="38">
          <cell r="A38">
            <v>5321</v>
          </cell>
          <cell r="B38" t="str">
            <v>Automotive equipment rental and leasing</v>
          </cell>
          <cell r="T38">
            <v>62.340499185415354</v>
          </cell>
          <cell r="U38">
            <v>73.34176374754747</v>
          </cell>
          <cell r="V38">
            <v>78.4756872098758</v>
          </cell>
        </row>
        <row r="39">
          <cell r="A39">
            <v>5323</v>
          </cell>
          <cell r="B39" t="str">
            <v>General rental centers</v>
          </cell>
          <cell r="T39">
            <v>3.5083609748502647</v>
          </cell>
          <cell r="U39">
            <v>4.127483499823841</v>
          </cell>
          <cell r="V39">
            <v>4.4164073448115095</v>
          </cell>
        </row>
        <row r="40">
          <cell r="A40">
            <v>53112</v>
          </cell>
          <cell r="B40" t="str">
            <v>Lessors of nonresidential buildings (except miniwarehouses)</v>
          </cell>
          <cell r="T40">
            <v>344.29816643193385</v>
          </cell>
          <cell r="U40">
            <v>405.05666639051043</v>
          </cell>
          <cell r="V40">
            <v>433.41063303784614</v>
          </cell>
        </row>
        <row r="41">
          <cell r="A41">
            <v>53113</v>
          </cell>
          <cell r="B41" t="str">
            <v>Lessors of miniwarehouses and self-storage units</v>
          </cell>
          <cell r="T41">
            <v>6.033740387863588</v>
          </cell>
          <cell r="U41">
            <v>7.098518103368927</v>
          </cell>
          <cell r="V41">
            <v>7.595414370604752</v>
          </cell>
        </row>
        <row r="42">
          <cell r="A42">
            <v>53119</v>
          </cell>
          <cell r="B42" t="str">
            <v>Lessors of other real estate property</v>
          </cell>
          <cell r="T42">
            <v>2.8050556667060116</v>
          </cell>
          <cell r="U42">
            <v>3.3000654902423663</v>
          </cell>
          <cell r="V42">
            <v>3.531070074559332</v>
          </cell>
        </row>
        <row r="43">
          <cell r="A43">
            <v>5324</v>
          </cell>
          <cell r="B43" t="str">
            <v>Commercial and industrial machinery and equipment rental and leasing</v>
          </cell>
          <cell r="T43">
            <v>32.11821334026471</v>
          </cell>
          <cell r="U43">
            <v>37.78613334148789</v>
          </cell>
          <cell r="V43">
            <v>40.431162675392045</v>
          </cell>
        </row>
        <row r="44">
          <cell r="A44">
            <v>5331</v>
          </cell>
          <cell r="B44" t="str">
            <v>Lessors of nonfinancial intangible assets (except copyrighted works)</v>
          </cell>
          <cell r="T44">
            <v>2.9785731666955337</v>
          </cell>
          <cell r="U44">
            <v>3.504203725524157</v>
          </cell>
          <cell r="V44">
            <v>3.749497986310848</v>
          </cell>
        </row>
        <row r="45">
          <cell r="A45">
            <v>5312</v>
          </cell>
          <cell r="B45" t="str">
            <v>Offices of real estate agents and brokers</v>
          </cell>
          <cell r="T45">
            <v>100.5718135036328</v>
          </cell>
          <cell r="U45">
            <v>118.31978059250918</v>
          </cell>
          <cell r="V45">
            <v>126.60216523398482</v>
          </cell>
        </row>
        <row r="46">
          <cell r="A46">
            <v>5313</v>
          </cell>
          <cell r="B46" t="str">
            <v>Activities related to real estate</v>
          </cell>
          <cell r="T46">
            <v>128.93328690517635</v>
          </cell>
          <cell r="U46">
            <v>151.68621988844274</v>
          </cell>
          <cell r="V46">
            <v>162.30425528063373</v>
          </cell>
        </row>
        <row r="47">
          <cell r="A47">
            <v>5322</v>
          </cell>
          <cell r="B47" t="str">
            <v>Consumer goods rental </v>
          </cell>
          <cell r="T47">
            <v>26.298385748010244</v>
          </cell>
          <cell r="U47">
            <v>30.939277350600285</v>
          </cell>
          <cell r="V47">
            <v>33.105026765142306</v>
          </cell>
        </row>
        <row r="48">
          <cell r="A48">
            <v>492</v>
          </cell>
          <cell r="B48" t="str">
            <v>Couriers and messengers (*) </v>
          </cell>
          <cell r="T48">
            <v>96.95552649696326</v>
          </cell>
          <cell r="U48">
            <v>114.065325290545</v>
          </cell>
          <cell r="V48">
            <v>122.04989806088315</v>
          </cell>
        </row>
        <row r="49">
          <cell r="A49">
            <v>515</v>
          </cell>
          <cell r="B49" t="str">
            <v>Broadcasting (except Internet)</v>
          </cell>
          <cell r="T49">
            <v>68.93121790441627</v>
          </cell>
          <cell r="U49">
            <v>81.09555047578384</v>
          </cell>
          <cell r="V49">
            <v>86.77223900908871</v>
          </cell>
        </row>
        <row r="50">
          <cell r="A50">
            <v>5121</v>
          </cell>
          <cell r="B50" t="str">
            <v>Motion picture and video industries (*)</v>
          </cell>
          <cell r="T50">
            <v>80.00307442805497</v>
          </cell>
          <cell r="U50">
            <v>94.12126403300586</v>
          </cell>
          <cell r="V50">
            <v>100.70975251531627</v>
          </cell>
        </row>
        <row r="51">
          <cell r="A51">
            <v>7223</v>
          </cell>
          <cell r="B51" t="str">
            <v>Special food services</v>
          </cell>
          <cell r="T51">
            <v>88.63923296271277</v>
          </cell>
          <cell r="U51">
            <v>104.28145054436796</v>
          </cell>
          <cell r="V51">
            <v>111.58115208247371</v>
          </cell>
        </row>
        <row r="52">
          <cell r="A52">
            <v>5223</v>
          </cell>
          <cell r="B52" t="str">
            <v>Activities related to credit intermediation </v>
          </cell>
          <cell r="T52">
            <v>35.84048608360147</v>
          </cell>
          <cell r="U52">
            <v>42.16527774541349</v>
          </cell>
          <cell r="V52">
            <v>45.116847187592434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SONAL INCOME"/>
      <sheetName val="CORPORATE"/>
      <sheetName val="SALES"/>
    </sheetNames>
    <sheetDataSet>
      <sheetData sheetId="0">
        <row r="1">
          <cell r="C1" t="str">
            <v>IRC</v>
          </cell>
          <cell r="D1" t="str">
            <v>Section</v>
          </cell>
          <cell r="E1" t="str">
            <v>Enacting Statute</v>
          </cell>
          <cell r="F1" t="str">
            <v>Amendments</v>
          </cell>
        </row>
        <row r="3">
          <cell r="C3" t="str">
            <v>§106</v>
          </cell>
        </row>
        <row r="4">
          <cell r="C4" t="str">
            <v>§79</v>
          </cell>
        </row>
        <row r="5">
          <cell r="C5" t="str">
            <v>§101</v>
          </cell>
        </row>
        <row r="6">
          <cell r="C6" t="str">
            <v>§§105, 106</v>
          </cell>
        </row>
        <row r="7">
          <cell r="D7" t="str">
            <v>MGL c. 32</v>
          </cell>
          <cell r="E7" t="str">
            <v>St.1945, c. 658, § 1</v>
          </cell>
        </row>
        <row r="8">
          <cell r="D8" t="str">
            <v>§2(a)(2)(E)</v>
          </cell>
          <cell r="E8" t="str">
            <v>St. 1973, c. 723, s. 2</v>
          </cell>
          <cell r="F8" t="str">
            <v>St. 1993, c. 495, s. 19; St. 1997, c. 139, s. 1</v>
          </cell>
        </row>
        <row r="9">
          <cell r="D9" t="str">
            <v>§2(a)(2)(H)</v>
          </cell>
          <cell r="E9" t="str">
            <v>St. 1985, c. 593, s. 3</v>
          </cell>
          <cell r="F9" t="str">
            <v>None</v>
          </cell>
        </row>
        <row r="10">
          <cell r="D10" t="str">
            <v>Rev. Rul. 71-425, 1971-2 C.B. 76</v>
          </cell>
        </row>
        <row r="11">
          <cell r="D11" t="str">
            <v>§2(a)(2)(H)</v>
          </cell>
          <cell r="E11" t="str">
            <v>St. 1985, c. 593, s. 3</v>
          </cell>
          <cell r="F11" t="str">
            <v>None</v>
          </cell>
        </row>
        <row r="12">
          <cell r="C12" t="str">
            <v>§104(a)(1)</v>
          </cell>
        </row>
        <row r="13">
          <cell r="C13" t="str">
            <v>§129</v>
          </cell>
        </row>
        <row r="14">
          <cell r="C14" t="str">
            <v>§131</v>
          </cell>
        </row>
        <row r="15">
          <cell r="C15" t="str">
            <v>§104(a)(1)</v>
          </cell>
        </row>
        <row r="16">
          <cell r="C16" t="str">
            <v>§107</v>
          </cell>
        </row>
        <row r="17">
          <cell r="C17" t="str">
            <v>§117</v>
          </cell>
        </row>
        <row r="18">
          <cell r="C18" t="str">
            <v>§74</v>
          </cell>
        </row>
        <row r="19">
          <cell r="C19" t="str">
            <v>§126</v>
          </cell>
        </row>
        <row r="20">
          <cell r="C20" t="str">
            <v>§119</v>
          </cell>
        </row>
        <row r="21">
          <cell r="C21" t="str">
            <v>§162</v>
          </cell>
        </row>
        <row r="22">
          <cell r="D22" t="str">
            <v>§2(a)(2)(G)</v>
          </cell>
          <cell r="E22" t="str">
            <v>St. 1979, c. 796, s. 8</v>
          </cell>
          <cell r="F22" t="str">
            <v>St. 1989, c. 730, s. 32</v>
          </cell>
        </row>
        <row r="23">
          <cell r="C23" t="str">
            <v>§121</v>
          </cell>
        </row>
        <row r="24">
          <cell r="C24" t="str">
            <v>§§ 1001, 1014</v>
          </cell>
        </row>
        <row r="25">
          <cell r="D25" t="str">
            <v>§2(a)(1)(A)</v>
          </cell>
          <cell r="E25" t="str">
            <v>St. 1973, c. 723, s. 2</v>
          </cell>
          <cell r="F25" t="str">
            <v>St. 1992, c. 133, s. 389</v>
          </cell>
        </row>
        <row r="26">
          <cell r="C26" t="str">
            <v>§§112-113</v>
          </cell>
        </row>
        <row r="27">
          <cell r="C27" t="str">
            <v>38 U.S.C. s. 5301</v>
          </cell>
        </row>
        <row r="28">
          <cell r="C28" t="str">
            <v>§104(a)(1)</v>
          </cell>
        </row>
        <row r="29">
          <cell r="C29" t="str">
            <v>50 USC App. 574</v>
          </cell>
          <cell r="D29" t="str">
            <v>§5A(c) </v>
          </cell>
          <cell r="E29" t="str">
            <v>St. 1973, c. 723, s. 2</v>
          </cell>
          <cell r="F29" t="str">
            <v>None</v>
          </cell>
        </row>
        <row r="30">
          <cell r="D30" t="str">
            <v>§25</v>
          </cell>
          <cell r="E30" t="str">
            <v>St. 1932</v>
          </cell>
          <cell r="F30" t="str">
            <v>St.1947, c. 322, § 1; St.1955, c. 592, § 4; St.1976, c. 415, § 13; St.1985, c. 593, § 8; St.1988, c. 106, § 13; St.2002, c. 184, § 60.</v>
          </cell>
        </row>
        <row r="31">
          <cell r="D31" t="str">
            <v>§2</v>
          </cell>
          <cell r="E31" t="str">
            <v>St.1997, c. 139, s. 1</v>
          </cell>
          <cell r="F31" t="str">
            <v>None</v>
          </cell>
        </row>
        <row r="32">
          <cell r="C32" t="str">
            <v>§132(f)</v>
          </cell>
        </row>
        <row r="33">
          <cell r="C33" t="str">
            <v>§223</v>
          </cell>
        </row>
        <row r="34">
          <cell r="C34" t="str">
            <v>§137</v>
          </cell>
        </row>
        <row r="35">
          <cell r="C35" t="str">
            <v>§§ 127, 132</v>
          </cell>
        </row>
        <row r="36">
          <cell r="C36" t="str">
            <v>§132(m)</v>
          </cell>
        </row>
        <row r="37">
          <cell r="C37" t="str">
            <v>§132(m)</v>
          </cell>
        </row>
        <row r="38">
          <cell r="C38" t="str">
            <v>§101(h)</v>
          </cell>
        </row>
        <row r="39">
          <cell r="C39" t="str">
            <v>§101(i)</v>
          </cell>
        </row>
        <row r="40">
          <cell r="C40" t="str">
            <v>§108</v>
          </cell>
        </row>
        <row r="41">
          <cell r="C41" t="str">
            <v>§108(f)(4)</v>
          </cell>
        </row>
        <row r="42">
          <cell r="C42" t="str">
            <v>§220</v>
          </cell>
        </row>
        <row r="44">
          <cell r="C44" t="str">
            <v>§§ 401-415</v>
          </cell>
          <cell r="D44" t="str">
            <v>§2(a)(2)(F)</v>
          </cell>
          <cell r="E44" t="str">
            <v>St. 1973, c. 723, s.2</v>
          </cell>
          <cell r="F44" t="str">
            <v>St. 1977, c. 599, s. 2; St. 1993, c. 495, s. 20</v>
          </cell>
        </row>
        <row r="45">
          <cell r="C45" t="str">
            <v>§§ 421-425</v>
          </cell>
        </row>
        <row r="46">
          <cell r="D46" t="str">
            <v>§5(b)</v>
          </cell>
          <cell r="E46" t="str">
            <v>St. 1973, c. 723, s.2</v>
          </cell>
          <cell r="F46" t="str">
            <v>St. 1977, c. 599, s. 9</v>
          </cell>
        </row>
        <row r="47">
          <cell r="D47" t="str">
            <v>§2(a)(2)(F)</v>
          </cell>
          <cell r="E47" t="str">
            <v>St. 1973, c. 723, s.2</v>
          </cell>
          <cell r="F47" t="str">
            <v>St. 1977, c. 599, s. 2</v>
          </cell>
        </row>
        <row r="49">
          <cell r="C49" t="str">
            <v>§§ 1001, 1015</v>
          </cell>
        </row>
        <row r="51">
          <cell r="D51" t="str">
            <v>§2(c)(3)</v>
          </cell>
          <cell r="E51" t="str">
            <v>St. 1979, c. 409, s. 2</v>
          </cell>
          <cell r="F51" t="str">
            <v>St. 1983, c. 233, s. 14; St. 1988, c. 106, s. 7; St. 1994, c. 195, s. 12; St. 2002, c. 186, s. 7; St. 2002, c. 364, s. 4</v>
          </cell>
        </row>
        <row r="52">
          <cell r="D52" t="str">
            <v>§2(c)(2)</v>
          </cell>
          <cell r="E52" t="str">
            <v>St. 1973, c. 723, s. 2</v>
          </cell>
          <cell r="F52" t="str">
            <v>St. 1986, c. 488, s.27; St. 1994, c. 195, s. 12; St. 1999, c. 127, s. 64; St. 2000, c. 236, s. 13; St. 2002, c. 186, s. 7; St. 2002, c. 364, s. 4-5</v>
          </cell>
        </row>
        <row r="53">
          <cell r="C53" t="str">
            <v>§ 613, 613A</v>
          </cell>
        </row>
        <row r="54">
          <cell r="D54" t="str">
            <v>§3B(a)(10)</v>
          </cell>
          <cell r="E54" t="str">
            <v>St. 1993, c. 19, s. 15</v>
          </cell>
          <cell r="F54" t="str">
            <v>none</v>
          </cell>
        </row>
        <row r="56">
          <cell r="C56" t="str">
            <v>§168(b)</v>
          </cell>
        </row>
        <row r="58">
          <cell r="C58" t="str">
            <v>§§167(j), 168(b)</v>
          </cell>
        </row>
        <row r="59">
          <cell r="C59" t="str">
            <v>§168</v>
          </cell>
        </row>
        <row r="60">
          <cell r="C60" t="str">
            <v>§179</v>
          </cell>
        </row>
        <row r="61">
          <cell r="C61" t="str">
            <v>§195</v>
          </cell>
        </row>
        <row r="63">
          <cell r="C63" t="str">
            <v>§§263(c), 616, 617</v>
          </cell>
        </row>
        <row r="64">
          <cell r="C64" t="str">
            <v>§174</v>
          </cell>
        </row>
        <row r="65">
          <cell r="C65" t="str">
            <v>§169</v>
          </cell>
        </row>
        <row r="66">
          <cell r="C66" t="str">
            <v>§194</v>
          </cell>
        </row>
        <row r="67">
          <cell r="C67" t="str">
            <v>§§175, 180, 182</v>
          </cell>
        </row>
        <row r="69">
          <cell r="D69" t="str">
            <v>§3B(a)(3)</v>
          </cell>
          <cell r="E69" t="str">
            <v>St. 1973, c. 723, s. 2</v>
          </cell>
          <cell r="F69" t="str">
            <v>St. 1983, c. 233, s. 17</v>
          </cell>
        </row>
        <row r="70">
          <cell r="D70" t="str">
            <v>§3B(a)(4)</v>
          </cell>
          <cell r="E70" t="str">
            <v>St. 1973, c. 723, s. 2</v>
          </cell>
          <cell r="F70" t="str">
            <v>St. 1983, c. 233, s. 18; St. 1993, c. 495, s. 21; St. 1998, c. 485, s. 5</v>
          </cell>
        </row>
        <row r="71">
          <cell r="D71" t="str">
            <v>§3B(b)(1)(c) &amp;(2)(c) </v>
          </cell>
          <cell r="E71" t="str">
            <v>St. 1973, c. 723, s. 2</v>
          </cell>
          <cell r="F71" t="str">
            <v>St. 1979, c. 409, s. 3; St. 1986, c. 488, s. 31</v>
          </cell>
        </row>
        <row r="72">
          <cell r="D72" t="str">
            <v>§3B(b)(1)(b) &amp; (2)(b)</v>
          </cell>
          <cell r="E72" t="str">
            <v>St. 1973, c. 723, s. 2</v>
          </cell>
          <cell r="F72" t="str">
            <v>St. 1979, c. 409, s. 3; St. 1982, c. 377, s. 1; St. 1986, c. 488, s. 31</v>
          </cell>
        </row>
        <row r="73">
          <cell r="C73" t="str">
            <v>§151(c) </v>
          </cell>
          <cell r="D73" t="str">
            <v>§3B(b)(3)</v>
          </cell>
          <cell r="E73" t="str">
            <v>St. 1986, c. 488, s. 31</v>
          </cell>
        </row>
        <row r="74">
          <cell r="D74" t="str">
            <v>§3B(a)(8)</v>
          </cell>
          <cell r="E74" t="str">
            <v>St. 1975, c. 684, s. 40</v>
          </cell>
          <cell r="F74" t="str">
            <v>St. 1977, c. 599, s. 7; St. 1986, c. 488, s. 30; St. 1994, c. 195, s. 2; St. 1997, c. 43, s. 62; St. 199, c. 127, s. 69</v>
          </cell>
        </row>
        <row r="75">
          <cell r="C75" t="str">
            <v>§151(c) </v>
          </cell>
          <cell r="D75" t="str">
            <v>§3B(b)(3)</v>
          </cell>
          <cell r="E75" t="str">
            <v>St. 1986, c. 488, s. 31</v>
          </cell>
        </row>
        <row r="76">
          <cell r="D76" t="str">
            <v>§3B(b)(5)</v>
          </cell>
          <cell r="E76" t="str">
            <v>St. 1986, c. 488, s. 31</v>
          </cell>
        </row>
        <row r="77">
          <cell r="C77" t="str">
            <v>§21</v>
          </cell>
          <cell r="D77" t="str">
            <v>§3B(a)(7)</v>
          </cell>
          <cell r="E77" t="str">
            <v>St. 1974, c. 848, s. 1</v>
          </cell>
          <cell r="F77" t="str">
            <v>St. 1977, c. 599, s. 6; St. 1983, c. 233, s. 19; St. 1986, c. 488, s. 29; St. 1999, c. 127, s. 68; St. 200, c. 313, s. 49A</v>
          </cell>
        </row>
        <row r="78">
          <cell r="C78" t="str">
            <v>§213</v>
          </cell>
          <cell r="D78" t="str">
            <v>§3B(b)(4)</v>
          </cell>
          <cell r="E78" t="str">
            <v>St. 1986, c. 488, s. 31</v>
          </cell>
        </row>
        <row r="79">
          <cell r="D79" t="str">
            <v>§3B(a)(9)</v>
          </cell>
          <cell r="E79" t="str">
            <v>St. 1980, c. 580, s. 12</v>
          </cell>
          <cell r="F79" t="str">
            <v>St. 1981, c. 782, s. 13; St. 1985, c. 593, s. 5; St. 1994, c. 195, s. 3; St. 1999, c. 127, s. 70</v>
          </cell>
        </row>
        <row r="80">
          <cell r="D80" t="str">
            <v>§3A(a)(2) &amp; §3(B)(a)(2)</v>
          </cell>
          <cell r="E80" t="str">
            <v>St. 1973, c. 723, s. 2</v>
          </cell>
        </row>
        <row r="81">
          <cell r="D81" t="str">
            <v>§3B(a)(6)</v>
          </cell>
          <cell r="E81" t="str">
            <v>St. 1973, c. 723, s. 2</v>
          </cell>
          <cell r="F81" t="str">
            <v>St. 1994, c. 60, s. 79</v>
          </cell>
        </row>
        <row r="82">
          <cell r="D82" t="str">
            <v>§3B(a)(11), (12)</v>
          </cell>
          <cell r="E82" t="str">
            <v>St. 1996, c. 151, s. 204</v>
          </cell>
          <cell r="F82" t="str">
            <v>St. 1999, c. 127, s. 72; St. 2005, c. 163, s. 4</v>
          </cell>
        </row>
        <row r="83">
          <cell r="D83" t="str">
            <v>MGL. §61</v>
          </cell>
          <cell r="F83" t="str">
            <v>Suspended in 2002</v>
          </cell>
        </row>
        <row r="86">
          <cell r="C86" t="str">
            <v>§§62(a)(19), 62(e)</v>
          </cell>
        </row>
        <row r="87">
          <cell r="C87" t="str">
            <v>§§62(a)(2)(E), 162(p)</v>
          </cell>
        </row>
        <row r="88">
          <cell r="C88" t="str">
            <v>§220</v>
          </cell>
        </row>
        <row r="89">
          <cell r="C89" t="str">
            <v>§§62(a)(14), 179A</v>
          </cell>
        </row>
        <row r="90">
          <cell r="C90" t="str">
            <v>§§62(a)(19), 223</v>
          </cell>
        </row>
        <row r="91">
          <cell r="D91" t="str">
            <v>§3B(a)(15)</v>
          </cell>
          <cell r="E91" t="str">
            <v>St. 2006, c. 139, s. 42</v>
          </cell>
        </row>
        <row r="92">
          <cell r="C92" t="str">
            <v>§162(l)</v>
          </cell>
        </row>
        <row r="93">
          <cell r="C93" t="str">
            <v>§§62(a)(17), 221</v>
          </cell>
          <cell r="D93" t="str">
            <v>§2(d)(1)</v>
          </cell>
        </row>
        <row r="95">
          <cell r="D95" t="str">
            <v>§6(d)</v>
          </cell>
          <cell r="E95" t="str">
            <v>St. 1979, c. 796, s. 9</v>
          </cell>
          <cell r="F95" t="str">
            <v>St. 1983, c. 518, s. 2; St. 1987, c. 677, s. 1</v>
          </cell>
        </row>
        <row r="96">
          <cell r="D96" t="str">
            <v>§6(e)</v>
          </cell>
          <cell r="E96" t="str">
            <v>St. 1987, c. 773, s. 4</v>
          </cell>
          <cell r="F96" t="str">
            <v>St. 1993, c. 482, s. 2; St. 1998, c. 161, s. 291</v>
          </cell>
        </row>
        <row r="97">
          <cell r="D97" t="str">
            <v>§6(g)</v>
          </cell>
          <cell r="E97" t="str">
            <v>St. 1993, 19, s. 46</v>
          </cell>
        </row>
        <row r="98">
          <cell r="E98" t="str">
            <v>St. 1995, c. 5 §110(m)</v>
          </cell>
        </row>
        <row r="99">
          <cell r="D99" t="str">
            <v>§6(h)</v>
          </cell>
          <cell r="E99" t="str">
            <v>St. 1997, c. 43, s. 63</v>
          </cell>
          <cell r="F99" t="str">
            <v>St. 1999, c. 127, s. 79</v>
          </cell>
        </row>
        <row r="100">
          <cell r="D100" t="str">
            <v>§6(i)</v>
          </cell>
          <cell r="E100" t="str">
            <v>St. 1997, c. 43, s. 63</v>
          </cell>
          <cell r="F100" t="str">
            <v>St. 1998, c. 175, s. 18</v>
          </cell>
        </row>
        <row r="101">
          <cell r="D101" t="str">
            <v>§6I(a)</v>
          </cell>
          <cell r="E101" t="str">
            <v>St. 1999, c. 127, s. 82</v>
          </cell>
          <cell r="F101" t="str">
            <v>St.2004, c. 290, §§ 5 to 8, eff. Aug. 10, 2004; St.2004, c. 352, § 27, eff. Sept. 17, 2004; St.2008, c. 119, § 4, eff. May 29, 2008; St.2009, c. 159, § 2, eff. Nov. 23, 2009; St.2010, c. 240, §§ 116, 117, eff. Aug. 1, 2010.</v>
          </cell>
        </row>
        <row r="102">
          <cell r="D102" t="str">
            <v>§6J</v>
          </cell>
          <cell r="E102" t="str">
            <v>St.2003, c. 141, § 22</v>
          </cell>
          <cell r="F102" t="str">
            <v>St.2004, c. 65, §§ 5 to 9, eff. Jan. 1, 2005; St.2004, c. 462, § 2, eff. Jan. 1, 2005; St.2006, c. 123, § 51, eff. June 24, 2006; St.2010, c. 131, § 35</v>
          </cell>
        </row>
        <row r="103">
          <cell r="D103" t="str">
            <v>§6(k)</v>
          </cell>
          <cell r="E103" t="str">
            <v>St. 1999, c. 127, s. 80</v>
          </cell>
        </row>
        <row r="104">
          <cell r="D104" t="str">
            <v>§6J</v>
          </cell>
          <cell r="E104" t="str">
            <v>St.2003, c. 141, § 22</v>
          </cell>
          <cell r="F104" t="str">
            <v>St.2004, c. 65, §§ 5 to 9, eff. Jan. 1, 2005; St.2004, c. 462, § 2, eff. Jan. 1, 2005; St.2006, c. 123, § 51, eff. June 24, 2006; St.2010, c. 131, § 35</v>
          </cell>
        </row>
        <row r="105">
          <cell r="D105" t="str">
            <v>§6(l)</v>
          </cell>
          <cell r="E105" t="str">
            <v>St. 2005, c. 158</v>
          </cell>
          <cell r="F105" t="str">
            <v>St. 2007, c. 63, s. 1; </v>
          </cell>
        </row>
        <row r="107">
          <cell r="D107" t="str">
            <v>§6 1/2</v>
          </cell>
          <cell r="E107" t="str">
            <v>St. 2006, c. 145</v>
          </cell>
        </row>
        <row r="108">
          <cell r="D108" t="str">
            <v>§6(o)</v>
          </cell>
          <cell r="E108" t="str">
            <v>St. 2008, c. 310, s. 3</v>
          </cell>
        </row>
      </sheetData>
      <sheetData sheetId="1">
        <row r="3">
          <cell r="C3" t="str">
            <v>§§1361-1363</v>
          </cell>
        </row>
        <row r="4">
          <cell r="C4" t="str">
            <v>30(5)(a)</v>
          </cell>
        </row>
        <row r="6">
          <cell r="C6" t="str">
            <v>§1177, §7518(c), (g)(5)</v>
          </cell>
        </row>
        <row r="8">
          <cell r="C8" t="str">
            <v>§170(b)(2)(A), (d)(2)(A)</v>
          </cell>
        </row>
        <row r="9">
          <cell r="C9" t="str">
            <v>§172</v>
          </cell>
        </row>
        <row r="10">
          <cell r="C10" t="str">
            <v>§§613, 613A</v>
          </cell>
        </row>
        <row r="11">
          <cell r="C11" t="str">
            <v>§§1381-1388</v>
          </cell>
        </row>
        <row r="12">
          <cell r="D12" t="str">
            <v>c. 63, § 38O</v>
          </cell>
          <cell r="E12" t="str">
            <v>St.1993, c. 19, § 18, was approved Mar. 9, 1993, 
and by § 50 made effective upon passage.</v>
          </cell>
        </row>
        <row r="14">
          <cell r="C14" t="str">
            <v>§168</v>
          </cell>
        </row>
        <row r="16">
          <cell r="C16" t="str">
            <v>§190</v>
          </cell>
        </row>
        <row r="17">
          <cell r="C17" t="str">
            <v>§195</v>
          </cell>
        </row>
        <row r="18">
          <cell r="C18" t="str">
            <v>§168</v>
          </cell>
        </row>
        <row r="19">
          <cell r="C19" t="str">
            <v>§179</v>
          </cell>
        </row>
        <row r="20">
          <cell r="C20" t="str">
            <v>§168</v>
          </cell>
        </row>
        <row r="21">
          <cell r="C21" t="str">
            <v>§174</v>
          </cell>
        </row>
        <row r="22">
          <cell r="C22" t="str">
            <v>§§193, 263(c), 616, 617</v>
          </cell>
        </row>
        <row r="24">
          <cell r="C24" t="str">
            <v>§169</v>
          </cell>
        </row>
        <row r="25">
          <cell r="D25" t="str">
            <v>§ 38H</v>
          </cell>
          <cell r="E25" t="str">
            <v>Added by St.1976, c. 487, § 1. </v>
          </cell>
          <cell r="F25" t="str">
            <v>Amended by St.1989, c. 341, § 52; St.2008, c. 173, §§ 72, 73, eff. July 3, 2008.</v>
          </cell>
        </row>
        <row r="26">
          <cell r="C26" t="str">
            <v>§194</v>
          </cell>
        </row>
        <row r="28">
          <cell r="D28" t="str">
            <v>§ 38(c) ; § 38(k) ;38(l);38(m)</v>
          </cell>
          <cell r="F28" t="str">
            <v>St.2008, c. 173, § 66, an emergency act, repealing this section, was approved July 3, 2008, effective July 3, 2008, and by § 101 made applicable to tax years beginning on or after Jan. 1, 2009.   ;     St.1985, c. 188, § 10A, repealing this section, was a</v>
          </cell>
        </row>
        <row r="33">
          <cell r="D33" t="str">
            <v>§ 38H(f)</v>
          </cell>
          <cell r="E33" t="str">
            <v>St.1976, c. 487, § 1</v>
          </cell>
          <cell r="F33" t="str">
            <v>St.2008, c. 173, § 72</v>
          </cell>
        </row>
        <row r="34">
          <cell r="D34" t="str">
            <v>§ 30(7) </v>
          </cell>
          <cell r="E34" t="str">
            <v>St. 1962, c. 756, §2</v>
          </cell>
          <cell r="F34" t="str">
            <v>St.1966, c. 698, §47; St.1969, c. 539, § 1; St.1970, c. 634, § 1; St.1982, c. 658, § 2; St.2008, c. 173, §40; St.2011, c. 9, §56</v>
          </cell>
        </row>
        <row r="36">
          <cell r="D36" t="str">
            <v>§ 31A</v>
          </cell>
          <cell r="E36" t="str">
            <v>St.1970, c. 634, § 2</v>
          </cell>
          <cell r="F36" t="str">
            <v>St.1973, c. 752, § 3; St.1977, c. 919, § 1; St.1982, c. 658, § 3; St.1988, c. 202, §§ 12, 13; St.1993, c. 19, § 17; St.1994, c. 60, §§ 83 to 85; St.1996, c. 151, § 207; St.1999, c. 127, § 88; St.2003, c. 26, §§ 205, 206, eff. July 1, 2003; St.2003, c. 141</v>
          </cell>
        </row>
        <row r="37">
          <cell r="D37" t="str">
            <v>§§ 31D, 31E, 31F</v>
          </cell>
          <cell r="E37" t="str">
            <v>St.1987, c. 736</v>
          </cell>
          <cell r="F37" t="str">
            <v>St.1988, c. 199, § 12; St.2008, c. 173, § 45</v>
          </cell>
        </row>
        <row r="38">
          <cell r="D38" t="str">
            <v>§ 38M</v>
          </cell>
          <cell r="E38" t="str">
            <v>St.1991, c. 138, § 130</v>
          </cell>
          <cell r="F38" t="str">
            <v>St.1991, c. 176, § 6; St.1995, c. 280, § 3; ; St.2008, c. 130, § 28; St.2008, c. 173, §§ 76 to 78</v>
          </cell>
        </row>
        <row r="39">
          <cell r="D39" t="str">
            <v>c. 62 § 6(g); c. 63 § 38N</v>
          </cell>
          <cell r="E39" t="str">
            <v>St.1993, c. 19, § 18</v>
          </cell>
          <cell r="F39" t="str">
            <v>MGL c. 63, s. 6 repealed by 1934, 323, s. 1; St.2004, c. 262, § 45; St.2006, c. 123, § 62; St.2009, c. 166, §§ 23, 24; St.2010, c. 240, § 126</v>
          </cell>
        </row>
        <row r="40">
          <cell r="E40" t="str">
            <v>St. 1995, c. 5, § 110(m)</v>
          </cell>
          <cell r="F40" t="str">
            <v>Not Active</v>
          </cell>
        </row>
        <row r="41">
          <cell r="D41" t="str">
            <v>§ 38P</v>
          </cell>
          <cell r="E41" t="str">
            <v>St.1996, c. 339, § 1</v>
          </cell>
        </row>
        <row r="42">
          <cell r="D42" t="str">
            <v>c. 63, § 38Q</v>
          </cell>
          <cell r="E42" t="str">
            <v>St.1998, c. 206, § 35</v>
          </cell>
          <cell r="F42" t="str">
            <v>St.2000, c. 159, §§ 124, 125; St.2003, c. 141, § 28; St.2006, c. 123, §§ 63, 64; St.2008, c. 173, §§ 79, 80; St.2010, c. 240, §§ 127, 128</v>
          </cell>
        </row>
        <row r="43">
          <cell r="D43" t="str">
            <v>c. 63, § 38R</v>
          </cell>
          <cell r="E43" t="str">
            <v>St.2003, c. 141, § 24</v>
          </cell>
          <cell r="F43" t="str">
            <v>St.2004, c. 65, §§ 13 to 18; St.2004, c. 462, § 3; St.2006, c. 123, § 65; St.2010, c. 131, § 48</v>
          </cell>
        </row>
        <row r="47">
          <cell r="D47" t="str">
            <v>c. 62, §6; c. 63, §38X</v>
          </cell>
          <cell r="E47" t="str">
            <v>St. 2005, c. 158</v>
          </cell>
          <cell r="F47" t="str">
            <v>St. 2007, c. 63; St.2008, c. 173, § 82; St.2009, c. 27, § 46</v>
          </cell>
        </row>
        <row r="48">
          <cell r="D48" t="str">
            <v>c. 63, § 31L</v>
          </cell>
          <cell r="E48" t="str">
            <v>St. 2006, c. 144, 145</v>
          </cell>
        </row>
        <row r="49">
          <cell r="D49" t="str">
            <v>c. 63, § 38N</v>
          </cell>
          <cell r="E49" t="str">
            <v>St.1993, c. 19, § 18</v>
          </cell>
          <cell r="F49" t="str">
            <v>St.2004, c. 262, § 45; St.2006, c. 123, § 62; St.2009, c. 166, §§ 23, 24; St.2010, c. 240, § 126</v>
          </cell>
        </row>
        <row r="50">
          <cell r="D50" t="str">
            <v>c. 62, §6(m), 6(n); c. 63, §§38U, 38W</v>
          </cell>
          <cell r="E50" t="str">
            <v>St. 2008, c. 130, §§ 52-54</v>
          </cell>
        </row>
        <row r="51">
          <cell r="D51" t="str">
            <v>c. 63, § 38Z</v>
          </cell>
          <cell r="E51" t="str">
            <v>St. 2008, c. 310, § 6</v>
          </cell>
          <cell r="F51" t="str">
            <v>St.2009, c. 27, § 47; St.2011, c. 68, § 69</v>
          </cell>
        </row>
        <row r="53">
          <cell r="C53" t="str">
            <v>§501(c)(14)(A)</v>
          </cell>
        </row>
        <row r="54">
          <cell r="C54" t="str">
            <v>§501</v>
          </cell>
        </row>
        <row r="55">
          <cell r="D55" t="str">
            <v>c. 63, §§ 30, 38B</v>
          </cell>
          <cell r="E55" t="str">
            <v>St.1935, c. 473, § 3</v>
          </cell>
          <cell r="F55" t="str">
            <v>St.1953, c. 654, § 58; St.1956, c. 379, § 2; St.1956, c. 550, § 8; St.1962, c. 560, § 1; St.1962, c. 756, § 7; St.1966, c. 698, § 60; St.1971, c. 555, § 35; St.1973, c. 752, § 8; St.1975, c. 684, § 51; St.1992, c. 133, §§ 405, 406; St.1995, c. 81, § 6; St</v>
          </cell>
        </row>
      </sheetData>
      <sheetData sheetId="2">
        <row r="3">
          <cell r="D3" t="str">
            <v>§6(d)</v>
          </cell>
          <cell r="E3">
            <v>1967</v>
          </cell>
        </row>
        <row r="4">
          <cell r="D4" t="str">
            <v>§6(d)</v>
          </cell>
          <cell r="E4">
            <v>1967</v>
          </cell>
        </row>
        <row r="5">
          <cell r="D5" t="str">
            <v>§6(e); §6(x)</v>
          </cell>
          <cell r="E5" t="str">
            <v>1967; 1970</v>
          </cell>
          <cell r="F5" t="str">
            <v>1968, 1983, 1990, 2004 </v>
          </cell>
        </row>
        <row r="7">
          <cell r="D7" t="str">
            <v>§6 (ww)</v>
          </cell>
          <cell r="E7">
            <v>2005</v>
          </cell>
          <cell r="F7">
            <v>2007</v>
          </cell>
        </row>
        <row r="9">
          <cell r="D9" t="str">
            <v>§6(h); §6(kk)</v>
          </cell>
          <cell r="E9" t="str">
            <v>1967; 1986</v>
          </cell>
          <cell r="F9" t="str">
            <v>1971, 1978, 1986, 1988, 1993, 2000</v>
          </cell>
        </row>
        <row r="11">
          <cell r="D11" t="str">
            <v>§6(h)</v>
          </cell>
          <cell r="E11">
            <v>1967</v>
          </cell>
          <cell r="F11" t="str">
            <v>1971, 1977, 1986, 1988, </v>
          </cell>
        </row>
        <row r="12">
          <cell r="D12" t="str">
            <v>§6(k)</v>
          </cell>
          <cell r="E12">
            <v>1967</v>
          </cell>
          <cell r="F12" t="str">
            <v>1971, </v>
          </cell>
        </row>
        <row r="13">
          <cell r="D13" t="str">
            <v>§6(l); §6(z)</v>
          </cell>
          <cell r="E13" t="str">
            <v>1967; 1973</v>
          </cell>
          <cell r="F13" t="str">
            <v>1979, 1984, 2011</v>
          </cell>
        </row>
        <row r="15">
          <cell r="D15" t="str">
            <v>§6(i)</v>
          </cell>
          <cell r="E15">
            <v>1967</v>
          </cell>
          <cell r="F15" t="str">
            <v>1971, 1990</v>
          </cell>
        </row>
        <row r="16">
          <cell r="D16" t="str">
            <v>§6(m)</v>
          </cell>
          <cell r="E16">
            <v>1967</v>
          </cell>
        </row>
        <row r="17">
          <cell r="D17" t="str">
            <v>§6(w)</v>
          </cell>
          <cell r="E17">
            <v>1968</v>
          </cell>
        </row>
        <row r="18">
          <cell r="D18" t="str">
            <v>§6(ll)</v>
          </cell>
          <cell r="E18">
            <v>1987</v>
          </cell>
          <cell r="F18">
            <v>1993</v>
          </cell>
        </row>
        <row r="19">
          <cell r="D19" t="str">
            <v>§6(y)</v>
          </cell>
          <cell r="E19">
            <v>1971</v>
          </cell>
          <cell r="F19">
            <v>1983</v>
          </cell>
        </row>
        <row r="20">
          <cell r="D20" t="str">
            <v>§6(uu); §6(vv)</v>
          </cell>
          <cell r="E20">
            <v>2001</v>
          </cell>
        </row>
        <row r="23">
          <cell r="D23" t="str">
            <v>§6(g)</v>
          </cell>
          <cell r="E23">
            <v>1967</v>
          </cell>
          <cell r="F23" t="str">
            <v>1971, 2009, 2010</v>
          </cell>
        </row>
        <row r="24">
          <cell r="D24" t="str">
            <v>§6(g)</v>
          </cell>
          <cell r="E24">
            <v>1967</v>
          </cell>
        </row>
        <row r="25">
          <cell r="D25" t="str">
            <v>*General exclusion of real property transactions</v>
          </cell>
        </row>
        <row r="27">
          <cell r="D27" t="str">
            <v>§6(v)</v>
          </cell>
          <cell r="E27">
            <v>1967</v>
          </cell>
        </row>
        <row r="28">
          <cell r="D28" t="str">
            <v>§6(r) ; §6(s)</v>
          </cell>
          <cell r="E28">
            <v>1967</v>
          </cell>
          <cell r="F28" t="str">
            <v>1971, 1977, 1982,  1990, 1995</v>
          </cell>
        </row>
        <row r="30">
          <cell r="D30" t="str">
            <v>§6(r) ; §6 (s)</v>
          </cell>
          <cell r="E30">
            <v>1977</v>
          </cell>
          <cell r="F30">
            <v>1982</v>
          </cell>
        </row>
        <row r="32">
          <cell r="D32" t="str">
            <v>§6(r), (s)</v>
          </cell>
          <cell r="E32">
            <v>1967</v>
          </cell>
          <cell r="F32" t="str">
            <v>1971, 1977, 1982, 1990</v>
          </cell>
        </row>
        <row r="33">
          <cell r="D33" t="str">
            <v>§6(r), (s)</v>
          </cell>
          <cell r="E33">
            <v>1967</v>
          </cell>
          <cell r="F33" t="str">
            <v>1990, 1995</v>
          </cell>
        </row>
        <row r="34">
          <cell r="D34" t="str">
            <v>§6(r), (s); §6(p)</v>
          </cell>
          <cell r="E34">
            <v>1967</v>
          </cell>
          <cell r="F34" t="str">
            <v>1971, 1977, 1982, 1990 ; 1968, 2008</v>
          </cell>
        </row>
        <row r="36">
          <cell r="D36" t="str">
            <v>§6(r), (s); §6(o)</v>
          </cell>
          <cell r="E36" t="str">
            <v>1967; 1968</v>
          </cell>
          <cell r="F36" t="str">
            <v>1971, 1977, 1982, 1990</v>
          </cell>
        </row>
        <row r="38">
          <cell r="D38" t="str">
            <v>§6(r), (s)</v>
          </cell>
          <cell r="E38">
            <v>1967</v>
          </cell>
          <cell r="F38" t="str">
            <v>1990, 1995</v>
          </cell>
        </row>
        <row r="40">
          <cell r="D40" t="str">
            <v>§6(i); §6(qq)</v>
          </cell>
          <cell r="E40" t="str">
            <v>1967; 1990</v>
          </cell>
          <cell r="F40" t="str">
            <v>1990; 1991, 2005</v>
          </cell>
        </row>
        <row r="42">
          <cell r="D42" t="str">
            <v>§6(j); §6(qq)</v>
          </cell>
          <cell r="E42" t="str">
            <v>1967; 1990</v>
          </cell>
          <cell r="F42" t="str">
            <v>1977, 1990; 1991, 2005</v>
          </cell>
        </row>
        <row r="44">
          <cell r="D44" t="str">
            <v>§6(i), (qq)</v>
          </cell>
          <cell r="E44" t="str">
            <v>1967; 1990</v>
          </cell>
          <cell r="F44" t="str">
            <v>1990; 1991, 2005</v>
          </cell>
        </row>
        <row r="45">
          <cell r="D45" t="str">
            <v>§6(i), (qq)</v>
          </cell>
          <cell r="E45" t="str">
            <v>1971; 1990</v>
          </cell>
          <cell r="F45" t="str">
            <v>1990; 1991, 2005</v>
          </cell>
        </row>
        <row r="46">
          <cell r="D46" t="str">
            <v>§6(dd)</v>
          </cell>
          <cell r="E46">
            <v>1977</v>
          </cell>
        </row>
        <row r="47">
          <cell r="D47" t="str">
            <v>§6(n)</v>
          </cell>
          <cell r="E47">
            <v>1967</v>
          </cell>
        </row>
        <row r="48">
          <cell r="D48" t="str">
            <v>§6(u)</v>
          </cell>
          <cell r="E48">
            <v>1967</v>
          </cell>
          <cell r="F48" t="str">
            <v>1968, 2006</v>
          </cell>
        </row>
        <row r="49">
          <cell r="D49" t="str">
            <v>§6(m)</v>
          </cell>
          <cell r="E49">
            <v>1967</v>
          </cell>
        </row>
        <row r="50">
          <cell r="D50" t="str">
            <v>§6(m)</v>
          </cell>
          <cell r="E50">
            <v>1967</v>
          </cell>
        </row>
        <row r="51">
          <cell r="D51" t="str">
            <v>§6(q)</v>
          </cell>
          <cell r="E51">
            <v>1967</v>
          </cell>
          <cell r="F51" t="str">
            <v>1981, 2005</v>
          </cell>
        </row>
        <row r="52">
          <cell r="D52" t="str">
            <v>§6(gg)</v>
          </cell>
          <cell r="E52">
            <v>1979</v>
          </cell>
          <cell r="F52">
            <v>1982</v>
          </cell>
        </row>
        <row r="53">
          <cell r="D53" t="str">
            <v>§6(f)</v>
          </cell>
          <cell r="E53">
            <v>1967</v>
          </cell>
          <cell r="F53">
            <v>1998</v>
          </cell>
        </row>
        <row r="54">
          <cell r="D54" t="str">
            <v>§6(pp)</v>
          </cell>
          <cell r="E54">
            <v>1990</v>
          </cell>
        </row>
        <row r="55">
          <cell r="D55" t="str">
            <v>§6(o)</v>
          </cell>
          <cell r="E55">
            <v>1967</v>
          </cell>
        </row>
        <row r="56">
          <cell r="D56" t="str">
            <v>§6(j)</v>
          </cell>
          <cell r="E56">
            <v>1967</v>
          </cell>
          <cell r="F56" t="str">
            <v>1977, 1990</v>
          </cell>
        </row>
        <row r="57">
          <cell r="D57" t="str">
            <v>§6(aa)</v>
          </cell>
          <cell r="E57">
            <v>1973</v>
          </cell>
          <cell r="F57">
            <v>1997</v>
          </cell>
        </row>
        <row r="58">
          <cell r="D58" t="str">
            <v>§6(m)</v>
          </cell>
          <cell r="E58">
            <v>1967</v>
          </cell>
        </row>
        <row r="59">
          <cell r="D59" t="str">
            <v>§6(i)</v>
          </cell>
          <cell r="E59">
            <v>1967</v>
          </cell>
          <cell r="F59">
            <v>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alegislature.gov/Laws/GeneralLaws/PartI/TitleIX/Chapter62/Section6" TargetMode="External" /><Relationship Id="rId2" Type="http://schemas.openxmlformats.org/officeDocument/2006/relationships/hyperlink" Target="http://www.malegislature.gov/Laws/GeneralLaws/PartI/TitleIX/Chapter63/Section38Q" TargetMode="External" /><Relationship Id="rId3" Type="http://schemas.openxmlformats.org/officeDocument/2006/relationships/hyperlink" Target="http://www.malegislature.gov/Laws/GeneralLaws/PartI/TitleIX/Chapter62/Section6" TargetMode="External" /><Relationship Id="rId4" Type="http://schemas.openxmlformats.org/officeDocument/2006/relationships/hyperlink" Target="http://www.malegislature.gov/Laws/GeneralLaws/PartI/TitleIX/Chapter63/Section38Z" TargetMode="External" /><Relationship Id="rId5" Type="http://schemas.openxmlformats.org/officeDocument/2006/relationships/hyperlink" Target="http://www.malegislature.gov/Laws/GeneralLaws/PartI/TitleIX/Chapter62/Section6" TargetMode="External" /><Relationship Id="rId6" Type="http://schemas.openxmlformats.org/officeDocument/2006/relationships/hyperlink" Target="http://www.malegislature.gov/Laws/GeneralLaws/PartI/TitleIX/Chapter63/Section31M" TargetMode="External" /><Relationship Id="rId7" Type="http://schemas.openxmlformats.org/officeDocument/2006/relationships/hyperlink" Target="http://www.malegislature.gov/Laws/GeneralLaws/PartI/TitleIX/Chapter62/Section6" TargetMode="External" /><Relationship Id="rId8" Type="http://schemas.openxmlformats.org/officeDocument/2006/relationships/hyperlink" Target="http://www.malegislature.gov/Laws/GeneralLaws/PartI/TitleIX/Chapter63/Section38X" TargetMode="External" /><Relationship Id="rId9" Type="http://schemas.openxmlformats.org/officeDocument/2006/relationships/hyperlink" Target="http://www.malegislature.gov/Laws/GeneralLaws/PartI/TitleIX/Chapter62/Section6J" TargetMode="External" /><Relationship Id="rId10" Type="http://schemas.openxmlformats.org/officeDocument/2006/relationships/hyperlink" Target="http://www.malegislature.gov/Laws/GeneralLaws/PartI/TitleIX/Chapter63/Section38R" TargetMode="External" /><Relationship Id="rId11" Type="http://schemas.openxmlformats.org/officeDocument/2006/relationships/hyperlink" Target="http://www.malegislature.gov/Laws/GeneralLaws/PartI/TitleIX/Chapter62/Section6" TargetMode="External" /><Relationship Id="rId12" Type="http://schemas.openxmlformats.org/officeDocument/2006/relationships/hyperlink" Target="http://www.malegislature.gov/Laws/GeneralLaws/PartI/TitleIX/Chapter63/Section38U" TargetMode="External" /><Relationship Id="rId13" Type="http://schemas.openxmlformats.org/officeDocument/2006/relationships/hyperlink" Target="http://www.malegislature.gov/Laws/GeneralLaws/PartI/TitleIX/Chapter62/Section6I" TargetMode="External" /><Relationship Id="rId14" Type="http://schemas.openxmlformats.org/officeDocument/2006/relationships/hyperlink" Target="http://www.malegislature.gov/Laws/GeneralLaws/PartI/TitleIX/Chapter63/Section31H" TargetMode="External" /><Relationship Id="rId15" Type="http://schemas.openxmlformats.org/officeDocument/2006/relationships/hyperlink" Target="http://www.malegislature.gov/Laws/GeneralLaws/PartI/TitleIX/Chapter62/Section61~2" TargetMode="External" /><Relationship Id="rId16" Type="http://schemas.openxmlformats.org/officeDocument/2006/relationships/hyperlink" Target="http://www.malegislature.gov/Laws/GeneralLaws/PartI/TitleIX/Chapter63/Section31L" TargetMode="External" /><Relationship Id="rId17" Type="http://schemas.openxmlformats.org/officeDocument/2006/relationships/hyperlink" Target="http://www.malegislature.gov/Laws/GeneralLaws/PartI/TitleIX/Chapter63/Section38M" TargetMode="External" /><Relationship Id="rId18" Type="http://schemas.openxmlformats.org/officeDocument/2006/relationships/hyperlink" Target="http://www.malegislature.gov/Laws/GeneralLaws/PartI/TitleIX/Chapter62/Section6" TargetMode="External" /><Relationship Id="rId19" Type="http://schemas.openxmlformats.org/officeDocument/2006/relationships/hyperlink" Target="http://www.malegislature.gov/Laws/GeneralLaws/PartI/TitleIX/Chapter63/Section38N" TargetMode="External" /><Relationship Id="rId20" Type="http://schemas.openxmlformats.org/officeDocument/2006/relationships/hyperlink" Target="http://www.malegislature.gov/Laws/GeneralLaws/PartI/TitleIX/Chapter62/Section6" TargetMode="External" /><Relationship Id="rId21" Type="http://schemas.openxmlformats.org/officeDocument/2006/relationships/hyperlink" Target="http://www.malegislature.gov/Laws/GeneralLaws/PartI/TitleIX/Chapter63/Section38BB" TargetMode="External" /><Relationship Id="rId22" Type="http://schemas.openxmlformats.org/officeDocument/2006/relationships/hyperlink" Target="http://www.mass.gov/Eoeea/docs/eea/land/conservation-credit-regs.pdf" TargetMode="External" /><Relationship Id="rId23" Type="http://schemas.openxmlformats.org/officeDocument/2006/relationships/hyperlink" Target="http://www.malegislature.gov/Laws/SessionLaws/Acts/2011/Chapter68" TargetMode="External" /><Relationship Id="rId24" Type="http://schemas.openxmlformats.org/officeDocument/2006/relationships/drawing" Target="../drawings/drawing1.xml" /><Relationship Id="rId2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6:H34"/>
  <sheetViews>
    <sheetView view="pageBreakPreview" zoomScale="85" zoomScaleNormal="70" zoomScaleSheetLayoutView="85" workbookViewId="0" topLeftCell="A1">
      <pane xSplit="7" ySplit="6" topLeftCell="H7" activePane="bottomRight" state="frozen"/>
      <selection pane="topLeft" activeCell="A1" sqref="A1"/>
      <selection pane="topRight" activeCell="H1" sqref="H1"/>
      <selection pane="bottomLeft" activeCell="A7" sqref="A7"/>
      <selection pane="bottomRight" activeCell="G9" sqref="G9"/>
    </sheetView>
  </sheetViews>
  <sheetFormatPr defaultColWidth="9.00390625" defaultRowHeight="14.25"/>
  <cols>
    <col min="1" max="1" width="4.375" style="145" customWidth="1"/>
    <col min="2" max="2" width="53.375" style="142" customWidth="1"/>
    <col min="3" max="3" width="1.00390625" style="142" customWidth="1"/>
    <col min="4" max="4" width="32.75390625" style="142" customWidth="1"/>
    <col min="5" max="5" width="1.4921875" style="142" customWidth="1"/>
    <col min="6" max="6" width="13.00390625" style="142" customWidth="1"/>
    <col min="7" max="7" width="40.50390625" style="147" customWidth="1"/>
    <col min="9" max="9" width="19.25390625" style="142" customWidth="1"/>
    <col min="10" max="10" width="18.00390625" style="142" customWidth="1"/>
    <col min="11" max="16384" width="40.50390625" style="142" customWidth="1"/>
  </cols>
  <sheetData>
    <row r="1" ht="14.25"/>
    <row r="2" ht="14.25"/>
    <row r="3" ht="14.25"/>
    <row r="4" ht="14.25"/>
    <row r="5" ht="14.25"/>
    <row r="6" s="200" customFormat="1" ht="18.75" thickBot="1">
      <c r="A6" s="199" t="s">
        <v>614</v>
      </c>
    </row>
    <row r="7" spans="1:7" s="152" customFormat="1" ht="32.25" thickBot="1">
      <c r="A7" s="151"/>
      <c r="B7" s="152" t="s">
        <v>243</v>
      </c>
      <c r="D7" s="152" t="s">
        <v>244</v>
      </c>
      <c r="F7" s="152" t="s">
        <v>246</v>
      </c>
      <c r="G7" s="152" t="s">
        <v>245</v>
      </c>
    </row>
    <row r="8" spans="1:8" ht="47.25" customHeight="1" thickTop="1">
      <c r="A8" s="148">
        <v>1</v>
      </c>
      <c r="B8" s="149" t="s">
        <v>574</v>
      </c>
      <c r="C8" s="149"/>
      <c r="D8" s="149" t="s">
        <v>221</v>
      </c>
      <c r="E8" s="149"/>
      <c r="F8" s="149" t="s">
        <v>212</v>
      </c>
      <c r="G8" s="150" t="s">
        <v>295</v>
      </c>
      <c r="H8" s="142"/>
    </row>
    <row r="9" spans="1:7" ht="101.25" customHeight="1">
      <c r="A9" s="140">
        <v>2</v>
      </c>
      <c r="B9" s="141" t="s">
        <v>569</v>
      </c>
      <c r="C9" s="141"/>
      <c r="D9" s="141" t="s">
        <v>222</v>
      </c>
      <c r="E9" s="141"/>
      <c r="F9" s="141" t="s">
        <v>212</v>
      </c>
      <c r="G9" s="146" t="s">
        <v>295</v>
      </c>
    </row>
    <row r="10" spans="1:7" ht="103.5" customHeight="1">
      <c r="A10" s="140">
        <v>3</v>
      </c>
      <c r="B10" s="141" t="s">
        <v>233</v>
      </c>
      <c r="C10" s="141"/>
      <c r="D10" s="141" t="s">
        <v>238</v>
      </c>
      <c r="E10" s="141"/>
      <c r="F10" s="141" t="s">
        <v>212</v>
      </c>
      <c r="G10" s="146" t="s">
        <v>295</v>
      </c>
    </row>
    <row r="11" spans="1:7" ht="66" customHeight="1">
      <c r="A11" s="140">
        <v>4</v>
      </c>
      <c r="B11" s="141" t="s">
        <v>237</v>
      </c>
      <c r="C11" s="141"/>
      <c r="D11" s="141"/>
      <c r="E11" s="141"/>
      <c r="F11" s="141" t="s">
        <v>212</v>
      </c>
      <c r="G11" s="146" t="s">
        <v>295</v>
      </c>
    </row>
    <row r="12" spans="1:7" ht="88.5" customHeight="1">
      <c r="A12" s="140">
        <v>5</v>
      </c>
      <c r="B12" s="141" t="s">
        <v>234</v>
      </c>
      <c r="C12" s="141"/>
      <c r="D12" s="141" t="s">
        <v>219</v>
      </c>
      <c r="E12" s="141"/>
      <c r="F12" s="141" t="s">
        <v>212</v>
      </c>
      <c r="G12" s="146" t="s">
        <v>294</v>
      </c>
    </row>
    <row r="13" spans="1:7" ht="86.25" customHeight="1">
      <c r="A13" s="140">
        <v>6</v>
      </c>
      <c r="B13" s="141" t="s">
        <v>239</v>
      </c>
      <c r="C13" s="141"/>
      <c r="D13" s="141" t="s">
        <v>216</v>
      </c>
      <c r="E13" s="141"/>
      <c r="F13" s="141" t="s">
        <v>212</v>
      </c>
      <c r="G13" s="146" t="s">
        <v>611</v>
      </c>
    </row>
    <row r="14" spans="1:7" ht="83.25" customHeight="1">
      <c r="A14" s="140">
        <v>7</v>
      </c>
      <c r="B14" s="141" t="s">
        <v>235</v>
      </c>
      <c r="C14" s="141"/>
      <c r="D14" s="141" t="s">
        <v>576</v>
      </c>
      <c r="E14" s="141"/>
      <c r="F14" s="141" t="s">
        <v>212</v>
      </c>
      <c r="G14" s="146" t="s">
        <v>610</v>
      </c>
    </row>
    <row r="15" spans="1:7" ht="96.75" customHeight="1">
      <c r="A15" s="140">
        <v>8</v>
      </c>
      <c r="B15" s="141" t="s">
        <v>581</v>
      </c>
      <c r="C15" s="141"/>
      <c r="D15" s="141"/>
      <c r="E15" s="141"/>
      <c r="F15" s="141" t="s">
        <v>570</v>
      </c>
      <c r="G15" s="146" t="s">
        <v>611</v>
      </c>
    </row>
    <row r="16" spans="1:8" ht="127.5" customHeight="1">
      <c r="A16" s="140">
        <v>9</v>
      </c>
      <c r="B16" s="141" t="s">
        <v>571</v>
      </c>
      <c r="C16" s="141"/>
      <c r="D16" s="141" t="s">
        <v>213</v>
      </c>
      <c r="E16" s="141"/>
      <c r="F16" s="141" t="s">
        <v>211</v>
      </c>
      <c r="G16" s="146" t="s">
        <v>84</v>
      </c>
      <c r="H16" s="142"/>
    </row>
    <row r="17" spans="1:8" s="171" customFormat="1" ht="87" customHeight="1">
      <c r="A17" s="167">
        <v>10</v>
      </c>
      <c r="B17" s="168" t="s">
        <v>575</v>
      </c>
      <c r="C17" s="168"/>
      <c r="D17" s="168" t="s">
        <v>577</v>
      </c>
      <c r="E17" s="168"/>
      <c r="F17" s="168" t="s">
        <v>214</v>
      </c>
      <c r="G17" s="169" t="s">
        <v>215</v>
      </c>
      <c r="H17" s="170"/>
    </row>
    <row r="18" spans="1:7" ht="66" customHeight="1">
      <c r="A18" s="140">
        <v>11</v>
      </c>
      <c r="B18" s="141" t="s">
        <v>572</v>
      </c>
      <c r="C18" s="141"/>
      <c r="D18" s="141" t="s">
        <v>578</v>
      </c>
      <c r="E18" s="141"/>
      <c r="F18" s="141" t="s">
        <v>240</v>
      </c>
      <c r="G18" s="146" t="s">
        <v>84</v>
      </c>
    </row>
    <row r="19" spans="1:7" ht="39.75" customHeight="1">
      <c r="A19" s="140">
        <v>12</v>
      </c>
      <c r="B19" s="141" t="s">
        <v>573</v>
      </c>
      <c r="C19" s="141"/>
      <c r="D19" s="141" t="s">
        <v>241</v>
      </c>
      <c r="E19" s="141"/>
      <c r="F19" s="141" t="s">
        <v>240</v>
      </c>
      <c r="G19" s="146" t="s">
        <v>84</v>
      </c>
    </row>
    <row r="20" spans="1:7" ht="66" customHeight="1">
      <c r="A20" s="140">
        <v>13</v>
      </c>
      <c r="B20" s="141" t="s">
        <v>236</v>
      </c>
      <c r="C20" s="141"/>
      <c r="D20" s="141" t="s">
        <v>242</v>
      </c>
      <c r="E20" s="141"/>
      <c r="F20" s="141" t="s">
        <v>217</v>
      </c>
      <c r="G20" s="146" t="s">
        <v>218</v>
      </c>
    </row>
    <row r="21" spans="1:7" ht="75.75" customHeight="1">
      <c r="A21" s="140">
        <v>14</v>
      </c>
      <c r="B21" s="141" t="s">
        <v>580</v>
      </c>
      <c r="C21" s="141"/>
      <c r="D21" s="141"/>
      <c r="E21" s="141"/>
      <c r="F21" s="141" t="s">
        <v>570</v>
      </c>
      <c r="G21" s="146" t="s">
        <v>85</v>
      </c>
    </row>
    <row r="27" ht="14.25">
      <c r="A27" s="143"/>
    </row>
    <row r="28" ht="14.25">
      <c r="A28" s="143"/>
    </row>
    <row r="32" ht="14.25">
      <c r="A32" s="144"/>
    </row>
    <row r="34" ht="14.25">
      <c r="A34" s="143"/>
    </row>
  </sheetData>
  <printOptions/>
  <pageMargins left="0.2" right="0.16" top="0.26" bottom="0.23" header="0.24" footer="0.18"/>
  <pageSetup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6:H30"/>
  <sheetViews>
    <sheetView view="pageBreakPreview" zoomScale="75" zoomScaleNormal="70" zoomScaleSheetLayoutView="75" workbookViewId="0" topLeftCell="A1">
      <pane xSplit="7" ySplit="6" topLeftCell="J7" activePane="bottomRight" state="frozen"/>
      <selection pane="topLeft" activeCell="A1" sqref="A1"/>
      <selection pane="topRight" activeCell="H1" sqref="H1"/>
      <selection pane="bottomLeft" activeCell="A7" sqref="A7"/>
      <selection pane="bottomRight" activeCell="G16" sqref="G16"/>
    </sheetView>
  </sheetViews>
  <sheetFormatPr defaultColWidth="9.00390625" defaultRowHeight="14.25"/>
  <cols>
    <col min="1" max="1" width="4.375" style="145" customWidth="1"/>
    <col min="2" max="2" width="53.375" style="142" customWidth="1"/>
    <col min="3" max="3" width="1.00390625" style="142" customWidth="1"/>
    <col min="4" max="4" width="32.75390625" style="142" customWidth="1"/>
    <col min="5" max="5" width="1.4921875" style="142" customWidth="1"/>
    <col min="6" max="6" width="13.00390625" style="142" customWidth="1"/>
    <col min="7" max="7" width="40.50390625" style="147" customWidth="1"/>
    <col min="9" max="9" width="19.25390625" style="142" customWidth="1"/>
    <col min="10" max="10" width="18.00390625" style="142" customWidth="1"/>
    <col min="11" max="16384" width="40.50390625" style="142" customWidth="1"/>
  </cols>
  <sheetData>
    <row r="1" ht="14.25"/>
    <row r="2" ht="14.25"/>
    <row r="3" ht="14.25"/>
    <row r="4" ht="14.25"/>
    <row r="5" ht="14.25"/>
    <row r="6" s="153" customFormat="1" ht="18.75" thickBot="1">
      <c r="A6" s="199" t="s">
        <v>613</v>
      </c>
    </row>
    <row r="7" spans="1:7" s="152" customFormat="1" ht="32.25" thickBot="1">
      <c r="A7" s="151"/>
      <c r="B7" s="152" t="s">
        <v>243</v>
      </c>
      <c r="D7" s="152" t="s">
        <v>244</v>
      </c>
      <c r="F7" s="152" t="s">
        <v>246</v>
      </c>
      <c r="G7" s="152" t="s">
        <v>245</v>
      </c>
    </row>
    <row r="8" spans="1:8" ht="47.25" customHeight="1" thickTop="1">
      <c r="A8" s="148">
        <v>1</v>
      </c>
      <c r="B8" s="149" t="s">
        <v>342</v>
      </c>
      <c r="C8" s="149"/>
      <c r="D8" s="149"/>
      <c r="E8" s="149"/>
      <c r="F8" s="141" t="s">
        <v>212</v>
      </c>
      <c r="G8" s="150" t="s">
        <v>295</v>
      </c>
      <c r="H8" s="142"/>
    </row>
    <row r="9" spans="1:7" ht="101.25" customHeight="1">
      <c r="A9" s="140">
        <v>2</v>
      </c>
      <c r="B9" s="141" t="s">
        <v>344</v>
      </c>
      <c r="C9" s="141"/>
      <c r="D9" s="141"/>
      <c r="E9" s="141"/>
      <c r="F9" s="141" t="s">
        <v>212</v>
      </c>
      <c r="G9" s="146" t="s">
        <v>295</v>
      </c>
    </row>
    <row r="10" spans="1:7" ht="40.5" customHeight="1">
      <c r="A10" s="140">
        <v>3</v>
      </c>
      <c r="B10" s="141" t="s">
        <v>343</v>
      </c>
      <c r="C10" s="141"/>
      <c r="D10" s="141"/>
      <c r="E10" s="141"/>
      <c r="F10" s="141" t="s">
        <v>212</v>
      </c>
      <c r="G10" s="146" t="s">
        <v>295</v>
      </c>
    </row>
    <row r="11" spans="1:7" ht="55.5" customHeight="1">
      <c r="A11" s="140">
        <v>4</v>
      </c>
      <c r="B11" s="141" t="s">
        <v>612</v>
      </c>
      <c r="C11" s="141"/>
      <c r="D11" s="141"/>
      <c r="E11" s="141"/>
      <c r="F11" s="141" t="s">
        <v>214</v>
      </c>
      <c r="G11" s="146" t="s">
        <v>84</v>
      </c>
    </row>
    <row r="12" spans="1:7" ht="68.25" customHeight="1">
      <c r="A12" s="140">
        <v>5</v>
      </c>
      <c r="B12" s="141" t="s">
        <v>345</v>
      </c>
      <c r="C12" s="141"/>
      <c r="D12" s="141"/>
      <c r="E12" s="141"/>
      <c r="F12" s="141" t="s">
        <v>570</v>
      </c>
      <c r="G12" s="146" t="s">
        <v>295</v>
      </c>
    </row>
    <row r="13" spans="1:7" ht="47.25" customHeight="1">
      <c r="A13" s="140">
        <v>6</v>
      </c>
      <c r="B13" s="141" t="s">
        <v>346</v>
      </c>
      <c r="C13" s="141"/>
      <c r="D13" s="141"/>
      <c r="E13" s="141"/>
      <c r="F13" s="141" t="s">
        <v>214</v>
      </c>
      <c r="G13" s="146" t="s">
        <v>754</v>
      </c>
    </row>
    <row r="14" spans="1:7" ht="69.75" customHeight="1">
      <c r="A14" s="140">
        <v>7</v>
      </c>
      <c r="B14" s="141" t="s">
        <v>348</v>
      </c>
      <c r="C14" s="141"/>
      <c r="D14" s="141" t="s">
        <v>349</v>
      </c>
      <c r="E14" s="141"/>
      <c r="F14" s="141" t="s">
        <v>214</v>
      </c>
      <c r="G14" s="146" t="s">
        <v>84</v>
      </c>
    </row>
    <row r="15" spans="1:7" ht="59.25" customHeight="1">
      <c r="A15" s="140">
        <v>8</v>
      </c>
      <c r="B15" s="141" t="s">
        <v>347</v>
      </c>
      <c r="C15" s="141"/>
      <c r="D15" s="141" t="s">
        <v>350</v>
      </c>
      <c r="E15" s="141"/>
      <c r="F15" s="141" t="s">
        <v>212</v>
      </c>
      <c r="G15" s="146" t="s">
        <v>294</v>
      </c>
    </row>
    <row r="16" spans="1:7" ht="66" customHeight="1">
      <c r="A16" s="140">
        <v>9</v>
      </c>
      <c r="B16" s="141" t="s">
        <v>87</v>
      </c>
      <c r="C16" s="141"/>
      <c r="D16" s="141" t="s">
        <v>86</v>
      </c>
      <c r="E16" s="141"/>
      <c r="F16" s="141" t="s">
        <v>212</v>
      </c>
      <c r="G16" s="146" t="s">
        <v>88</v>
      </c>
    </row>
    <row r="17" spans="1:7" ht="62.25" customHeight="1">
      <c r="A17" s="140"/>
      <c r="B17" s="141"/>
      <c r="C17" s="141"/>
      <c r="D17" s="141"/>
      <c r="E17" s="141"/>
      <c r="F17" s="141"/>
      <c r="G17" s="146"/>
    </row>
    <row r="23" ht="14.25">
      <c r="A23" s="143"/>
    </row>
    <row r="24" ht="14.25">
      <c r="A24" s="143"/>
    </row>
    <row r="28" ht="14.25">
      <c r="A28" s="144"/>
    </row>
    <row r="30" ht="14.25">
      <c r="A30" s="143"/>
    </row>
  </sheetData>
  <printOptions/>
  <pageMargins left="0.2" right="0.16" top="0.26" bottom="0.23" header="0.24" footer="0.18"/>
  <pageSetup horizontalDpi="600" verticalDpi="600" orientation="landscape" scale="79" r:id="rId3"/>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AI325"/>
  <sheetViews>
    <sheetView tabSelected="1" view="pageBreakPreview" zoomScale="75" zoomScaleNormal="85" zoomScaleSheetLayoutView="75" workbookViewId="0" topLeftCell="A1">
      <pane xSplit="6" ySplit="5" topLeftCell="G6" activePane="bottomRight" state="frozen"/>
      <selection pane="topLeft" activeCell="A1" sqref="A1"/>
      <selection pane="topRight" activeCell="G1" sqref="G1"/>
      <selection pane="bottomLeft" activeCell="A6" sqref="A6"/>
      <selection pane="bottomRight" activeCell="G6" sqref="G6"/>
    </sheetView>
  </sheetViews>
  <sheetFormatPr defaultColWidth="9.00390625" defaultRowHeight="14.25"/>
  <cols>
    <col min="1" max="1" width="2.75390625" style="6" customWidth="1"/>
    <col min="2" max="2" width="4.375" style="6" customWidth="1"/>
    <col min="3" max="3" width="4.50390625" style="6" customWidth="1"/>
    <col min="4" max="4" width="5.50390625" style="96" bestFit="1" customWidth="1"/>
    <col min="5" max="5" width="58.125" style="6" customWidth="1"/>
    <col min="6" max="6" width="10.75390625" style="6" hidden="1" customWidth="1"/>
    <col min="7" max="7" width="34.875" style="27" customWidth="1"/>
    <col min="8" max="8" width="37.50390625" style="27" customWidth="1"/>
    <col min="9" max="9" width="15.00390625" style="46" hidden="1" customWidth="1"/>
    <col min="10" max="10" width="23.625" style="6" customWidth="1"/>
    <col min="11" max="11" width="11.125" style="178" hidden="1" customWidth="1"/>
    <col min="12" max="12" width="10.625" style="23" customWidth="1"/>
    <col min="13" max="13" width="11.375" style="185" hidden="1" customWidth="1"/>
    <col min="14" max="14" width="11.75390625" style="23" customWidth="1"/>
    <col min="15" max="15" width="12.75390625" style="40" customWidth="1"/>
    <col min="16" max="16" width="13.625" style="6" customWidth="1"/>
    <col min="17" max="17" width="23.50390625" style="46" hidden="1" customWidth="1"/>
    <col min="18" max="18" width="11.50390625" style="46" customWidth="1"/>
    <col min="19" max="19" width="12.50390625" style="46" customWidth="1"/>
    <col min="20" max="20" width="11.375" style="46" customWidth="1"/>
    <col min="21" max="21" width="28.625" style="46" customWidth="1"/>
    <col min="22" max="22" width="10.00390625" style="46" customWidth="1"/>
    <col min="23" max="23" width="17.625" style="46" customWidth="1"/>
    <col min="24" max="24" width="18.125" style="46" customWidth="1"/>
    <col min="25" max="25" width="11.875" style="46" customWidth="1"/>
    <col min="26" max="26" width="9.875" style="46" customWidth="1"/>
    <col min="27" max="27" width="8.875" style="46" customWidth="1"/>
    <col min="28" max="28" width="19.00390625" style="43" customWidth="1"/>
    <col min="29" max="29" width="9.375" style="46" customWidth="1"/>
    <col min="30" max="30" width="9.375" style="6" customWidth="1"/>
    <col min="31" max="31" width="8.625" style="13" customWidth="1"/>
    <col min="32" max="32" width="17.125" style="43" customWidth="1"/>
    <col min="33" max="33" width="28.375" style="43" customWidth="1"/>
    <col min="34" max="34" width="39.75390625" style="27" customWidth="1"/>
    <col min="35" max="35" width="13.125" style="43" customWidth="1"/>
    <col min="36" max="16384" width="9.00390625" style="6" customWidth="1"/>
  </cols>
  <sheetData>
    <row r="1" ht="12.75">
      <c r="A1" s="134"/>
    </row>
    <row r="2" ht="12.75"/>
    <row r="3" ht="12.75"/>
    <row r="4" ht="54" customHeight="1"/>
    <row r="5" spans="4:35" s="134" customFormat="1" ht="50.25" customHeight="1">
      <c r="D5" s="135" t="s">
        <v>50</v>
      </c>
      <c r="E5" s="134" t="s">
        <v>51</v>
      </c>
      <c r="F5" s="134" t="s">
        <v>52</v>
      </c>
      <c r="G5" s="134" t="s">
        <v>997</v>
      </c>
      <c r="H5" s="136" t="s">
        <v>579</v>
      </c>
      <c r="I5" s="136" t="s">
        <v>228</v>
      </c>
      <c r="J5" s="134" t="s">
        <v>859</v>
      </c>
      <c r="K5" s="175" t="s">
        <v>786</v>
      </c>
      <c r="L5" s="137" t="s">
        <v>779</v>
      </c>
      <c r="M5" s="182" t="s">
        <v>785</v>
      </c>
      <c r="N5" s="137" t="s">
        <v>916</v>
      </c>
      <c r="O5" s="138" t="s">
        <v>795</v>
      </c>
      <c r="P5" s="134" t="s">
        <v>223</v>
      </c>
      <c r="Q5" s="136" t="s">
        <v>912</v>
      </c>
      <c r="R5" s="136" t="str">
        <f>'[3]PERSONAL INCOME'!$C$1</f>
        <v>IRC</v>
      </c>
      <c r="S5" s="136" t="str">
        <f>'[3]PERSONAL INCOME'!D1</f>
        <v>Section</v>
      </c>
      <c r="T5" s="136" t="str">
        <f>'[3]PERSONAL INCOME'!$E$1</f>
        <v>Enacting Statute</v>
      </c>
      <c r="U5" s="136" t="str">
        <f>'[3]PERSONAL INCOME'!$F$1</f>
        <v>Amendments</v>
      </c>
      <c r="V5" s="136" t="s">
        <v>229</v>
      </c>
      <c r="W5" s="136" t="s">
        <v>230</v>
      </c>
      <c r="X5" s="136" t="s">
        <v>231</v>
      </c>
      <c r="Y5" s="136" t="s">
        <v>232</v>
      </c>
      <c r="Z5" s="136" t="s">
        <v>188</v>
      </c>
      <c r="AA5" s="136" t="s">
        <v>991</v>
      </c>
      <c r="AB5" s="136" t="s">
        <v>178</v>
      </c>
      <c r="AC5" s="134" t="s">
        <v>990</v>
      </c>
      <c r="AD5" s="134" t="s">
        <v>1002</v>
      </c>
      <c r="AE5" s="134" t="s">
        <v>189</v>
      </c>
      <c r="AF5" s="134" t="s">
        <v>190</v>
      </c>
      <c r="AG5" s="134" t="s">
        <v>191</v>
      </c>
      <c r="AH5" s="134" t="s">
        <v>585</v>
      </c>
      <c r="AI5" s="134" t="s">
        <v>911</v>
      </c>
    </row>
    <row r="6" spans="2:35" ht="12.75">
      <c r="B6" s="2" t="s">
        <v>53</v>
      </c>
      <c r="C6" s="2"/>
      <c r="D6" s="99"/>
      <c r="E6" s="4"/>
      <c r="F6" s="4"/>
      <c r="G6" s="25"/>
      <c r="H6" s="25"/>
      <c r="I6" s="41"/>
      <c r="J6" s="188"/>
      <c r="K6" s="181"/>
      <c r="L6" s="5">
        <f>SUM(L7,L48,L54,L59,L70,L95)</f>
        <v>6842.191987278857</v>
      </c>
      <c r="M6" s="183"/>
      <c r="N6" s="5"/>
      <c r="O6" s="37"/>
      <c r="P6" s="4"/>
      <c r="Q6" s="41"/>
      <c r="R6" s="41"/>
      <c r="S6" s="41"/>
      <c r="T6" s="41"/>
      <c r="U6" s="41"/>
      <c r="V6" s="41"/>
      <c r="W6" s="41"/>
      <c r="X6" s="41"/>
      <c r="Y6" s="41"/>
      <c r="Z6" s="41"/>
      <c r="AA6" s="41"/>
      <c r="AB6" s="41"/>
      <c r="AC6" s="41"/>
      <c r="AD6" s="3"/>
      <c r="AE6" s="3"/>
      <c r="AF6" s="41"/>
      <c r="AG6" s="41"/>
      <c r="AH6" s="25"/>
      <c r="AI6" s="154"/>
    </row>
    <row r="7" spans="3:35" s="1" customFormat="1" ht="12.75">
      <c r="C7" s="7" t="s">
        <v>54</v>
      </c>
      <c r="D7" s="100"/>
      <c r="E7" s="9"/>
      <c r="F7" s="9"/>
      <c r="G7" s="26"/>
      <c r="H7" s="26"/>
      <c r="I7" s="42"/>
      <c r="J7" s="26"/>
      <c r="K7" s="176"/>
      <c r="L7" s="10">
        <f>SUM(L8:L47)</f>
        <v>4286.103232911272</v>
      </c>
      <c r="M7" s="183"/>
      <c r="N7" s="10"/>
      <c r="O7" s="38"/>
      <c r="P7" s="9"/>
      <c r="Q7" s="42"/>
      <c r="R7" s="42"/>
      <c r="S7" s="42"/>
      <c r="T7" s="42"/>
      <c r="U7" s="42"/>
      <c r="V7" s="42"/>
      <c r="W7" s="42"/>
      <c r="X7" s="42"/>
      <c r="Y7" s="42"/>
      <c r="Z7" s="42"/>
      <c r="AA7" s="42"/>
      <c r="AB7" s="42"/>
      <c r="AC7" s="42"/>
      <c r="AD7" s="8"/>
      <c r="AE7" s="8"/>
      <c r="AF7" s="42"/>
      <c r="AG7" s="42"/>
      <c r="AH7" s="26"/>
      <c r="AI7" s="155"/>
    </row>
    <row r="8" spans="4:35" ht="25.5">
      <c r="D8" s="76">
        <v>1.001</v>
      </c>
      <c r="E8" s="12" t="s">
        <v>129</v>
      </c>
      <c r="F8" s="13" t="s">
        <v>55</v>
      </c>
      <c r="G8" s="27" t="s">
        <v>591</v>
      </c>
      <c r="H8" s="27" t="s">
        <v>313</v>
      </c>
      <c r="I8" s="43"/>
      <c r="J8" s="6" t="s">
        <v>860</v>
      </c>
      <c r="K8" s="177"/>
      <c r="L8" s="14">
        <v>23.674374419322866</v>
      </c>
      <c r="M8" s="184"/>
      <c r="N8" s="29">
        <v>1970000</v>
      </c>
      <c r="O8" s="31">
        <f>(L8*1000000)/N8</f>
        <v>12.017448943818714</v>
      </c>
      <c r="P8" s="13" t="s">
        <v>1023</v>
      </c>
      <c r="Q8" s="43" t="s">
        <v>797</v>
      </c>
      <c r="R8" s="43" t="str">
        <f>'[3]PERSONAL INCOME'!C3</f>
        <v>§106</v>
      </c>
      <c r="S8" s="43">
        <f>'[3]PERSONAL INCOME'!D3</f>
        <v>0</v>
      </c>
      <c r="T8" s="43">
        <f>'[3]PERSONAL INCOME'!E3</f>
        <v>0</v>
      </c>
      <c r="U8" s="43">
        <f>'[3]PERSONAL INCOME'!F3</f>
        <v>0</v>
      </c>
      <c r="V8" s="43"/>
      <c r="W8" s="43"/>
      <c r="X8" s="43"/>
      <c r="Y8" s="43"/>
      <c r="Z8" s="43"/>
      <c r="AA8" s="43"/>
      <c r="AC8" s="11" t="s">
        <v>794</v>
      </c>
      <c r="AD8" s="11" t="s">
        <v>794</v>
      </c>
      <c r="AE8" s="11" t="s">
        <v>794</v>
      </c>
      <c r="AF8" s="43" t="s">
        <v>934</v>
      </c>
      <c r="AG8" s="43" t="s">
        <v>1025</v>
      </c>
      <c r="AI8" s="156" t="s">
        <v>793</v>
      </c>
    </row>
    <row r="9" spans="4:35" ht="25.5">
      <c r="D9" s="76">
        <v>1.002</v>
      </c>
      <c r="E9" s="12" t="s">
        <v>130</v>
      </c>
      <c r="F9" s="13" t="s">
        <v>55</v>
      </c>
      <c r="G9" s="27" t="s">
        <v>592</v>
      </c>
      <c r="H9" s="27" t="s">
        <v>313</v>
      </c>
      <c r="I9" s="43"/>
      <c r="J9" s="6" t="s">
        <v>860</v>
      </c>
      <c r="K9" s="177"/>
      <c r="L9" s="14">
        <v>11.517263231021936</v>
      </c>
      <c r="M9" s="184"/>
      <c r="N9" s="29"/>
      <c r="O9" s="31"/>
      <c r="P9" s="13" t="s">
        <v>1023</v>
      </c>
      <c r="Q9" s="43" t="s">
        <v>796</v>
      </c>
      <c r="R9" s="43" t="str">
        <f>'[3]PERSONAL INCOME'!C4</f>
        <v>§79</v>
      </c>
      <c r="S9" s="43">
        <f>'[3]PERSONAL INCOME'!D4</f>
        <v>0</v>
      </c>
      <c r="T9" s="43">
        <f>'[3]PERSONAL INCOME'!E4</f>
        <v>0</v>
      </c>
      <c r="U9" s="43">
        <f>'[3]PERSONAL INCOME'!F4</f>
        <v>0</v>
      </c>
      <c r="V9" s="43"/>
      <c r="W9" s="43"/>
      <c r="X9" s="43"/>
      <c r="Y9" s="43"/>
      <c r="Z9" s="43"/>
      <c r="AA9" s="43"/>
      <c r="AC9" s="11" t="s">
        <v>794</v>
      </c>
      <c r="AD9" s="11" t="s">
        <v>794</v>
      </c>
      <c r="AE9" s="11" t="s">
        <v>794</v>
      </c>
      <c r="AF9" s="43" t="s">
        <v>934</v>
      </c>
      <c r="AG9" s="43" t="s">
        <v>1025</v>
      </c>
      <c r="AI9" s="156" t="s">
        <v>793</v>
      </c>
    </row>
    <row r="10" spans="4:35" ht="25.5">
      <c r="D10" s="76">
        <v>1.003</v>
      </c>
      <c r="E10" s="12" t="s">
        <v>131</v>
      </c>
      <c r="F10" s="13" t="s">
        <v>55</v>
      </c>
      <c r="G10" s="27" t="s">
        <v>593</v>
      </c>
      <c r="H10" s="27" t="s">
        <v>314</v>
      </c>
      <c r="I10" s="43"/>
      <c r="J10" s="6" t="s">
        <v>860</v>
      </c>
      <c r="K10" s="177"/>
      <c r="L10" s="14">
        <v>210.75417076987918</v>
      </c>
      <c r="M10" s="184"/>
      <c r="N10" s="29"/>
      <c r="O10" s="31"/>
      <c r="P10" s="13" t="s">
        <v>1023</v>
      </c>
      <c r="Q10" s="43" t="s">
        <v>799</v>
      </c>
      <c r="R10" s="43" t="str">
        <f>'[3]PERSONAL INCOME'!C5</f>
        <v>§101</v>
      </c>
      <c r="S10" s="43">
        <f>'[3]PERSONAL INCOME'!D5</f>
        <v>0</v>
      </c>
      <c r="T10" s="43">
        <f>'[3]PERSONAL INCOME'!E5</f>
        <v>0</v>
      </c>
      <c r="U10" s="43">
        <f>'[3]PERSONAL INCOME'!F5</f>
        <v>0</v>
      </c>
      <c r="V10" s="43"/>
      <c r="W10" s="43"/>
      <c r="X10" s="43"/>
      <c r="Y10" s="43"/>
      <c r="Z10" s="43"/>
      <c r="AA10" s="43"/>
      <c r="AC10" s="11" t="s">
        <v>794</v>
      </c>
      <c r="AD10" s="11" t="s">
        <v>794</v>
      </c>
      <c r="AE10" s="11" t="s">
        <v>794</v>
      </c>
      <c r="AF10" s="43" t="s">
        <v>934</v>
      </c>
      <c r="AG10" s="43" t="s">
        <v>1025</v>
      </c>
      <c r="AI10" s="156" t="s">
        <v>793</v>
      </c>
    </row>
    <row r="11" spans="4:35" ht="16.5" customHeight="1">
      <c r="D11" s="76">
        <v>1.004</v>
      </c>
      <c r="E11" s="12" t="s">
        <v>132</v>
      </c>
      <c r="F11" s="13" t="s">
        <v>55</v>
      </c>
      <c r="G11" s="27" t="s">
        <v>594</v>
      </c>
      <c r="H11" s="27" t="s">
        <v>315</v>
      </c>
      <c r="I11" s="43"/>
      <c r="J11" s="6" t="s">
        <v>1039</v>
      </c>
      <c r="K11" s="177"/>
      <c r="L11" s="14">
        <v>943.1358890292405</v>
      </c>
      <c r="M11" s="184"/>
      <c r="N11" s="29">
        <v>1200000</v>
      </c>
      <c r="O11" s="31">
        <f>(L11*1000000)/N11</f>
        <v>785.9465741910337</v>
      </c>
      <c r="P11" s="13" t="s">
        <v>1023</v>
      </c>
      <c r="Q11" s="43" t="s">
        <v>800</v>
      </c>
      <c r="R11" s="43" t="str">
        <f>'[3]PERSONAL INCOME'!C6</f>
        <v>§§105, 106</v>
      </c>
      <c r="S11" s="43">
        <f>'[3]PERSONAL INCOME'!D6</f>
        <v>0</v>
      </c>
      <c r="T11" s="43">
        <f>'[3]PERSONAL INCOME'!E6</f>
        <v>0</v>
      </c>
      <c r="U11" s="43">
        <f>'[3]PERSONAL INCOME'!F6</f>
        <v>0</v>
      </c>
      <c r="V11" s="43"/>
      <c r="W11" s="43"/>
      <c r="X11" s="43"/>
      <c r="Y11" s="43"/>
      <c r="Z11" s="43"/>
      <c r="AA11" s="43"/>
      <c r="AC11" s="11" t="s">
        <v>794</v>
      </c>
      <c r="AD11" s="11" t="s">
        <v>794</v>
      </c>
      <c r="AE11" s="11" t="s">
        <v>794</v>
      </c>
      <c r="AF11" s="43" t="s">
        <v>934</v>
      </c>
      <c r="AG11" s="43" t="s">
        <v>1025</v>
      </c>
      <c r="AI11" s="156" t="s">
        <v>793</v>
      </c>
    </row>
    <row r="12" spans="4:35" ht="25.5">
      <c r="D12" s="76">
        <v>1.005</v>
      </c>
      <c r="E12" s="12" t="s">
        <v>133</v>
      </c>
      <c r="F12" s="13" t="s">
        <v>55</v>
      </c>
      <c r="G12" s="27" t="s">
        <v>595</v>
      </c>
      <c r="H12" s="27" t="s">
        <v>316</v>
      </c>
      <c r="I12" s="43"/>
      <c r="J12" s="6" t="s">
        <v>860</v>
      </c>
      <c r="K12" s="177"/>
      <c r="L12" s="14" t="s">
        <v>787</v>
      </c>
      <c r="N12" s="29"/>
      <c r="O12" s="31"/>
      <c r="P12" s="13" t="s">
        <v>891</v>
      </c>
      <c r="Q12" s="43" t="s">
        <v>801</v>
      </c>
      <c r="R12" s="43">
        <f>'[3]PERSONAL INCOME'!C7</f>
        <v>0</v>
      </c>
      <c r="S12" s="43" t="str">
        <f>'[3]PERSONAL INCOME'!D7</f>
        <v>MGL c. 32</v>
      </c>
      <c r="T12" s="43" t="str">
        <f>'[3]PERSONAL INCOME'!E7</f>
        <v>St.1945, c. 658, § 1</v>
      </c>
      <c r="U12" s="43">
        <f>'[3]PERSONAL INCOME'!F7</f>
        <v>0</v>
      </c>
      <c r="V12" s="43"/>
      <c r="W12" s="43"/>
      <c r="X12" s="43"/>
      <c r="Y12" s="43"/>
      <c r="Z12" s="43"/>
      <c r="AA12" s="43"/>
      <c r="AC12" s="11" t="s">
        <v>794</v>
      </c>
      <c r="AD12" s="11" t="s">
        <v>794</v>
      </c>
      <c r="AE12" s="11" t="s">
        <v>794</v>
      </c>
      <c r="AF12" s="43" t="s">
        <v>934</v>
      </c>
      <c r="AG12" s="43" t="s">
        <v>1025</v>
      </c>
      <c r="AI12" s="156"/>
    </row>
    <row r="13" spans="4:35" ht="51">
      <c r="D13" s="76">
        <v>1.006</v>
      </c>
      <c r="E13" s="12" t="s">
        <v>134</v>
      </c>
      <c r="F13" s="13" t="s">
        <v>55</v>
      </c>
      <c r="G13" s="27" t="s">
        <v>596</v>
      </c>
      <c r="H13" s="27" t="s">
        <v>317</v>
      </c>
      <c r="I13" s="43"/>
      <c r="J13" s="6" t="s">
        <v>860</v>
      </c>
      <c r="K13" s="177"/>
      <c r="L13" s="14">
        <v>280.1428976076532</v>
      </c>
      <c r="M13" s="184"/>
      <c r="N13" s="29"/>
      <c r="O13" s="31"/>
      <c r="P13" s="13" t="s">
        <v>891</v>
      </c>
      <c r="Q13" s="43" t="s">
        <v>802</v>
      </c>
      <c r="R13" s="43">
        <f>'[3]PERSONAL INCOME'!C8</f>
        <v>0</v>
      </c>
      <c r="S13" s="43" t="str">
        <f>'[3]PERSONAL INCOME'!D8</f>
        <v>§2(a)(2)(E)</v>
      </c>
      <c r="T13" s="43" t="str">
        <f>'[3]PERSONAL INCOME'!E8</f>
        <v>St. 1973, c. 723, s. 2</v>
      </c>
      <c r="U13" s="43" t="str">
        <f>'[3]PERSONAL INCOME'!F8</f>
        <v>St. 1993, c. 495, s. 19; St. 1997, c. 139, s. 1</v>
      </c>
      <c r="V13" s="43"/>
      <c r="W13" s="43"/>
      <c r="X13" s="43"/>
      <c r="Y13" s="43"/>
      <c r="Z13" s="43"/>
      <c r="AA13" s="43"/>
      <c r="AC13" s="11" t="s">
        <v>794</v>
      </c>
      <c r="AD13" s="11" t="s">
        <v>794</v>
      </c>
      <c r="AE13" s="11" t="s">
        <v>794</v>
      </c>
      <c r="AF13" s="43" t="s">
        <v>934</v>
      </c>
      <c r="AG13" s="43" t="s">
        <v>1025</v>
      </c>
      <c r="AH13" s="27" t="s">
        <v>1061</v>
      </c>
      <c r="AI13" s="156" t="s">
        <v>805</v>
      </c>
    </row>
    <row r="14" spans="4:35" ht="38.25">
      <c r="D14" s="76">
        <v>1.007</v>
      </c>
      <c r="E14" s="12" t="s">
        <v>135</v>
      </c>
      <c r="F14" s="13" t="s">
        <v>55</v>
      </c>
      <c r="G14" s="27" t="s">
        <v>588</v>
      </c>
      <c r="H14" s="27" t="s">
        <v>318</v>
      </c>
      <c r="I14" s="43"/>
      <c r="J14" s="6" t="s">
        <v>860</v>
      </c>
      <c r="K14" s="177"/>
      <c r="L14" s="14">
        <v>4.6233044151639735</v>
      </c>
      <c r="M14" s="184"/>
      <c r="N14" s="29"/>
      <c r="O14" s="31"/>
      <c r="P14" s="13" t="s">
        <v>891</v>
      </c>
      <c r="Q14" s="43" t="s">
        <v>804</v>
      </c>
      <c r="R14" s="43">
        <f>'[3]PERSONAL INCOME'!C9</f>
        <v>0</v>
      </c>
      <c r="S14" s="43" t="str">
        <f>'[3]PERSONAL INCOME'!D9</f>
        <v>§2(a)(2)(H)</v>
      </c>
      <c r="T14" s="43" t="str">
        <f>'[3]PERSONAL INCOME'!E9</f>
        <v>St. 1985, c. 593, s. 3</v>
      </c>
      <c r="U14" s="43" t="str">
        <f>'[3]PERSONAL INCOME'!F9</f>
        <v>None</v>
      </c>
      <c r="V14" s="43"/>
      <c r="W14" s="43"/>
      <c r="X14" s="43"/>
      <c r="Y14" s="43"/>
      <c r="Z14" s="43"/>
      <c r="AA14" s="43"/>
      <c r="AC14" s="11" t="s">
        <v>794</v>
      </c>
      <c r="AD14" s="11" t="s">
        <v>794</v>
      </c>
      <c r="AE14" s="11" t="s">
        <v>794</v>
      </c>
      <c r="AF14" s="43" t="s">
        <v>934</v>
      </c>
      <c r="AG14" s="43" t="s">
        <v>1025</v>
      </c>
      <c r="AI14" s="156" t="s">
        <v>803</v>
      </c>
    </row>
    <row r="15" spans="4:35" ht="38.25">
      <c r="D15" s="76">
        <v>1.008</v>
      </c>
      <c r="E15" s="12" t="s">
        <v>136</v>
      </c>
      <c r="F15" s="13" t="s">
        <v>55</v>
      </c>
      <c r="G15" s="27" t="s">
        <v>597</v>
      </c>
      <c r="H15" s="27" t="s">
        <v>319</v>
      </c>
      <c r="I15" s="43"/>
      <c r="J15" s="6" t="s">
        <v>860</v>
      </c>
      <c r="K15" s="177"/>
      <c r="L15" s="14">
        <v>229.7910924694596</v>
      </c>
      <c r="M15" s="184"/>
      <c r="N15" s="29"/>
      <c r="O15" s="31"/>
      <c r="P15" s="13" t="s">
        <v>891</v>
      </c>
      <c r="Q15" s="98" t="s">
        <v>807</v>
      </c>
      <c r="R15" s="43">
        <f>'[3]PERSONAL INCOME'!C10</f>
        <v>0</v>
      </c>
      <c r="S15" s="43" t="str">
        <f>'[3]PERSONAL INCOME'!D10</f>
        <v>Rev. Rul. 71-425, 1971-2 C.B. 76</v>
      </c>
      <c r="T15" s="43">
        <f>'[3]PERSONAL INCOME'!E10</f>
        <v>0</v>
      </c>
      <c r="U15" s="43">
        <f>'[3]PERSONAL INCOME'!F10</f>
        <v>0</v>
      </c>
      <c r="V15" s="43"/>
      <c r="W15" s="43"/>
      <c r="X15" s="43"/>
      <c r="Y15" s="43"/>
      <c r="Z15" s="43"/>
      <c r="AA15" s="43"/>
      <c r="AC15" s="11" t="s">
        <v>794</v>
      </c>
      <c r="AD15" s="11" t="s">
        <v>794</v>
      </c>
      <c r="AE15" s="11" t="s">
        <v>794</v>
      </c>
      <c r="AF15" s="43" t="s">
        <v>794</v>
      </c>
      <c r="AG15" s="43" t="s">
        <v>1026</v>
      </c>
      <c r="AI15" s="156" t="s">
        <v>806</v>
      </c>
    </row>
    <row r="16" spans="4:35" ht="25.5">
      <c r="D16" s="76">
        <v>1.009</v>
      </c>
      <c r="E16" s="12" t="s">
        <v>137</v>
      </c>
      <c r="F16" s="13" t="s">
        <v>55</v>
      </c>
      <c r="G16" s="27" t="s">
        <v>598</v>
      </c>
      <c r="H16" s="27" t="s">
        <v>319</v>
      </c>
      <c r="I16" s="43"/>
      <c r="J16" s="6" t="s">
        <v>860</v>
      </c>
      <c r="K16" s="177"/>
      <c r="L16" s="14">
        <v>838.9692638312679</v>
      </c>
      <c r="M16" s="184"/>
      <c r="N16" s="29">
        <v>1200000</v>
      </c>
      <c r="O16" s="31">
        <f>(L16*1000000)/N16</f>
        <v>699.1410531927232</v>
      </c>
      <c r="P16" s="13" t="s">
        <v>891</v>
      </c>
      <c r="Q16" s="43" t="s">
        <v>808</v>
      </c>
      <c r="R16" s="43">
        <f>'[3]PERSONAL INCOME'!C11</f>
        <v>0</v>
      </c>
      <c r="S16" s="43" t="str">
        <f>'[3]PERSONAL INCOME'!D11</f>
        <v>§2(a)(2)(H)</v>
      </c>
      <c r="T16" s="43" t="str">
        <f>'[3]PERSONAL INCOME'!E11</f>
        <v>St. 1985, c. 593, s. 3</v>
      </c>
      <c r="U16" s="43" t="str">
        <f>'[3]PERSONAL INCOME'!F11</f>
        <v>None</v>
      </c>
      <c r="V16" s="43"/>
      <c r="W16" s="43"/>
      <c r="X16" s="43"/>
      <c r="Y16" s="43"/>
      <c r="Z16" s="43"/>
      <c r="AA16" s="43"/>
      <c r="AC16" s="11" t="s">
        <v>794</v>
      </c>
      <c r="AD16" s="11" t="s">
        <v>794</v>
      </c>
      <c r="AE16" s="11" t="s">
        <v>794</v>
      </c>
      <c r="AF16" s="43" t="s">
        <v>794</v>
      </c>
      <c r="AG16" s="43" t="s">
        <v>1026</v>
      </c>
      <c r="AH16" s="27" t="s">
        <v>365</v>
      </c>
      <c r="AI16" s="156" t="s">
        <v>806</v>
      </c>
    </row>
    <row r="17" spans="4:35" ht="25.5">
      <c r="D17" s="76">
        <v>1.01</v>
      </c>
      <c r="E17" s="12" t="s">
        <v>138</v>
      </c>
      <c r="F17" s="13" t="s">
        <v>55</v>
      </c>
      <c r="G17" s="27" t="s">
        <v>599</v>
      </c>
      <c r="H17" s="27" t="s">
        <v>320</v>
      </c>
      <c r="I17" s="43"/>
      <c r="J17" s="6" t="s">
        <v>860</v>
      </c>
      <c r="K17" s="177"/>
      <c r="L17" s="14">
        <v>8.466079868243543</v>
      </c>
      <c r="M17" s="184"/>
      <c r="N17" s="29"/>
      <c r="O17" s="31"/>
      <c r="P17" s="13" t="s">
        <v>1023</v>
      </c>
      <c r="Q17" s="43" t="s">
        <v>809</v>
      </c>
      <c r="R17" s="43" t="str">
        <f>'[3]PERSONAL INCOME'!C12</f>
        <v>§104(a)(1)</v>
      </c>
      <c r="S17" s="43">
        <f>'[3]PERSONAL INCOME'!D12</f>
        <v>0</v>
      </c>
      <c r="T17" s="43">
        <f>'[3]PERSONAL INCOME'!E12</f>
        <v>0</v>
      </c>
      <c r="U17" s="43">
        <f>'[3]PERSONAL INCOME'!F12</f>
        <v>0</v>
      </c>
      <c r="V17" s="43"/>
      <c r="W17" s="43"/>
      <c r="X17" s="43"/>
      <c r="Y17" s="43"/>
      <c r="Z17" s="43"/>
      <c r="AA17" s="43"/>
      <c r="AC17" s="11" t="s">
        <v>794</v>
      </c>
      <c r="AD17" s="11" t="s">
        <v>794</v>
      </c>
      <c r="AE17" s="11" t="s">
        <v>794</v>
      </c>
      <c r="AF17" s="43" t="s">
        <v>794</v>
      </c>
      <c r="AG17" s="43" t="s">
        <v>1026</v>
      </c>
      <c r="AI17" s="156" t="s">
        <v>806</v>
      </c>
    </row>
    <row r="18" spans="4:35" ht="25.5">
      <c r="D18" s="76">
        <v>1.011</v>
      </c>
      <c r="E18" s="12" t="s">
        <v>139</v>
      </c>
      <c r="F18" s="13" t="s">
        <v>55</v>
      </c>
      <c r="G18" s="27" t="s">
        <v>644</v>
      </c>
      <c r="H18" s="27" t="s">
        <v>321</v>
      </c>
      <c r="I18" s="43"/>
      <c r="J18" s="6" t="s">
        <v>1044</v>
      </c>
      <c r="K18" s="177"/>
      <c r="L18" s="14">
        <v>9.018550113052934</v>
      </c>
      <c r="M18" s="184"/>
      <c r="N18" s="29"/>
      <c r="O18" s="31"/>
      <c r="P18" s="13" t="s">
        <v>1023</v>
      </c>
      <c r="Q18" s="43" t="s">
        <v>810</v>
      </c>
      <c r="R18" s="43" t="str">
        <f>'[3]PERSONAL INCOME'!C13</f>
        <v>§129</v>
      </c>
      <c r="S18" s="43">
        <f>'[3]PERSONAL INCOME'!D13</f>
        <v>0</v>
      </c>
      <c r="T18" s="43">
        <f>'[3]PERSONAL INCOME'!E13</f>
        <v>0</v>
      </c>
      <c r="U18" s="43">
        <f>'[3]PERSONAL INCOME'!F13</f>
        <v>0</v>
      </c>
      <c r="V18" s="43"/>
      <c r="W18" s="43"/>
      <c r="X18" s="43"/>
      <c r="Y18" s="43"/>
      <c r="Z18" s="43"/>
      <c r="AA18" s="43"/>
      <c r="AC18" s="11" t="s">
        <v>794</v>
      </c>
      <c r="AD18" s="11" t="s">
        <v>794</v>
      </c>
      <c r="AE18" s="11" t="s">
        <v>794</v>
      </c>
      <c r="AF18" s="43" t="s">
        <v>934</v>
      </c>
      <c r="AG18" s="43" t="s">
        <v>1025</v>
      </c>
      <c r="AI18" s="156" t="s">
        <v>793</v>
      </c>
    </row>
    <row r="19" spans="4:35" ht="12.75">
      <c r="D19" s="76">
        <v>1.012</v>
      </c>
      <c r="E19" s="12" t="s">
        <v>140</v>
      </c>
      <c r="F19" s="13" t="s">
        <v>55</v>
      </c>
      <c r="G19" s="27" t="s">
        <v>645</v>
      </c>
      <c r="H19" s="27" t="s">
        <v>322</v>
      </c>
      <c r="I19" s="43"/>
      <c r="J19" s="6" t="s">
        <v>1044</v>
      </c>
      <c r="K19" s="177"/>
      <c r="L19" s="14">
        <v>3.129312066772356</v>
      </c>
      <c r="M19" s="184"/>
      <c r="N19" s="29"/>
      <c r="O19" s="31"/>
      <c r="P19" s="13" t="s">
        <v>1023</v>
      </c>
      <c r="Q19" s="43" t="s">
        <v>811</v>
      </c>
      <c r="R19" s="43" t="str">
        <f>'[3]PERSONAL INCOME'!C14</f>
        <v>§131</v>
      </c>
      <c r="S19" s="43">
        <f>'[3]PERSONAL INCOME'!D14</f>
        <v>0</v>
      </c>
      <c r="T19" s="43">
        <f>'[3]PERSONAL INCOME'!E14</f>
        <v>0</v>
      </c>
      <c r="U19" s="43">
        <f>'[3]PERSONAL INCOME'!F14</f>
        <v>0</v>
      </c>
      <c r="V19" s="43"/>
      <c r="W19" s="43"/>
      <c r="X19" s="43"/>
      <c r="Y19" s="43"/>
      <c r="Z19" s="43"/>
      <c r="AA19" s="43"/>
      <c r="AC19" s="11" t="s">
        <v>794</v>
      </c>
      <c r="AD19" s="11" t="s">
        <v>794</v>
      </c>
      <c r="AE19" s="11" t="s">
        <v>794</v>
      </c>
      <c r="AF19" s="43" t="s">
        <v>934</v>
      </c>
      <c r="AG19" s="43" t="s">
        <v>1025</v>
      </c>
      <c r="AI19" s="156" t="s">
        <v>793</v>
      </c>
    </row>
    <row r="20" spans="4:35" ht="38.25">
      <c r="D20" s="76">
        <v>1.013</v>
      </c>
      <c r="E20" s="12" t="s">
        <v>141</v>
      </c>
      <c r="F20" s="13" t="s">
        <v>55</v>
      </c>
      <c r="G20" s="27" t="s">
        <v>646</v>
      </c>
      <c r="H20" s="27" t="s">
        <v>323</v>
      </c>
      <c r="I20" s="43"/>
      <c r="J20" s="6" t="s">
        <v>860</v>
      </c>
      <c r="K20" s="177"/>
      <c r="L20" s="14" t="s">
        <v>784</v>
      </c>
      <c r="N20" s="29"/>
      <c r="O20" s="31"/>
      <c r="P20" s="13" t="s">
        <v>1023</v>
      </c>
      <c r="Q20" s="43" t="s">
        <v>812</v>
      </c>
      <c r="R20" s="43" t="str">
        <f>'[3]PERSONAL INCOME'!C15</f>
        <v>§104(a)(1)</v>
      </c>
      <c r="S20" s="43">
        <f>'[3]PERSONAL INCOME'!D15</f>
        <v>0</v>
      </c>
      <c r="T20" s="43">
        <f>'[3]PERSONAL INCOME'!E15</f>
        <v>0</v>
      </c>
      <c r="U20" s="43">
        <f>'[3]PERSONAL INCOME'!F15</f>
        <v>0</v>
      </c>
      <c r="V20" s="43"/>
      <c r="W20" s="43"/>
      <c r="X20" s="43"/>
      <c r="Y20" s="43"/>
      <c r="Z20" s="43"/>
      <c r="AA20" s="43"/>
      <c r="AC20" s="11" t="s">
        <v>794</v>
      </c>
      <c r="AD20" s="11" t="s">
        <v>794</v>
      </c>
      <c r="AE20" s="11" t="s">
        <v>794</v>
      </c>
      <c r="AI20" s="156" t="s">
        <v>793</v>
      </c>
    </row>
    <row r="21" spans="4:35" ht="38.25">
      <c r="D21" s="76">
        <v>1.014</v>
      </c>
      <c r="E21" s="12" t="s">
        <v>142</v>
      </c>
      <c r="F21" s="13" t="s">
        <v>55</v>
      </c>
      <c r="G21" s="27" t="s">
        <v>647</v>
      </c>
      <c r="H21" s="27" t="s">
        <v>324</v>
      </c>
      <c r="I21" s="43"/>
      <c r="J21" s="6" t="s">
        <v>1045</v>
      </c>
      <c r="K21" s="177"/>
      <c r="L21" s="14">
        <v>2.124931515128786</v>
      </c>
      <c r="M21" s="184"/>
      <c r="N21" s="29"/>
      <c r="O21" s="31"/>
      <c r="P21" s="13" t="s">
        <v>1023</v>
      </c>
      <c r="Q21" s="43" t="s">
        <v>813</v>
      </c>
      <c r="R21" s="43" t="str">
        <f>'[3]PERSONAL INCOME'!C16</f>
        <v>§107</v>
      </c>
      <c r="S21" s="43">
        <f>'[3]PERSONAL INCOME'!D16</f>
        <v>0</v>
      </c>
      <c r="T21" s="43">
        <f>'[3]PERSONAL INCOME'!E16</f>
        <v>0</v>
      </c>
      <c r="U21" s="43">
        <f>'[3]PERSONAL INCOME'!F16</f>
        <v>0</v>
      </c>
      <c r="V21" s="43"/>
      <c r="W21" s="43"/>
      <c r="X21" s="43"/>
      <c r="Y21" s="43"/>
      <c r="Z21" s="43"/>
      <c r="AA21" s="43"/>
      <c r="AC21" s="11" t="s">
        <v>794</v>
      </c>
      <c r="AD21" s="11" t="s">
        <v>794</v>
      </c>
      <c r="AE21" s="11" t="s">
        <v>794</v>
      </c>
      <c r="AF21" s="43" t="s">
        <v>794</v>
      </c>
      <c r="AG21" s="43" t="s">
        <v>1026</v>
      </c>
      <c r="AI21" s="156" t="s">
        <v>793</v>
      </c>
    </row>
    <row r="22" spans="4:35" ht="25.5">
      <c r="D22" s="76">
        <v>1.015</v>
      </c>
      <c r="E22" s="12" t="s">
        <v>143</v>
      </c>
      <c r="F22" s="13" t="s">
        <v>55</v>
      </c>
      <c r="G22" s="27" t="s">
        <v>648</v>
      </c>
      <c r="H22" s="27" t="s">
        <v>325</v>
      </c>
      <c r="I22" s="43"/>
      <c r="J22" s="6" t="s">
        <v>862</v>
      </c>
      <c r="K22" s="177"/>
      <c r="L22" s="14">
        <v>19.107026696012333</v>
      </c>
      <c r="M22" s="184"/>
      <c r="N22" s="29">
        <v>255000</v>
      </c>
      <c r="O22" s="31">
        <f>L22/N22*1000000</f>
        <v>74.92951645495033</v>
      </c>
      <c r="P22" s="13" t="s">
        <v>1023</v>
      </c>
      <c r="Q22" s="43" t="s">
        <v>814</v>
      </c>
      <c r="R22" s="43" t="str">
        <f>'[3]PERSONAL INCOME'!C17</f>
        <v>§117</v>
      </c>
      <c r="S22" s="43">
        <f>'[3]PERSONAL INCOME'!D17</f>
        <v>0</v>
      </c>
      <c r="T22" s="43">
        <f>'[3]PERSONAL INCOME'!E17</f>
        <v>0</v>
      </c>
      <c r="U22" s="43">
        <f>'[3]PERSONAL INCOME'!F17</f>
        <v>0</v>
      </c>
      <c r="V22" s="43"/>
      <c r="W22" s="43"/>
      <c r="X22" s="43"/>
      <c r="Y22" s="43"/>
      <c r="Z22" s="43"/>
      <c r="AA22" s="43"/>
      <c r="AC22" s="11" t="s">
        <v>794</v>
      </c>
      <c r="AD22" s="11" t="s">
        <v>794</v>
      </c>
      <c r="AE22" s="11" t="s">
        <v>794</v>
      </c>
      <c r="AF22" s="43" t="s">
        <v>794</v>
      </c>
      <c r="AG22" s="43" t="s">
        <v>1026</v>
      </c>
      <c r="AI22" s="156" t="s">
        <v>793</v>
      </c>
    </row>
    <row r="23" spans="4:35" ht="25.5">
      <c r="D23" s="76">
        <v>1.016</v>
      </c>
      <c r="E23" s="12" t="s">
        <v>144</v>
      </c>
      <c r="F23" s="13" t="s">
        <v>55</v>
      </c>
      <c r="G23" s="27" t="s">
        <v>649</v>
      </c>
      <c r="H23" s="27" t="s">
        <v>326</v>
      </c>
      <c r="I23" s="43"/>
      <c r="J23" s="6" t="s">
        <v>862</v>
      </c>
      <c r="K23" s="177"/>
      <c r="L23" s="14" t="s">
        <v>788</v>
      </c>
      <c r="N23" s="29"/>
      <c r="O23" s="31"/>
      <c r="P23" s="13" t="s">
        <v>1023</v>
      </c>
      <c r="Q23" s="43" t="s">
        <v>815</v>
      </c>
      <c r="R23" s="43" t="str">
        <f>'[3]PERSONAL INCOME'!C18</f>
        <v>§74</v>
      </c>
      <c r="S23" s="43">
        <f>'[3]PERSONAL INCOME'!D18</f>
        <v>0</v>
      </c>
      <c r="T23" s="43">
        <f>'[3]PERSONAL INCOME'!E18</f>
        <v>0</v>
      </c>
      <c r="U23" s="43">
        <f>'[3]PERSONAL INCOME'!F18</f>
        <v>0</v>
      </c>
      <c r="V23" s="43"/>
      <c r="W23" s="43"/>
      <c r="X23" s="43"/>
      <c r="Y23" s="43"/>
      <c r="Z23" s="43"/>
      <c r="AA23" s="43"/>
      <c r="AC23" s="11" t="s">
        <v>794</v>
      </c>
      <c r="AD23" s="11" t="s">
        <v>794</v>
      </c>
      <c r="AE23" s="11" t="s">
        <v>794</v>
      </c>
      <c r="AI23" s="156"/>
    </row>
    <row r="24" spans="4:35" ht="25.5">
      <c r="D24" s="76">
        <v>1.017</v>
      </c>
      <c r="E24" s="12" t="s">
        <v>145</v>
      </c>
      <c r="F24" s="13" t="s">
        <v>55</v>
      </c>
      <c r="G24" s="27" t="s">
        <v>650</v>
      </c>
      <c r="H24" s="27" t="s">
        <v>327</v>
      </c>
      <c r="I24" s="43"/>
      <c r="J24" s="6" t="s">
        <v>866</v>
      </c>
      <c r="K24" s="177"/>
      <c r="L24" s="14" t="s">
        <v>784</v>
      </c>
      <c r="N24" s="29"/>
      <c r="O24" s="31"/>
      <c r="P24" s="13" t="s">
        <v>1023</v>
      </c>
      <c r="Q24" s="43" t="s">
        <v>816</v>
      </c>
      <c r="R24" s="43" t="str">
        <f>'[3]PERSONAL INCOME'!C19</f>
        <v>§126</v>
      </c>
      <c r="S24" s="43">
        <f>'[3]PERSONAL INCOME'!D19</f>
        <v>0</v>
      </c>
      <c r="T24" s="43">
        <f>'[3]PERSONAL INCOME'!E19</f>
        <v>0</v>
      </c>
      <c r="U24" s="43">
        <f>'[3]PERSONAL INCOME'!F19</f>
        <v>0</v>
      </c>
      <c r="V24" s="43"/>
      <c r="W24" s="43"/>
      <c r="X24" s="43"/>
      <c r="Y24" s="43"/>
      <c r="Z24" s="43"/>
      <c r="AA24" s="43"/>
      <c r="AC24" s="11" t="s">
        <v>794</v>
      </c>
      <c r="AD24" s="11" t="s">
        <v>794</v>
      </c>
      <c r="AE24" s="11" t="s">
        <v>794</v>
      </c>
      <c r="AF24" s="43" t="s">
        <v>934</v>
      </c>
      <c r="AG24" s="43" t="s">
        <v>1025</v>
      </c>
      <c r="AI24" s="156" t="s">
        <v>793</v>
      </c>
    </row>
    <row r="25" spans="4:35" ht="25.5">
      <c r="D25" s="76">
        <v>1.018</v>
      </c>
      <c r="E25" s="12" t="s">
        <v>146</v>
      </c>
      <c r="F25" s="13" t="s">
        <v>55</v>
      </c>
      <c r="G25" s="27" t="s">
        <v>651</v>
      </c>
      <c r="H25" s="27" t="s">
        <v>328</v>
      </c>
      <c r="I25" s="43"/>
      <c r="J25" s="6" t="s">
        <v>863</v>
      </c>
      <c r="K25" s="177"/>
      <c r="L25" s="14">
        <v>7.678175487347956</v>
      </c>
      <c r="M25" s="184"/>
      <c r="N25" s="29"/>
      <c r="O25" s="31"/>
      <c r="P25" s="13" t="s">
        <v>1023</v>
      </c>
      <c r="Q25" s="43" t="s">
        <v>817</v>
      </c>
      <c r="R25" s="43" t="str">
        <f>'[3]PERSONAL INCOME'!C20</f>
        <v>§119</v>
      </c>
      <c r="S25" s="43">
        <f>'[3]PERSONAL INCOME'!D20</f>
        <v>0</v>
      </c>
      <c r="T25" s="43">
        <f>'[3]PERSONAL INCOME'!E20</f>
        <v>0</v>
      </c>
      <c r="U25" s="43">
        <f>'[3]PERSONAL INCOME'!F20</f>
        <v>0</v>
      </c>
      <c r="V25" s="43"/>
      <c r="W25" s="43"/>
      <c r="X25" s="43"/>
      <c r="Y25" s="43"/>
      <c r="Z25" s="43"/>
      <c r="AA25" s="43"/>
      <c r="AC25" s="11" t="s">
        <v>794</v>
      </c>
      <c r="AD25" s="11" t="s">
        <v>794</v>
      </c>
      <c r="AE25" s="11" t="s">
        <v>794</v>
      </c>
      <c r="AF25" s="43" t="s">
        <v>934</v>
      </c>
      <c r="AG25" s="43" t="s">
        <v>1025</v>
      </c>
      <c r="AI25" s="156" t="s">
        <v>793</v>
      </c>
    </row>
    <row r="26" spans="4:35" ht="25.5">
      <c r="D26" s="76">
        <v>1.019</v>
      </c>
      <c r="E26" s="12" t="s">
        <v>147</v>
      </c>
      <c r="F26" s="13" t="s">
        <v>55</v>
      </c>
      <c r="G26" s="27" t="s">
        <v>652</v>
      </c>
      <c r="H26" s="27" t="s">
        <v>329</v>
      </c>
      <c r="I26" s="43"/>
      <c r="J26" s="6" t="s">
        <v>863</v>
      </c>
      <c r="K26" s="177"/>
      <c r="L26" s="14" t="s">
        <v>789</v>
      </c>
      <c r="N26" s="29"/>
      <c r="O26" s="31"/>
      <c r="P26" s="13" t="s">
        <v>1023</v>
      </c>
      <c r="Q26" s="43" t="s">
        <v>818</v>
      </c>
      <c r="R26" s="43" t="str">
        <f>'[3]PERSONAL INCOME'!C21</f>
        <v>§162</v>
      </c>
      <c r="S26" s="43">
        <f>'[3]PERSONAL INCOME'!D21</f>
        <v>0</v>
      </c>
      <c r="T26" s="43">
        <f>'[3]PERSONAL INCOME'!E21</f>
        <v>0</v>
      </c>
      <c r="U26" s="43">
        <f>'[3]PERSONAL INCOME'!F21</f>
        <v>0</v>
      </c>
      <c r="V26" s="43"/>
      <c r="W26" s="43"/>
      <c r="X26" s="43"/>
      <c r="Y26" s="43"/>
      <c r="Z26" s="43"/>
      <c r="AA26" s="43"/>
      <c r="AC26" s="11" t="s">
        <v>794</v>
      </c>
      <c r="AD26" s="11" t="s">
        <v>794</v>
      </c>
      <c r="AE26" s="11" t="s">
        <v>794</v>
      </c>
      <c r="AF26" s="43" t="s">
        <v>934</v>
      </c>
      <c r="AG26" s="43" t="s">
        <v>1025</v>
      </c>
      <c r="AI26" s="156"/>
    </row>
    <row r="27" spans="4:35" ht="38.25">
      <c r="D27" s="76">
        <v>1.02</v>
      </c>
      <c r="E27" s="12" t="s">
        <v>148</v>
      </c>
      <c r="F27" s="13" t="s">
        <v>55</v>
      </c>
      <c r="G27" s="27" t="s">
        <v>653</v>
      </c>
      <c r="H27" s="27" t="s">
        <v>330</v>
      </c>
      <c r="I27" s="43"/>
      <c r="J27" s="6" t="s">
        <v>866</v>
      </c>
      <c r="K27" s="177"/>
      <c r="L27" s="14" t="s">
        <v>789</v>
      </c>
      <c r="N27" s="29"/>
      <c r="O27" s="31"/>
      <c r="P27" s="13" t="s">
        <v>891</v>
      </c>
      <c r="Q27" s="43" t="s">
        <v>827</v>
      </c>
      <c r="R27" s="43">
        <f>'[3]PERSONAL INCOME'!C22</f>
        <v>0</v>
      </c>
      <c r="S27" s="43" t="str">
        <f>'[3]PERSONAL INCOME'!D22</f>
        <v>§2(a)(2)(G)</v>
      </c>
      <c r="T27" s="43" t="str">
        <f>'[3]PERSONAL INCOME'!E22</f>
        <v>St. 1979, c. 796, s. 8</v>
      </c>
      <c r="U27" s="43" t="str">
        <f>'[3]PERSONAL INCOME'!F22</f>
        <v>St. 1989, c. 730, s. 32</v>
      </c>
      <c r="V27" s="43"/>
      <c r="W27" s="43"/>
      <c r="X27" s="43"/>
      <c r="Y27" s="43"/>
      <c r="Z27" s="43"/>
      <c r="AA27" s="43"/>
      <c r="AC27" s="11" t="s">
        <v>794</v>
      </c>
      <c r="AD27" s="11" t="s">
        <v>794</v>
      </c>
      <c r="AE27" s="11" t="s">
        <v>794</v>
      </c>
      <c r="AF27" s="43" t="s">
        <v>934</v>
      </c>
      <c r="AG27" s="43" t="s">
        <v>1025</v>
      </c>
      <c r="AI27" s="156"/>
    </row>
    <row r="28" spans="4:35" ht="12.75">
      <c r="D28" s="76">
        <v>1.021</v>
      </c>
      <c r="E28" s="12" t="s">
        <v>149</v>
      </c>
      <c r="F28" s="13" t="s">
        <v>55</v>
      </c>
      <c r="G28" s="27" t="s">
        <v>654</v>
      </c>
      <c r="H28" s="27" t="s">
        <v>331</v>
      </c>
      <c r="I28" s="43"/>
      <c r="J28" s="6" t="s">
        <v>1045</v>
      </c>
      <c r="K28" s="177"/>
      <c r="L28" s="14">
        <v>239.57187562827818</v>
      </c>
      <c r="M28" s="184"/>
      <c r="N28" s="29">
        <v>55000</v>
      </c>
      <c r="O28" s="31">
        <f>(L28*1000000)/N28</f>
        <v>4355.852284150512</v>
      </c>
      <c r="P28" s="13" t="s">
        <v>1023</v>
      </c>
      <c r="Q28" s="43" t="s">
        <v>819</v>
      </c>
      <c r="R28" s="43" t="str">
        <f>'[3]PERSONAL INCOME'!C23</f>
        <v>§121</v>
      </c>
      <c r="S28" s="43">
        <f>'[3]PERSONAL INCOME'!D23</f>
        <v>0</v>
      </c>
      <c r="T28" s="43">
        <f>'[3]PERSONAL INCOME'!E23</f>
        <v>0</v>
      </c>
      <c r="U28" s="43">
        <f>'[3]PERSONAL INCOME'!F23</f>
        <v>0</v>
      </c>
      <c r="V28" s="43"/>
      <c r="W28" s="43"/>
      <c r="X28" s="43"/>
      <c r="Y28" s="43"/>
      <c r="Z28" s="43"/>
      <c r="AA28" s="43"/>
      <c r="AC28" s="11" t="s">
        <v>794</v>
      </c>
      <c r="AD28" s="11" t="s">
        <v>794</v>
      </c>
      <c r="AE28" s="11" t="s">
        <v>794</v>
      </c>
      <c r="AF28" s="43" t="s">
        <v>934</v>
      </c>
      <c r="AG28" s="43" t="s">
        <v>1025</v>
      </c>
      <c r="AI28" s="156" t="s">
        <v>793</v>
      </c>
    </row>
    <row r="29" spans="4:35" ht="25.5">
      <c r="D29" s="76">
        <v>1.022</v>
      </c>
      <c r="E29" s="12" t="s">
        <v>150</v>
      </c>
      <c r="F29" s="13" t="s">
        <v>55</v>
      </c>
      <c r="G29" s="27" t="s">
        <v>655</v>
      </c>
      <c r="H29" s="27" t="s">
        <v>332</v>
      </c>
      <c r="I29" s="43"/>
      <c r="J29" s="6" t="s">
        <v>863</v>
      </c>
      <c r="K29" s="177"/>
      <c r="L29" s="14">
        <v>1217.038255609133</v>
      </c>
      <c r="M29" s="184"/>
      <c r="N29" s="29"/>
      <c r="O29" s="31"/>
      <c r="P29" s="13" t="s">
        <v>1023</v>
      </c>
      <c r="Q29" s="43" t="s">
        <v>820</v>
      </c>
      <c r="R29" s="43" t="str">
        <f>'[3]PERSONAL INCOME'!C24</f>
        <v>§§ 1001, 1014</v>
      </c>
      <c r="S29" s="43">
        <f>'[3]PERSONAL INCOME'!D24</f>
        <v>0</v>
      </c>
      <c r="T29" s="43">
        <f>'[3]PERSONAL INCOME'!E24</f>
        <v>0</v>
      </c>
      <c r="U29" s="43">
        <f>'[3]PERSONAL INCOME'!F24</f>
        <v>0</v>
      </c>
      <c r="V29" s="43"/>
      <c r="W29" s="43"/>
      <c r="X29" s="43"/>
      <c r="Y29" s="43"/>
      <c r="Z29" s="43"/>
      <c r="AA29" s="43"/>
      <c r="AC29" s="11" t="s">
        <v>794</v>
      </c>
      <c r="AD29" s="11" t="s">
        <v>794</v>
      </c>
      <c r="AE29" s="11" t="s">
        <v>794</v>
      </c>
      <c r="AF29" s="43" t="s">
        <v>934</v>
      </c>
      <c r="AG29" s="43" t="s">
        <v>1025</v>
      </c>
      <c r="AI29" s="156" t="s">
        <v>793</v>
      </c>
    </row>
    <row r="30" spans="4:35" ht="25.5">
      <c r="D30" s="76">
        <v>1.023</v>
      </c>
      <c r="E30" s="12" t="s">
        <v>151</v>
      </c>
      <c r="F30" s="13" t="s">
        <v>55</v>
      </c>
      <c r="G30" s="27" t="s">
        <v>656</v>
      </c>
      <c r="H30" s="27" t="s">
        <v>333</v>
      </c>
      <c r="I30" s="43"/>
      <c r="J30" s="6" t="s">
        <v>1046</v>
      </c>
      <c r="K30" s="177"/>
      <c r="L30" s="14">
        <v>99.07199725975052</v>
      </c>
      <c r="M30" s="184"/>
      <c r="N30" s="29"/>
      <c r="O30" s="31"/>
      <c r="P30" s="13" t="s">
        <v>891</v>
      </c>
      <c r="Q30" s="43" t="s">
        <v>828</v>
      </c>
      <c r="R30" s="43">
        <f>'[3]PERSONAL INCOME'!C25</f>
        <v>0</v>
      </c>
      <c r="S30" s="43" t="str">
        <f>'[3]PERSONAL INCOME'!D25</f>
        <v>§2(a)(1)(A)</v>
      </c>
      <c r="T30" s="43" t="str">
        <f>'[3]PERSONAL INCOME'!E25</f>
        <v>St. 1973, c. 723, s. 2</v>
      </c>
      <c r="U30" s="43" t="str">
        <f>'[3]PERSONAL INCOME'!F25</f>
        <v>St. 1992, c. 133, s. 389</v>
      </c>
      <c r="V30" s="43"/>
      <c r="W30" s="43"/>
      <c r="X30" s="43"/>
      <c r="Y30" s="43"/>
      <c r="Z30" s="43"/>
      <c r="AA30" s="43"/>
      <c r="AC30" s="11" t="s">
        <v>794</v>
      </c>
      <c r="AD30" s="11" t="s">
        <v>794</v>
      </c>
      <c r="AE30" s="11" t="s">
        <v>794</v>
      </c>
      <c r="AF30" s="43" t="s">
        <v>934</v>
      </c>
      <c r="AG30" s="43" t="s">
        <v>1025</v>
      </c>
      <c r="AI30" s="156" t="s">
        <v>821</v>
      </c>
    </row>
    <row r="31" spans="4:35" ht="12.75">
      <c r="D31" s="76">
        <v>1.024</v>
      </c>
      <c r="E31" s="12" t="s">
        <v>152</v>
      </c>
      <c r="F31" s="13" t="s">
        <v>55</v>
      </c>
      <c r="G31" s="27" t="s">
        <v>657</v>
      </c>
      <c r="H31" s="27" t="s">
        <v>334</v>
      </c>
      <c r="I31" s="43"/>
      <c r="J31" s="6" t="s">
        <v>1052</v>
      </c>
      <c r="K31" s="177"/>
      <c r="L31" s="14">
        <v>24.494009753330065</v>
      </c>
      <c r="M31" s="184"/>
      <c r="N31" s="29"/>
      <c r="O31" s="31"/>
      <c r="P31" s="13" t="s">
        <v>1023</v>
      </c>
      <c r="Q31" s="43" t="s">
        <v>822</v>
      </c>
      <c r="R31" s="43" t="str">
        <f>'[3]PERSONAL INCOME'!C26</f>
        <v>§§112-113</v>
      </c>
      <c r="S31" s="43">
        <f>'[3]PERSONAL INCOME'!D26</f>
        <v>0</v>
      </c>
      <c r="T31" s="43">
        <f>'[3]PERSONAL INCOME'!E26</f>
        <v>0</v>
      </c>
      <c r="U31" s="43">
        <f>'[3]PERSONAL INCOME'!F26</f>
        <v>0</v>
      </c>
      <c r="V31" s="43"/>
      <c r="W31" s="43"/>
      <c r="X31" s="43"/>
      <c r="Y31" s="43"/>
      <c r="Z31" s="43"/>
      <c r="AA31" s="43"/>
      <c r="AC31" s="11" t="s">
        <v>794</v>
      </c>
      <c r="AD31" s="11" t="s">
        <v>794</v>
      </c>
      <c r="AE31" s="11" t="s">
        <v>794</v>
      </c>
      <c r="AF31" s="43" t="s">
        <v>934</v>
      </c>
      <c r="AG31" s="43" t="s">
        <v>1025</v>
      </c>
      <c r="AI31" s="156" t="s">
        <v>793</v>
      </c>
    </row>
    <row r="32" spans="4:35" ht="25.5">
      <c r="D32" s="76">
        <v>1.025</v>
      </c>
      <c r="E32" s="12" t="s">
        <v>153</v>
      </c>
      <c r="F32" s="13" t="s">
        <v>55</v>
      </c>
      <c r="G32" s="27" t="s">
        <v>657</v>
      </c>
      <c r="H32" s="27" t="s">
        <v>334</v>
      </c>
      <c r="I32" s="43"/>
      <c r="J32" s="6" t="s">
        <v>1052</v>
      </c>
      <c r="K32" s="177"/>
      <c r="L32" s="14">
        <v>30.0867973133292</v>
      </c>
      <c r="M32" s="184"/>
      <c r="N32" s="29">
        <v>365000</v>
      </c>
      <c r="O32" s="31">
        <f>L32/N32*1000000</f>
        <v>82.42958168035396</v>
      </c>
      <c r="P32" s="13" t="s">
        <v>1023</v>
      </c>
      <c r="Q32" s="43" t="s">
        <v>829</v>
      </c>
      <c r="R32" s="43" t="str">
        <f>'[3]PERSONAL INCOME'!C27</f>
        <v>38 U.S.C. s. 5301</v>
      </c>
      <c r="S32" s="43">
        <f>'[3]PERSONAL INCOME'!D27</f>
        <v>0</v>
      </c>
      <c r="T32" s="43">
        <f>'[3]PERSONAL INCOME'!E27</f>
        <v>0</v>
      </c>
      <c r="U32" s="43">
        <f>'[3]PERSONAL INCOME'!F27</f>
        <v>0</v>
      </c>
      <c r="V32" s="43"/>
      <c r="W32" s="43"/>
      <c r="X32" s="43"/>
      <c r="Y32" s="43"/>
      <c r="Z32" s="43"/>
      <c r="AA32" s="43"/>
      <c r="AC32" s="11" t="s">
        <v>794</v>
      </c>
      <c r="AD32" s="11" t="s">
        <v>794</v>
      </c>
      <c r="AE32" s="11" t="s">
        <v>794</v>
      </c>
      <c r="AF32" s="43" t="s">
        <v>794</v>
      </c>
      <c r="AG32" s="43" t="s">
        <v>1026</v>
      </c>
      <c r="AI32" s="156" t="s">
        <v>793</v>
      </c>
    </row>
    <row r="33" spans="4:35" ht="25.5">
      <c r="D33" s="76">
        <v>1.026</v>
      </c>
      <c r="E33" s="12" t="s">
        <v>154</v>
      </c>
      <c r="F33" s="13" t="s">
        <v>55</v>
      </c>
      <c r="G33" s="27" t="s">
        <v>658</v>
      </c>
      <c r="H33" s="27" t="s">
        <v>334</v>
      </c>
      <c r="I33" s="43"/>
      <c r="J33" s="6" t="s">
        <v>1052</v>
      </c>
      <c r="K33" s="177"/>
      <c r="L33" s="14">
        <v>0.5300927220876416</v>
      </c>
      <c r="M33" s="184"/>
      <c r="N33" s="29"/>
      <c r="O33" s="31"/>
      <c r="P33" s="13" t="s">
        <v>1023</v>
      </c>
      <c r="Q33" s="43" t="s">
        <v>823</v>
      </c>
      <c r="R33" s="43" t="str">
        <f>'[3]PERSONAL INCOME'!C28</f>
        <v>§104(a)(1)</v>
      </c>
      <c r="S33" s="43">
        <f>'[3]PERSONAL INCOME'!D28</f>
        <v>0</v>
      </c>
      <c r="T33" s="43">
        <f>'[3]PERSONAL INCOME'!E28</f>
        <v>0</v>
      </c>
      <c r="U33" s="43">
        <f>'[3]PERSONAL INCOME'!F28</f>
        <v>0</v>
      </c>
      <c r="V33" s="43"/>
      <c r="W33" s="43"/>
      <c r="X33" s="43"/>
      <c r="Y33" s="43"/>
      <c r="Z33" s="43"/>
      <c r="AA33" s="43"/>
      <c r="AC33" s="11" t="s">
        <v>794</v>
      </c>
      <c r="AD33" s="11" t="s">
        <v>794</v>
      </c>
      <c r="AE33" s="11" t="s">
        <v>794</v>
      </c>
      <c r="AF33" s="43" t="s">
        <v>794</v>
      </c>
      <c r="AG33" s="43" t="s">
        <v>1026</v>
      </c>
      <c r="AI33" s="156" t="s">
        <v>793</v>
      </c>
    </row>
    <row r="34" spans="4:35" ht="25.5">
      <c r="D34" s="76">
        <v>1.027</v>
      </c>
      <c r="E34" s="12" t="s">
        <v>155</v>
      </c>
      <c r="F34" s="13" t="s">
        <v>55</v>
      </c>
      <c r="G34" s="27" t="s">
        <v>659</v>
      </c>
      <c r="H34" s="27" t="s">
        <v>335</v>
      </c>
      <c r="I34" s="43"/>
      <c r="J34" s="6" t="s">
        <v>1052</v>
      </c>
      <c r="K34" s="177"/>
      <c r="L34" s="14">
        <v>9.477872171483323</v>
      </c>
      <c r="M34" s="184"/>
      <c r="N34" s="29">
        <v>3200</v>
      </c>
      <c r="O34" s="31">
        <f>(L34*1000000)/N34</f>
        <v>2961.8350535885384</v>
      </c>
      <c r="P34" s="13" t="s">
        <v>891</v>
      </c>
      <c r="Q34" s="43" t="s">
        <v>830</v>
      </c>
      <c r="R34" s="43" t="str">
        <f>'[3]PERSONAL INCOME'!C29</f>
        <v>50 USC App. 574</v>
      </c>
      <c r="S34" s="43" t="str">
        <f>'[3]PERSONAL INCOME'!D29</f>
        <v>§5A(c) </v>
      </c>
      <c r="T34" s="43" t="str">
        <f>'[3]PERSONAL INCOME'!E29</f>
        <v>St. 1973, c. 723, s. 2</v>
      </c>
      <c r="U34" s="43" t="str">
        <f>'[3]PERSONAL INCOME'!F29</f>
        <v>None</v>
      </c>
      <c r="V34" s="43"/>
      <c r="W34" s="43"/>
      <c r="X34" s="43"/>
      <c r="Y34" s="43"/>
      <c r="Z34" s="43"/>
      <c r="AA34" s="43"/>
      <c r="AC34" s="11" t="s">
        <v>794</v>
      </c>
      <c r="AD34" s="11" t="s">
        <v>794</v>
      </c>
      <c r="AE34" s="11" t="s">
        <v>794</v>
      </c>
      <c r="AF34" s="43" t="s">
        <v>794</v>
      </c>
      <c r="AG34" s="43" t="s">
        <v>1026</v>
      </c>
      <c r="AI34" s="156" t="s">
        <v>824</v>
      </c>
    </row>
    <row r="35" spans="4:35" ht="51">
      <c r="D35" s="76">
        <v>1.028</v>
      </c>
      <c r="E35" s="12" t="s">
        <v>156</v>
      </c>
      <c r="F35" s="13" t="s">
        <v>55</v>
      </c>
      <c r="G35" s="27" t="s">
        <v>660</v>
      </c>
      <c r="H35" s="27" t="s">
        <v>336</v>
      </c>
      <c r="I35" s="43"/>
      <c r="J35" s="6" t="s">
        <v>1029</v>
      </c>
      <c r="K35" s="177"/>
      <c r="L35" s="14" t="s">
        <v>789</v>
      </c>
      <c r="N35" s="29"/>
      <c r="O35" s="31"/>
      <c r="P35" s="13" t="s">
        <v>891</v>
      </c>
      <c r="Q35" s="43" t="s">
        <v>831</v>
      </c>
      <c r="R35" s="43">
        <f>'[3]PERSONAL INCOME'!C30</f>
        <v>0</v>
      </c>
      <c r="S35" s="43" t="str">
        <f>'[3]PERSONAL INCOME'!D30</f>
        <v>§25</v>
      </c>
      <c r="T35" s="43" t="str">
        <f>'[3]PERSONAL INCOME'!E30</f>
        <v>St. 1932</v>
      </c>
      <c r="U35" s="43" t="str">
        <f>'[3]PERSONAL INCOME'!F30</f>
        <v>St.1947, c. 322, § 1; St.1955, c. 592, § 4; St.1976, c. 415, § 13; St.1985, c. 593, § 8; St.1988, c. 106, § 13; St.2002, c. 184, § 60.</v>
      </c>
      <c r="V35" s="43"/>
      <c r="W35" s="43"/>
      <c r="X35" s="43"/>
      <c r="Y35" s="43"/>
      <c r="Z35" s="43"/>
      <c r="AA35" s="43"/>
      <c r="AC35" s="11" t="s">
        <v>794</v>
      </c>
      <c r="AD35" s="11" t="s">
        <v>794</v>
      </c>
      <c r="AE35" s="11" t="s">
        <v>794</v>
      </c>
      <c r="AI35" s="156"/>
    </row>
    <row r="36" spans="4:35" ht="25.5">
      <c r="D36" s="76">
        <v>1.029</v>
      </c>
      <c r="E36" s="12" t="s">
        <v>157</v>
      </c>
      <c r="F36" s="13" t="s">
        <v>55</v>
      </c>
      <c r="G36" s="27" t="s">
        <v>661</v>
      </c>
      <c r="H36" s="27" t="s">
        <v>337</v>
      </c>
      <c r="I36" s="43"/>
      <c r="J36" s="6" t="s">
        <v>1029</v>
      </c>
      <c r="K36" s="177"/>
      <c r="L36" s="14">
        <v>26.497125761312052</v>
      </c>
      <c r="M36" s="184"/>
      <c r="N36" s="29">
        <v>19000</v>
      </c>
      <c r="O36" s="31">
        <f>L36/N36*1000000</f>
        <v>1394.585566384845</v>
      </c>
      <c r="P36" s="13" t="s">
        <v>891</v>
      </c>
      <c r="Q36" s="43" t="s">
        <v>832</v>
      </c>
      <c r="R36" s="43">
        <f>'[3]PERSONAL INCOME'!C31</f>
        <v>0</v>
      </c>
      <c r="S36" s="43" t="str">
        <f>'[3]PERSONAL INCOME'!D31</f>
        <v>§2</v>
      </c>
      <c r="T36" s="43" t="str">
        <f>'[3]PERSONAL INCOME'!E31</f>
        <v>St.1997, c. 139, s. 1</v>
      </c>
      <c r="U36" s="43" t="str">
        <f>'[3]PERSONAL INCOME'!F31</f>
        <v>None</v>
      </c>
      <c r="V36" s="43"/>
      <c r="W36" s="43"/>
      <c r="X36" s="43"/>
      <c r="Y36" s="43"/>
      <c r="Z36" s="43"/>
      <c r="AA36" s="43"/>
      <c r="AC36" s="11" t="s">
        <v>794</v>
      </c>
      <c r="AD36" s="11" t="s">
        <v>794</v>
      </c>
      <c r="AE36" s="11" t="s">
        <v>794</v>
      </c>
      <c r="AF36" s="43" t="s">
        <v>934</v>
      </c>
      <c r="AG36" s="43" t="s">
        <v>1025</v>
      </c>
      <c r="AI36" s="156" t="s">
        <v>824</v>
      </c>
    </row>
    <row r="37" spans="4:35" ht="25.5">
      <c r="D37" s="76">
        <v>1.03</v>
      </c>
      <c r="E37" s="12" t="s">
        <v>158</v>
      </c>
      <c r="F37" s="13" t="s">
        <v>55</v>
      </c>
      <c r="G37" s="27" t="s">
        <v>662</v>
      </c>
      <c r="H37" s="27" t="s">
        <v>315</v>
      </c>
      <c r="I37" s="43"/>
      <c r="J37" s="6" t="s">
        <v>1053</v>
      </c>
      <c r="K37" s="177"/>
      <c r="L37" s="14">
        <v>38.76118825072422</v>
      </c>
      <c r="M37" s="184"/>
      <c r="N37" s="29"/>
      <c r="O37" s="31"/>
      <c r="P37" s="13" t="s">
        <v>1023</v>
      </c>
      <c r="Q37" s="43" t="s">
        <v>825</v>
      </c>
      <c r="R37" s="43" t="str">
        <f>'[3]PERSONAL INCOME'!C32</f>
        <v>§132(f)</v>
      </c>
      <c r="S37" s="43">
        <f>'[3]PERSONAL INCOME'!D32</f>
        <v>0</v>
      </c>
      <c r="T37" s="43">
        <f>'[3]PERSONAL INCOME'!E32</f>
        <v>0</v>
      </c>
      <c r="U37" s="43">
        <f>'[3]PERSONAL INCOME'!F32</f>
        <v>0</v>
      </c>
      <c r="V37" s="43"/>
      <c r="W37" s="43"/>
      <c r="X37" s="43"/>
      <c r="Y37" s="43"/>
      <c r="Z37" s="43"/>
      <c r="AA37" s="43"/>
      <c r="AC37" s="11" t="s">
        <v>794</v>
      </c>
      <c r="AD37" s="11" t="s">
        <v>794</v>
      </c>
      <c r="AE37" s="11" t="s">
        <v>794</v>
      </c>
      <c r="AF37" s="43" t="s">
        <v>934</v>
      </c>
      <c r="AG37" s="43" t="s">
        <v>1025</v>
      </c>
      <c r="AI37" s="156" t="s">
        <v>793</v>
      </c>
    </row>
    <row r="38" spans="4:35" ht="38.25">
      <c r="D38" s="76">
        <v>1.031</v>
      </c>
      <c r="E38" s="12" t="s">
        <v>159</v>
      </c>
      <c r="F38" s="13" t="s">
        <v>55</v>
      </c>
      <c r="G38" s="27" t="s">
        <v>663</v>
      </c>
      <c r="H38" s="27" t="s">
        <v>664</v>
      </c>
      <c r="I38" s="43"/>
      <c r="J38" s="6" t="s">
        <v>1039</v>
      </c>
      <c r="K38" s="177"/>
      <c r="L38" s="14" t="s">
        <v>790</v>
      </c>
      <c r="N38" s="29"/>
      <c r="O38" s="31"/>
      <c r="P38" s="13" t="s">
        <v>1023</v>
      </c>
      <c r="Q38" s="43" t="s">
        <v>826</v>
      </c>
      <c r="R38" s="43" t="str">
        <f>'[3]PERSONAL INCOME'!C33</f>
        <v>§223</v>
      </c>
      <c r="S38" s="43">
        <f>'[3]PERSONAL INCOME'!D33</f>
        <v>0</v>
      </c>
      <c r="T38" s="43">
        <f>'[3]PERSONAL INCOME'!E33</f>
        <v>0</v>
      </c>
      <c r="U38" s="43">
        <f>'[3]PERSONAL INCOME'!F33</f>
        <v>0</v>
      </c>
      <c r="V38" s="43"/>
      <c r="W38" s="43"/>
      <c r="X38" s="43"/>
      <c r="Y38" s="43"/>
      <c r="Z38" s="43"/>
      <c r="AA38" s="43"/>
      <c r="AC38" s="11"/>
      <c r="AD38" s="11"/>
      <c r="AE38" s="11"/>
      <c r="AF38" s="43" t="s">
        <v>934</v>
      </c>
      <c r="AG38" s="43" t="s">
        <v>1025</v>
      </c>
      <c r="AI38" s="156"/>
    </row>
    <row r="39" spans="4:35" ht="25.5">
      <c r="D39" s="76">
        <v>1.032</v>
      </c>
      <c r="E39" s="6" t="s">
        <v>589</v>
      </c>
      <c r="F39" s="13" t="s">
        <v>55</v>
      </c>
      <c r="G39" s="27" t="s">
        <v>665</v>
      </c>
      <c r="H39" s="27" t="s">
        <v>666</v>
      </c>
      <c r="I39" s="43"/>
      <c r="J39" s="6" t="s">
        <v>860</v>
      </c>
      <c r="K39" s="177"/>
      <c r="L39" s="14">
        <v>0</v>
      </c>
      <c r="M39" s="184"/>
      <c r="N39" s="29"/>
      <c r="O39" s="31"/>
      <c r="P39" s="13" t="s">
        <v>1023</v>
      </c>
      <c r="Q39" s="43" t="s">
        <v>798</v>
      </c>
      <c r="R39" s="43" t="str">
        <f>'[3]PERSONAL INCOME'!C34</f>
        <v>§137</v>
      </c>
      <c r="S39" s="43">
        <f>'[3]PERSONAL INCOME'!D34</f>
        <v>0</v>
      </c>
      <c r="T39" s="43">
        <f>'[3]PERSONAL INCOME'!E34</f>
        <v>0</v>
      </c>
      <c r="U39" s="43">
        <f>'[3]PERSONAL INCOME'!F34</f>
        <v>0</v>
      </c>
      <c r="V39" s="43"/>
      <c r="W39" s="43"/>
      <c r="X39" s="43"/>
      <c r="Y39" s="43"/>
      <c r="Z39" s="43"/>
      <c r="AA39" s="43"/>
      <c r="AC39" s="11" t="s">
        <v>794</v>
      </c>
      <c r="AD39" s="11" t="s">
        <v>794</v>
      </c>
      <c r="AE39" s="11" t="s">
        <v>794</v>
      </c>
      <c r="AF39" s="43" t="s">
        <v>934</v>
      </c>
      <c r="AG39" s="43" t="s">
        <v>1025</v>
      </c>
      <c r="AI39" s="156" t="s">
        <v>793</v>
      </c>
    </row>
    <row r="40" spans="4:35" ht="25.5">
      <c r="D40" s="76">
        <v>1.033</v>
      </c>
      <c r="E40" s="6" t="s">
        <v>590</v>
      </c>
      <c r="F40" s="13" t="s">
        <v>55</v>
      </c>
      <c r="G40" s="27" t="s">
        <v>667</v>
      </c>
      <c r="H40" s="27" t="s">
        <v>668</v>
      </c>
      <c r="I40" s="43"/>
      <c r="J40" s="6" t="s">
        <v>862</v>
      </c>
      <c r="K40" s="177"/>
      <c r="L40" s="14">
        <v>8.441686922276517</v>
      </c>
      <c r="M40" s="184"/>
      <c r="N40" s="29"/>
      <c r="O40" s="31"/>
      <c r="P40" s="13" t="s">
        <v>1023</v>
      </c>
      <c r="Q40" s="43" t="s">
        <v>833</v>
      </c>
      <c r="R40" s="43" t="str">
        <f>'[3]PERSONAL INCOME'!C35</f>
        <v>§§ 127, 132</v>
      </c>
      <c r="S40" s="43">
        <f>'[3]PERSONAL INCOME'!D35</f>
        <v>0</v>
      </c>
      <c r="T40" s="43">
        <f>'[3]PERSONAL INCOME'!E35</f>
        <v>0</v>
      </c>
      <c r="U40" s="43">
        <f>'[3]PERSONAL INCOME'!F35</f>
        <v>0</v>
      </c>
      <c r="V40" s="43"/>
      <c r="W40" s="43"/>
      <c r="X40" s="43"/>
      <c r="Y40" s="43"/>
      <c r="Z40" s="43"/>
      <c r="AA40" s="43"/>
      <c r="AC40" s="11" t="s">
        <v>794</v>
      </c>
      <c r="AD40" s="11" t="s">
        <v>794</v>
      </c>
      <c r="AE40" s="11" t="s">
        <v>794</v>
      </c>
      <c r="AF40" s="43" t="s">
        <v>934</v>
      </c>
      <c r="AG40" s="43" t="s">
        <v>1025</v>
      </c>
      <c r="AI40" s="156" t="s">
        <v>793</v>
      </c>
    </row>
    <row r="41" spans="4:35" ht="25.5">
      <c r="D41" s="76">
        <v>1.034</v>
      </c>
      <c r="E41" s="12" t="s">
        <v>160</v>
      </c>
      <c r="F41" s="13" t="s">
        <v>55</v>
      </c>
      <c r="G41" s="27" t="s">
        <v>669</v>
      </c>
      <c r="H41" s="27" t="s">
        <v>313</v>
      </c>
      <c r="I41" s="43"/>
      <c r="J41" s="6" t="s">
        <v>860</v>
      </c>
      <c r="K41" s="177"/>
      <c r="L41" s="14" t="s">
        <v>788</v>
      </c>
      <c r="N41" s="29"/>
      <c r="O41" s="31"/>
      <c r="P41" s="13" t="s">
        <v>1023</v>
      </c>
      <c r="Q41" s="43" t="s">
        <v>834</v>
      </c>
      <c r="R41" s="43" t="str">
        <f>'[3]PERSONAL INCOME'!C36</f>
        <v>§132(m)</v>
      </c>
      <c r="S41" s="43">
        <f>'[3]PERSONAL INCOME'!D36</f>
        <v>0</v>
      </c>
      <c r="T41" s="43">
        <f>'[3]PERSONAL INCOME'!E36</f>
        <v>0</v>
      </c>
      <c r="U41" s="43">
        <f>'[3]PERSONAL INCOME'!F36</f>
        <v>0</v>
      </c>
      <c r="V41" s="43"/>
      <c r="W41" s="43"/>
      <c r="X41" s="43"/>
      <c r="Y41" s="43"/>
      <c r="Z41" s="43"/>
      <c r="AA41" s="43"/>
      <c r="AC41" s="11" t="s">
        <v>794</v>
      </c>
      <c r="AD41" s="11" t="s">
        <v>794</v>
      </c>
      <c r="AE41" s="11" t="s">
        <v>794</v>
      </c>
      <c r="AF41" s="43" t="s">
        <v>934</v>
      </c>
      <c r="AG41" s="43" t="s">
        <v>1025</v>
      </c>
      <c r="AI41" s="156"/>
    </row>
    <row r="42" spans="4:35" ht="25.5">
      <c r="D42" s="76">
        <v>1.035</v>
      </c>
      <c r="E42" s="12" t="s">
        <v>161</v>
      </c>
      <c r="F42" s="13" t="s">
        <v>55</v>
      </c>
      <c r="G42" s="27" t="s">
        <v>670</v>
      </c>
      <c r="H42" s="27" t="s">
        <v>671</v>
      </c>
      <c r="I42" s="43"/>
      <c r="J42" s="6" t="s">
        <v>860</v>
      </c>
      <c r="K42" s="177"/>
      <c r="L42" s="14" t="s">
        <v>788</v>
      </c>
      <c r="N42" s="29"/>
      <c r="O42" s="31"/>
      <c r="P42" s="13" t="s">
        <v>1023</v>
      </c>
      <c r="Q42" s="43" t="s">
        <v>834</v>
      </c>
      <c r="R42" s="43" t="str">
        <f>'[3]PERSONAL INCOME'!C37</f>
        <v>§132(m)</v>
      </c>
      <c r="S42" s="43">
        <f>'[3]PERSONAL INCOME'!D37</f>
        <v>0</v>
      </c>
      <c r="T42" s="43">
        <f>'[3]PERSONAL INCOME'!E37</f>
        <v>0</v>
      </c>
      <c r="U42" s="43">
        <f>'[3]PERSONAL INCOME'!F37</f>
        <v>0</v>
      </c>
      <c r="V42" s="43"/>
      <c r="W42" s="43"/>
      <c r="X42" s="43"/>
      <c r="Y42" s="43"/>
      <c r="Z42" s="43"/>
      <c r="AA42" s="43"/>
      <c r="AC42" s="11" t="s">
        <v>794</v>
      </c>
      <c r="AD42" s="11" t="s">
        <v>794</v>
      </c>
      <c r="AE42" s="11" t="s">
        <v>794</v>
      </c>
      <c r="AF42" s="43" t="s">
        <v>934</v>
      </c>
      <c r="AG42" s="43" t="s">
        <v>1025</v>
      </c>
      <c r="AI42" s="156"/>
    </row>
    <row r="43" spans="4:35" ht="25.5">
      <c r="D43" s="76">
        <v>1.036</v>
      </c>
      <c r="E43" s="12" t="s">
        <v>162</v>
      </c>
      <c r="F43" s="13" t="s">
        <v>55</v>
      </c>
      <c r="G43" s="27" t="s">
        <v>672</v>
      </c>
      <c r="H43" s="27" t="s">
        <v>673</v>
      </c>
      <c r="I43" s="43"/>
      <c r="J43" s="6" t="s">
        <v>860</v>
      </c>
      <c r="K43" s="177"/>
      <c r="L43" s="14" t="s">
        <v>788</v>
      </c>
      <c r="N43" s="29"/>
      <c r="O43" s="31"/>
      <c r="P43" s="13" t="s">
        <v>1023</v>
      </c>
      <c r="Q43" s="43" t="s">
        <v>835</v>
      </c>
      <c r="R43" s="43" t="str">
        <f>'[3]PERSONAL INCOME'!C38</f>
        <v>§101(h)</v>
      </c>
      <c r="S43" s="43">
        <f>'[3]PERSONAL INCOME'!D38</f>
        <v>0</v>
      </c>
      <c r="T43" s="43">
        <f>'[3]PERSONAL INCOME'!E38</f>
        <v>0</v>
      </c>
      <c r="U43" s="43">
        <f>'[3]PERSONAL INCOME'!F38</f>
        <v>0</v>
      </c>
      <c r="V43" s="43"/>
      <c r="W43" s="43"/>
      <c r="X43" s="43"/>
      <c r="Y43" s="43"/>
      <c r="Z43" s="43"/>
      <c r="AA43" s="43"/>
      <c r="AC43" s="11" t="s">
        <v>794</v>
      </c>
      <c r="AD43" s="11" t="s">
        <v>794</v>
      </c>
      <c r="AE43" s="11" t="s">
        <v>794</v>
      </c>
      <c r="AF43" s="43" t="s">
        <v>934</v>
      </c>
      <c r="AG43" s="43" t="s">
        <v>1025</v>
      </c>
      <c r="AI43" s="156"/>
    </row>
    <row r="44" spans="4:35" ht="25.5">
      <c r="D44" s="76">
        <v>1.037</v>
      </c>
      <c r="E44" s="12" t="s">
        <v>163</v>
      </c>
      <c r="F44" s="13" t="s">
        <v>55</v>
      </c>
      <c r="G44" s="27" t="s">
        <v>674</v>
      </c>
      <c r="H44" s="27" t="s">
        <v>675</v>
      </c>
      <c r="I44" s="43"/>
      <c r="J44" s="6" t="s">
        <v>860</v>
      </c>
      <c r="K44" s="177"/>
      <c r="L44" s="14" t="s">
        <v>788</v>
      </c>
      <c r="N44" s="29"/>
      <c r="O44" s="31"/>
      <c r="P44" s="13" t="s">
        <v>1023</v>
      </c>
      <c r="Q44" s="43" t="s">
        <v>836</v>
      </c>
      <c r="R44" s="43" t="str">
        <f>'[3]PERSONAL INCOME'!C39</f>
        <v>§101(i)</v>
      </c>
      <c r="S44" s="43">
        <f>'[3]PERSONAL INCOME'!D39</f>
        <v>0</v>
      </c>
      <c r="T44" s="43">
        <f>'[3]PERSONAL INCOME'!E39</f>
        <v>0</v>
      </c>
      <c r="U44" s="43">
        <f>'[3]PERSONAL INCOME'!F39</f>
        <v>0</v>
      </c>
      <c r="V44" s="43"/>
      <c r="W44" s="43"/>
      <c r="X44" s="43"/>
      <c r="Y44" s="43"/>
      <c r="Z44" s="43"/>
      <c r="AA44" s="43"/>
      <c r="AC44" s="11" t="s">
        <v>794</v>
      </c>
      <c r="AD44" s="11" t="s">
        <v>794</v>
      </c>
      <c r="AE44" s="11" t="s">
        <v>794</v>
      </c>
      <c r="AF44" s="43" t="s">
        <v>934</v>
      </c>
      <c r="AG44" s="43" t="s">
        <v>1025</v>
      </c>
      <c r="AI44" s="156"/>
    </row>
    <row r="45" spans="4:35" ht="25.5">
      <c r="D45" s="76">
        <v>1.038</v>
      </c>
      <c r="E45" s="12" t="s">
        <v>164</v>
      </c>
      <c r="F45" s="13" t="s">
        <v>55</v>
      </c>
      <c r="G45" s="27" t="s">
        <v>676</v>
      </c>
      <c r="H45" s="27" t="s">
        <v>677</v>
      </c>
      <c r="I45" s="43"/>
      <c r="J45" s="6" t="s">
        <v>860</v>
      </c>
      <c r="K45" s="177"/>
      <c r="L45" s="14" t="s">
        <v>788</v>
      </c>
      <c r="N45" s="29"/>
      <c r="O45" s="31"/>
      <c r="P45" s="13" t="s">
        <v>1023</v>
      </c>
      <c r="Q45" s="43" t="s">
        <v>837</v>
      </c>
      <c r="R45" s="43" t="str">
        <f>'[3]PERSONAL INCOME'!C40</f>
        <v>§108</v>
      </c>
      <c r="S45" s="43">
        <f>'[3]PERSONAL INCOME'!D40</f>
        <v>0</v>
      </c>
      <c r="T45" s="43">
        <f>'[3]PERSONAL INCOME'!E40</f>
        <v>0</v>
      </c>
      <c r="U45" s="43">
        <f>'[3]PERSONAL INCOME'!F40</f>
        <v>0</v>
      </c>
      <c r="V45" s="43"/>
      <c r="W45" s="43"/>
      <c r="X45" s="43"/>
      <c r="Y45" s="43"/>
      <c r="Z45" s="43"/>
      <c r="AA45" s="43"/>
      <c r="AC45" s="11" t="s">
        <v>794</v>
      </c>
      <c r="AD45" s="11" t="s">
        <v>794</v>
      </c>
      <c r="AE45" s="11" t="s">
        <v>794</v>
      </c>
      <c r="AF45" s="43" t="s">
        <v>934</v>
      </c>
      <c r="AG45" s="43" t="s">
        <v>1025</v>
      </c>
      <c r="AI45" s="156"/>
    </row>
    <row r="46" spans="4:35" ht="25.5">
      <c r="D46" s="76">
        <v>1.039</v>
      </c>
      <c r="E46" s="12" t="s">
        <v>165</v>
      </c>
      <c r="F46" s="13" t="s">
        <v>55</v>
      </c>
      <c r="G46" s="27" t="s">
        <v>678</v>
      </c>
      <c r="H46" s="27" t="s">
        <v>679</v>
      </c>
      <c r="I46" s="43"/>
      <c r="J46" s="6" t="s">
        <v>1039</v>
      </c>
      <c r="K46" s="177"/>
      <c r="L46" s="14" t="s">
        <v>784</v>
      </c>
      <c r="N46" s="29"/>
      <c r="O46" s="31"/>
      <c r="P46" s="13" t="s">
        <v>1023</v>
      </c>
      <c r="Q46" s="43" t="s">
        <v>838</v>
      </c>
      <c r="R46" s="43" t="str">
        <f>'[3]PERSONAL INCOME'!C41</f>
        <v>§108(f)(4)</v>
      </c>
      <c r="S46" s="43">
        <f>'[3]PERSONAL INCOME'!D41</f>
        <v>0</v>
      </c>
      <c r="T46" s="43">
        <f>'[3]PERSONAL INCOME'!E41</f>
        <v>0</v>
      </c>
      <c r="U46" s="43">
        <f>'[3]PERSONAL INCOME'!F41</f>
        <v>0</v>
      </c>
      <c r="V46" s="43"/>
      <c r="W46" s="43"/>
      <c r="X46" s="43"/>
      <c r="Y46" s="43"/>
      <c r="Z46" s="43"/>
      <c r="AA46" s="43"/>
      <c r="AC46" s="11" t="s">
        <v>794</v>
      </c>
      <c r="AD46" s="11" t="s">
        <v>794</v>
      </c>
      <c r="AE46" s="11" t="s">
        <v>794</v>
      </c>
      <c r="AF46" s="43" t="s">
        <v>934</v>
      </c>
      <c r="AG46" s="43" t="s">
        <v>1025</v>
      </c>
      <c r="AI46" s="156"/>
    </row>
    <row r="47" spans="4:35" ht="38.25">
      <c r="D47" s="76">
        <v>1.04</v>
      </c>
      <c r="E47" s="12" t="s">
        <v>166</v>
      </c>
      <c r="F47" s="13" t="s">
        <v>55</v>
      </c>
      <c r="G47" s="27" t="s">
        <v>680</v>
      </c>
      <c r="H47" s="27" t="s">
        <v>664</v>
      </c>
      <c r="I47" s="43"/>
      <c r="J47" s="6" t="s">
        <v>1039</v>
      </c>
      <c r="K47" s="177"/>
      <c r="L47" s="14" t="s">
        <v>791</v>
      </c>
      <c r="N47" s="29"/>
      <c r="O47" s="31"/>
      <c r="P47" s="13" t="s">
        <v>1023</v>
      </c>
      <c r="Q47" s="43" t="s">
        <v>839</v>
      </c>
      <c r="R47" s="43" t="str">
        <f>'[3]PERSONAL INCOME'!C42</f>
        <v>§220</v>
      </c>
      <c r="S47" s="43">
        <f>'[3]PERSONAL INCOME'!D42</f>
        <v>0</v>
      </c>
      <c r="T47" s="43">
        <f>'[3]PERSONAL INCOME'!E42</f>
        <v>0</v>
      </c>
      <c r="U47" s="43">
        <f>'[3]PERSONAL INCOME'!F42</f>
        <v>0</v>
      </c>
      <c r="V47" s="43"/>
      <c r="W47" s="43"/>
      <c r="X47" s="43"/>
      <c r="Y47" s="43"/>
      <c r="Z47" s="43"/>
      <c r="AA47" s="43"/>
      <c r="AC47" s="43"/>
      <c r="AD47" s="11"/>
      <c r="AE47" s="11"/>
      <c r="AF47" s="43" t="s">
        <v>934</v>
      </c>
      <c r="AG47" s="43" t="s">
        <v>1025</v>
      </c>
      <c r="AI47" s="156"/>
    </row>
    <row r="48" spans="3:35" s="1" customFormat="1" ht="12.75">
      <c r="C48" s="15" t="s">
        <v>56</v>
      </c>
      <c r="D48" s="102"/>
      <c r="E48" s="16"/>
      <c r="F48" s="9"/>
      <c r="G48" s="26"/>
      <c r="H48" s="26"/>
      <c r="I48" s="42"/>
      <c r="J48" s="26"/>
      <c r="K48" s="176"/>
      <c r="L48" s="10">
        <f>SUM(L49:L53)</f>
        <v>1408.7114333984748</v>
      </c>
      <c r="M48" s="183"/>
      <c r="N48" s="30"/>
      <c r="O48" s="32"/>
      <c r="P48" s="9"/>
      <c r="Q48" s="42"/>
      <c r="R48" s="42"/>
      <c r="S48" s="42"/>
      <c r="T48" s="42"/>
      <c r="U48" s="42"/>
      <c r="V48" s="42"/>
      <c r="W48" s="42"/>
      <c r="X48" s="42"/>
      <c r="Y48" s="42"/>
      <c r="Z48" s="42"/>
      <c r="AA48" s="42"/>
      <c r="AB48" s="42"/>
      <c r="AC48" s="42"/>
      <c r="AD48" s="9"/>
      <c r="AE48" s="8"/>
      <c r="AF48" s="42"/>
      <c r="AG48" s="42"/>
      <c r="AH48" s="26"/>
      <c r="AI48" s="155"/>
    </row>
    <row r="49" spans="4:35" ht="25.5">
      <c r="D49" s="76">
        <v>1.101</v>
      </c>
      <c r="E49" s="12" t="s">
        <v>167</v>
      </c>
      <c r="F49" s="13" t="s">
        <v>55</v>
      </c>
      <c r="G49" s="27" t="s">
        <v>681</v>
      </c>
      <c r="H49" s="27" t="s">
        <v>682</v>
      </c>
      <c r="I49" s="43"/>
      <c r="J49" s="6" t="s">
        <v>860</v>
      </c>
      <c r="K49" s="177"/>
      <c r="L49" s="14">
        <v>958.5151787203064</v>
      </c>
      <c r="M49" s="184"/>
      <c r="N49" s="29"/>
      <c r="O49" s="31"/>
      <c r="P49" s="13" t="s">
        <v>1023</v>
      </c>
      <c r="Q49" s="43" t="s">
        <v>840</v>
      </c>
      <c r="R49" s="43" t="str">
        <f>'[3]PERSONAL INCOME'!C44</f>
        <v>§§ 401-415</v>
      </c>
      <c r="S49" s="43" t="str">
        <f>'[3]PERSONAL INCOME'!D44</f>
        <v>§2(a)(2)(F)</v>
      </c>
      <c r="T49" s="43" t="str">
        <f>'[3]PERSONAL INCOME'!E44</f>
        <v>St. 1973, c. 723, s.2</v>
      </c>
      <c r="U49" s="43" t="str">
        <f>'[3]PERSONAL INCOME'!F44</f>
        <v>St. 1977, c. 599, s. 2; St. 1993, c. 495, s. 20</v>
      </c>
      <c r="V49" s="43"/>
      <c r="W49" s="43"/>
      <c r="X49" s="43"/>
      <c r="Y49" s="43"/>
      <c r="Z49" s="43"/>
      <c r="AA49" s="43"/>
      <c r="AC49" s="11" t="s">
        <v>794</v>
      </c>
      <c r="AD49" s="11" t="s">
        <v>794</v>
      </c>
      <c r="AE49" s="11" t="s">
        <v>794</v>
      </c>
      <c r="AI49" s="156" t="s">
        <v>793</v>
      </c>
    </row>
    <row r="50" spans="4:35" ht="38.25">
      <c r="D50" s="76">
        <v>1.1019999999999999</v>
      </c>
      <c r="E50" s="12" t="s">
        <v>168</v>
      </c>
      <c r="F50" s="13" t="s">
        <v>55</v>
      </c>
      <c r="G50" s="27" t="s">
        <v>683</v>
      </c>
      <c r="H50" s="27" t="s">
        <v>684</v>
      </c>
      <c r="I50" s="43"/>
      <c r="J50" s="6" t="s">
        <v>863</v>
      </c>
      <c r="K50" s="177"/>
      <c r="L50" s="14" t="s">
        <v>789</v>
      </c>
      <c r="N50" s="29"/>
      <c r="O50" s="31"/>
      <c r="P50" s="13" t="s">
        <v>1023</v>
      </c>
      <c r="Q50" s="43" t="s">
        <v>841</v>
      </c>
      <c r="R50" s="43" t="str">
        <f>'[3]PERSONAL INCOME'!C45</f>
        <v>§§ 421-425</v>
      </c>
      <c r="S50" s="43">
        <f>'[3]PERSONAL INCOME'!D45</f>
        <v>0</v>
      </c>
      <c r="T50" s="43">
        <f>'[3]PERSONAL INCOME'!E45</f>
        <v>0</v>
      </c>
      <c r="U50" s="43">
        <f>'[3]PERSONAL INCOME'!F45</f>
        <v>0</v>
      </c>
      <c r="V50" s="43"/>
      <c r="W50" s="43"/>
      <c r="X50" s="43"/>
      <c r="Y50" s="43"/>
      <c r="Z50" s="43"/>
      <c r="AA50" s="43"/>
      <c r="AC50" s="11" t="s">
        <v>794</v>
      </c>
      <c r="AD50" s="11" t="s">
        <v>794</v>
      </c>
      <c r="AE50" s="11" t="s">
        <v>794</v>
      </c>
      <c r="AI50" s="156"/>
    </row>
    <row r="51" spans="4:35" ht="25.5">
      <c r="D51" s="76">
        <v>1.103</v>
      </c>
      <c r="E51" s="12" t="s">
        <v>169</v>
      </c>
      <c r="F51" s="13" t="s">
        <v>55</v>
      </c>
      <c r="G51" s="27" t="s">
        <v>685</v>
      </c>
      <c r="H51" s="27" t="s">
        <v>689</v>
      </c>
      <c r="I51" s="43"/>
      <c r="J51" s="6" t="s">
        <v>863</v>
      </c>
      <c r="K51" s="177"/>
      <c r="L51" s="14" t="s">
        <v>789</v>
      </c>
      <c r="N51" s="29"/>
      <c r="O51" s="31"/>
      <c r="P51" s="13" t="s">
        <v>891</v>
      </c>
      <c r="Q51" s="43" t="s">
        <v>842</v>
      </c>
      <c r="R51" s="43">
        <f>'[3]PERSONAL INCOME'!C46</f>
        <v>0</v>
      </c>
      <c r="S51" s="43" t="str">
        <f>'[3]PERSONAL INCOME'!D46</f>
        <v>§5(b)</v>
      </c>
      <c r="T51" s="43" t="str">
        <f>'[3]PERSONAL INCOME'!E46</f>
        <v>St. 1973, c. 723, s.2</v>
      </c>
      <c r="U51" s="43" t="str">
        <f>'[3]PERSONAL INCOME'!F46</f>
        <v>St. 1977, c. 599, s. 9</v>
      </c>
      <c r="V51" s="43"/>
      <c r="W51" s="43"/>
      <c r="X51" s="43"/>
      <c r="Y51" s="43"/>
      <c r="Z51" s="43"/>
      <c r="AA51" s="43"/>
      <c r="AC51" s="11" t="s">
        <v>794</v>
      </c>
      <c r="AD51" s="11" t="s">
        <v>794</v>
      </c>
      <c r="AE51" s="11" t="s">
        <v>794</v>
      </c>
      <c r="AI51" s="156"/>
    </row>
    <row r="52" spans="4:35" ht="25.5">
      <c r="D52" s="76">
        <v>1.1039999999999999</v>
      </c>
      <c r="E52" s="12" t="s">
        <v>170</v>
      </c>
      <c r="F52" s="13" t="s">
        <v>55</v>
      </c>
      <c r="G52" s="27" t="s">
        <v>690</v>
      </c>
      <c r="H52" s="27" t="s">
        <v>691</v>
      </c>
      <c r="I52" s="43"/>
      <c r="J52" s="6" t="s">
        <v>860</v>
      </c>
      <c r="K52" s="177"/>
      <c r="L52" s="14">
        <v>326.1560856334109</v>
      </c>
      <c r="M52" s="184"/>
      <c r="N52" s="29"/>
      <c r="O52" s="31"/>
      <c r="P52" s="13" t="s">
        <v>891</v>
      </c>
      <c r="Q52" s="43" t="s">
        <v>843</v>
      </c>
      <c r="R52" s="43">
        <f>'[3]PERSONAL INCOME'!C47</f>
        <v>0</v>
      </c>
      <c r="S52" s="43" t="str">
        <f>'[3]PERSONAL INCOME'!D47</f>
        <v>§2(a)(2)(F)</v>
      </c>
      <c r="T52" s="43" t="str">
        <f>'[3]PERSONAL INCOME'!E47</f>
        <v>St. 1973, c. 723, s.2</v>
      </c>
      <c r="U52" s="43" t="str">
        <f>'[3]PERSONAL INCOME'!F47</f>
        <v>St. 1977, c. 599, s. 2</v>
      </c>
      <c r="V52" s="43"/>
      <c r="W52" s="43"/>
      <c r="X52" s="43"/>
      <c r="Y52" s="43"/>
      <c r="Z52" s="43"/>
      <c r="AA52" s="43"/>
      <c r="AC52" s="11" t="s">
        <v>794</v>
      </c>
      <c r="AD52" s="11" t="s">
        <v>794</v>
      </c>
      <c r="AE52" s="11" t="s">
        <v>794</v>
      </c>
      <c r="AI52" s="156" t="s">
        <v>793</v>
      </c>
    </row>
    <row r="53" spans="4:35" ht="25.5">
      <c r="D53" s="76">
        <v>1.1059999999999999</v>
      </c>
      <c r="E53" s="12" t="s">
        <v>171</v>
      </c>
      <c r="F53" s="13" t="s">
        <v>55</v>
      </c>
      <c r="G53" s="27" t="s">
        <v>692</v>
      </c>
      <c r="H53" s="27" t="s">
        <v>693</v>
      </c>
      <c r="I53" s="43"/>
      <c r="J53" s="6" t="s">
        <v>863</v>
      </c>
      <c r="K53" s="177"/>
      <c r="L53" s="14">
        <v>124.04016904475753</v>
      </c>
      <c r="M53" s="184"/>
      <c r="N53" s="29"/>
      <c r="O53" s="31"/>
      <c r="P53" s="13" t="s">
        <v>1023</v>
      </c>
      <c r="Q53" s="43" t="s">
        <v>844</v>
      </c>
      <c r="R53" s="43" t="str">
        <f>'[3]PERSONAL INCOME'!C49</f>
        <v>§§ 1001, 1015</v>
      </c>
      <c r="S53" s="43">
        <f>'[3]PERSONAL INCOME'!D49</f>
        <v>0</v>
      </c>
      <c r="T53" s="43">
        <f>'[3]PERSONAL INCOME'!E49</f>
        <v>0</v>
      </c>
      <c r="U53" s="43">
        <f>'[3]PERSONAL INCOME'!F49</f>
        <v>0</v>
      </c>
      <c r="V53" s="43"/>
      <c r="W53" s="43"/>
      <c r="X53" s="43"/>
      <c r="Y53" s="43"/>
      <c r="Z53" s="43"/>
      <c r="AA53" s="43"/>
      <c r="AC53" s="11" t="s">
        <v>794</v>
      </c>
      <c r="AD53" s="11" t="s">
        <v>794</v>
      </c>
      <c r="AE53" s="11" t="s">
        <v>794</v>
      </c>
      <c r="AI53" s="156" t="s">
        <v>793</v>
      </c>
    </row>
    <row r="54" spans="3:35" s="1" customFormat="1" ht="12.75">
      <c r="C54" s="7" t="s">
        <v>57</v>
      </c>
      <c r="D54" s="103"/>
      <c r="E54" s="7"/>
      <c r="F54" s="7"/>
      <c r="G54" s="24"/>
      <c r="H54" s="24"/>
      <c r="I54" s="24"/>
      <c r="J54" s="24"/>
      <c r="K54" s="176"/>
      <c r="L54" s="10">
        <f>SUM(L55:L58)</f>
        <v>4.5051454560784245</v>
      </c>
      <c r="M54" s="183"/>
      <c r="N54" s="30"/>
      <c r="O54" s="32"/>
      <c r="P54" s="7"/>
      <c r="Q54" s="24"/>
      <c r="R54" s="24"/>
      <c r="S54" s="24"/>
      <c r="T54" s="24"/>
      <c r="U54" s="24"/>
      <c r="V54" s="24"/>
      <c r="W54" s="24"/>
      <c r="X54" s="24"/>
      <c r="Y54" s="24"/>
      <c r="Z54" s="24"/>
      <c r="AA54" s="24"/>
      <c r="AB54" s="161"/>
      <c r="AC54" s="24"/>
      <c r="AD54" s="7"/>
      <c r="AE54" s="7"/>
      <c r="AF54" s="161"/>
      <c r="AG54" s="161"/>
      <c r="AH54" s="24"/>
      <c r="AI54" s="24"/>
    </row>
    <row r="55" spans="4:35" ht="51">
      <c r="D55" s="76">
        <v>1.201</v>
      </c>
      <c r="E55" s="12" t="s">
        <v>172</v>
      </c>
      <c r="F55" s="13" t="s">
        <v>55</v>
      </c>
      <c r="G55" s="27" t="s">
        <v>694</v>
      </c>
      <c r="H55" s="27" t="s">
        <v>695</v>
      </c>
      <c r="I55" s="43"/>
      <c r="J55" s="6" t="s">
        <v>863</v>
      </c>
      <c r="K55" s="177"/>
      <c r="L55" s="14" t="s">
        <v>789</v>
      </c>
      <c r="N55" s="29"/>
      <c r="O55" s="31"/>
      <c r="P55" s="13" t="s">
        <v>891</v>
      </c>
      <c r="Q55" s="43" t="s">
        <v>845</v>
      </c>
      <c r="R55" s="43">
        <f>'[3]PERSONAL INCOME'!C51</f>
        <v>0</v>
      </c>
      <c r="S55" s="43" t="str">
        <f>'[3]PERSONAL INCOME'!D51</f>
        <v>§2(c)(3)</v>
      </c>
      <c r="T55" s="43" t="str">
        <f>'[3]PERSONAL INCOME'!E51</f>
        <v>St. 1979, c. 409, s. 2</v>
      </c>
      <c r="U55" s="43" t="str">
        <f>'[3]PERSONAL INCOME'!F51</f>
        <v>St. 1983, c. 233, s. 14; St. 1988, c. 106, s. 7; St. 1994, c. 195, s. 12; St. 2002, c. 186, s. 7; St. 2002, c. 364, s. 4</v>
      </c>
      <c r="V55" s="43"/>
      <c r="W55" s="43"/>
      <c r="X55" s="43"/>
      <c r="Y55" s="43"/>
      <c r="Z55" s="43"/>
      <c r="AA55" s="43"/>
      <c r="AC55" s="11" t="s">
        <v>794</v>
      </c>
      <c r="AD55" s="11" t="s">
        <v>794</v>
      </c>
      <c r="AE55" s="11" t="s">
        <v>794</v>
      </c>
      <c r="AI55" s="156"/>
    </row>
    <row r="56" spans="4:35" ht="63.75">
      <c r="D56" s="76">
        <v>1.202</v>
      </c>
      <c r="E56" s="12" t="s">
        <v>173</v>
      </c>
      <c r="F56" s="13" t="s">
        <v>55</v>
      </c>
      <c r="G56" s="27" t="s">
        <v>696</v>
      </c>
      <c r="H56" s="27" t="s">
        <v>698</v>
      </c>
      <c r="I56" s="43"/>
      <c r="J56" s="6" t="s">
        <v>863</v>
      </c>
      <c r="K56" s="177"/>
      <c r="L56" s="14" t="s">
        <v>789</v>
      </c>
      <c r="N56" s="29"/>
      <c r="O56" s="31"/>
      <c r="P56" s="13" t="s">
        <v>891</v>
      </c>
      <c r="Q56" s="43" t="s">
        <v>846</v>
      </c>
      <c r="R56" s="43">
        <f>'[3]PERSONAL INCOME'!C52</f>
        <v>0</v>
      </c>
      <c r="S56" s="43" t="str">
        <f>'[3]PERSONAL INCOME'!D52</f>
        <v>§2(c)(2)</v>
      </c>
      <c r="T56" s="43" t="str">
        <f>'[3]PERSONAL INCOME'!E52</f>
        <v>St. 1973, c. 723, s. 2</v>
      </c>
      <c r="U56" s="43" t="str">
        <f>'[3]PERSONAL INCOME'!F52</f>
        <v>St. 1986, c. 488, s.27; St. 1994, c. 195, s. 12; St. 1999, c. 127, s. 64; St. 2000, c. 236, s. 13; St. 2002, c. 186, s. 7; St. 2002, c. 364, s. 4-5</v>
      </c>
      <c r="V56" s="43"/>
      <c r="W56" s="43"/>
      <c r="X56" s="43"/>
      <c r="Y56" s="43"/>
      <c r="Z56" s="43"/>
      <c r="AA56" s="43"/>
      <c r="AC56" s="11" t="s">
        <v>794</v>
      </c>
      <c r="AD56" s="11" t="s">
        <v>794</v>
      </c>
      <c r="AE56" s="11" t="s">
        <v>794</v>
      </c>
      <c r="AI56" s="156"/>
    </row>
    <row r="57" spans="4:35" ht="25.5">
      <c r="D57" s="76">
        <v>1.2029999999999998</v>
      </c>
      <c r="E57" s="12" t="s">
        <v>174</v>
      </c>
      <c r="F57" s="13" t="s">
        <v>55</v>
      </c>
      <c r="G57" s="27" t="s">
        <v>699</v>
      </c>
      <c r="H57" s="27" t="s">
        <v>700</v>
      </c>
      <c r="I57" s="43"/>
      <c r="J57" s="6" t="s">
        <v>1032</v>
      </c>
      <c r="K57" s="177"/>
      <c r="L57" s="14">
        <v>0.274080744229757</v>
      </c>
      <c r="M57" s="184"/>
      <c r="N57" s="29"/>
      <c r="O57" s="31"/>
      <c r="P57" s="13" t="s">
        <v>1023</v>
      </c>
      <c r="Q57" s="43" t="s">
        <v>847</v>
      </c>
      <c r="R57" s="43" t="str">
        <f>'[3]PERSONAL INCOME'!C53</f>
        <v>§ 613, 613A</v>
      </c>
      <c r="S57" s="43">
        <f>'[3]PERSONAL INCOME'!D53</f>
        <v>0</v>
      </c>
      <c r="T57" s="43">
        <f>'[3]PERSONAL INCOME'!E53</f>
        <v>0</v>
      </c>
      <c r="U57" s="43">
        <f>'[3]PERSONAL INCOME'!F53</f>
        <v>0</v>
      </c>
      <c r="V57" s="43"/>
      <c r="W57" s="43"/>
      <c r="X57" s="43"/>
      <c r="Y57" s="43"/>
      <c r="Z57" s="43"/>
      <c r="AA57" s="43"/>
      <c r="AC57" s="11" t="s">
        <v>794</v>
      </c>
      <c r="AD57" s="11" t="s">
        <v>794</v>
      </c>
      <c r="AE57" s="11" t="s">
        <v>794</v>
      </c>
      <c r="AI57" s="156" t="s">
        <v>793</v>
      </c>
    </row>
    <row r="58" spans="4:35" ht="25.5">
      <c r="D58" s="76">
        <v>1.204</v>
      </c>
      <c r="E58" s="12" t="s">
        <v>82</v>
      </c>
      <c r="F58" s="13" t="s">
        <v>55</v>
      </c>
      <c r="G58" s="27" t="s">
        <v>701</v>
      </c>
      <c r="H58" s="27" t="s">
        <v>702</v>
      </c>
      <c r="I58" s="43"/>
      <c r="J58" s="6" t="s">
        <v>1054</v>
      </c>
      <c r="K58" s="177"/>
      <c r="L58" s="14">
        <v>4.231064711848668</v>
      </c>
      <c r="M58" s="184"/>
      <c r="N58" s="29"/>
      <c r="O58" s="31"/>
      <c r="P58" s="13" t="s">
        <v>891</v>
      </c>
      <c r="Q58" s="43" t="s">
        <v>848</v>
      </c>
      <c r="R58" s="43">
        <f>'[3]PERSONAL INCOME'!C54</f>
        <v>0</v>
      </c>
      <c r="S58" s="43" t="str">
        <f>'[3]PERSONAL INCOME'!D54</f>
        <v>§3B(a)(10)</v>
      </c>
      <c r="T58" s="43" t="str">
        <f>'[3]PERSONAL INCOME'!E54</f>
        <v>St. 1993, c. 19, s. 15</v>
      </c>
      <c r="U58" s="43" t="str">
        <f>'[3]PERSONAL INCOME'!F54</f>
        <v>none</v>
      </c>
      <c r="V58" s="43"/>
      <c r="W58" s="43"/>
      <c r="X58" s="43"/>
      <c r="Y58" s="43"/>
      <c r="Z58" s="43"/>
      <c r="AA58" s="43"/>
      <c r="AC58" s="11" t="s">
        <v>794</v>
      </c>
      <c r="AD58" s="11" t="s">
        <v>794</v>
      </c>
      <c r="AE58" s="11" t="s">
        <v>794</v>
      </c>
      <c r="AI58" s="156"/>
    </row>
    <row r="59" spans="3:35" s="1" customFormat="1" ht="12.75">
      <c r="C59" s="7" t="s">
        <v>58</v>
      </c>
      <c r="D59" s="103"/>
      <c r="E59" s="7"/>
      <c r="F59" s="7"/>
      <c r="G59" s="24"/>
      <c r="H59" s="24"/>
      <c r="I59" s="24"/>
      <c r="J59" s="24"/>
      <c r="K59" s="176"/>
      <c r="L59" s="10">
        <f>SUM(L60:L69)</f>
        <v>86.64990795362351</v>
      </c>
      <c r="M59" s="183"/>
      <c r="N59" s="30"/>
      <c r="O59" s="32"/>
      <c r="P59" s="7"/>
      <c r="Q59" s="24"/>
      <c r="R59" s="24"/>
      <c r="S59" s="24"/>
      <c r="T59" s="24"/>
      <c r="U59" s="24"/>
      <c r="V59" s="24"/>
      <c r="W59" s="24"/>
      <c r="X59" s="24"/>
      <c r="Y59" s="24"/>
      <c r="Z59" s="24"/>
      <c r="AA59" s="24"/>
      <c r="AB59" s="161"/>
      <c r="AC59" s="24"/>
      <c r="AD59" s="7"/>
      <c r="AE59" s="7"/>
      <c r="AF59" s="161"/>
      <c r="AG59" s="161"/>
      <c r="AH59" s="24"/>
      <c r="AI59" s="24"/>
    </row>
    <row r="60" spans="4:35" ht="25.5">
      <c r="D60" s="76">
        <v>1.301</v>
      </c>
      <c r="E60" s="12" t="s">
        <v>175</v>
      </c>
      <c r="F60" s="13" t="s">
        <v>55</v>
      </c>
      <c r="G60" s="27" t="s">
        <v>357</v>
      </c>
      <c r="H60" s="27" t="s">
        <v>703</v>
      </c>
      <c r="I60" s="43"/>
      <c r="J60" s="6" t="s">
        <v>1045</v>
      </c>
      <c r="K60" s="177"/>
      <c r="L60" s="14">
        <v>20.01064919008791</v>
      </c>
      <c r="M60" s="184"/>
      <c r="N60" s="29"/>
      <c r="O60" s="31"/>
      <c r="P60" s="13" t="s">
        <v>1023</v>
      </c>
      <c r="Q60" s="43" t="s">
        <v>849</v>
      </c>
      <c r="R60" s="43" t="str">
        <f>'[3]PERSONAL INCOME'!C56</f>
        <v>§168(b)</v>
      </c>
      <c r="S60" s="43">
        <f>'[3]PERSONAL INCOME'!D56</f>
        <v>0</v>
      </c>
      <c r="T60" s="43">
        <f>'[3]PERSONAL INCOME'!E56</f>
        <v>0</v>
      </c>
      <c r="U60" s="43">
        <f>'[3]PERSONAL INCOME'!F56</f>
        <v>0</v>
      </c>
      <c r="V60" s="43"/>
      <c r="W60" s="43"/>
      <c r="X60" s="43"/>
      <c r="Y60" s="43"/>
      <c r="Z60" s="43"/>
      <c r="AA60" s="43"/>
      <c r="AC60" s="11" t="s">
        <v>794</v>
      </c>
      <c r="AD60" s="11" t="s">
        <v>794</v>
      </c>
      <c r="AE60" s="11" t="s">
        <v>794</v>
      </c>
      <c r="AI60" s="156" t="s">
        <v>793</v>
      </c>
    </row>
    <row r="61" spans="4:35" ht="25.5">
      <c r="D61" s="76">
        <v>1.303</v>
      </c>
      <c r="E61" s="12" t="s">
        <v>176</v>
      </c>
      <c r="F61" s="13" t="s">
        <v>55</v>
      </c>
      <c r="G61" s="27" t="s">
        <v>704</v>
      </c>
      <c r="H61" s="27" t="s">
        <v>705</v>
      </c>
      <c r="I61" s="43"/>
      <c r="J61" s="6" t="s">
        <v>863</v>
      </c>
      <c r="K61" s="177"/>
      <c r="L61" s="14">
        <v>6.149387704521945</v>
      </c>
      <c r="M61" s="184"/>
      <c r="N61" s="29"/>
      <c r="O61" s="31"/>
      <c r="P61" s="13" t="s">
        <v>1023</v>
      </c>
      <c r="Q61" s="43" t="s">
        <v>850</v>
      </c>
      <c r="R61" s="43" t="str">
        <f>'[3]PERSONAL INCOME'!C58</f>
        <v>§§167(j), 168(b)</v>
      </c>
      <c r="S61" s="43">
        <f>'[3]PERSONAL INCOME'!D58</f>
        <v>0</v>
      </c>
      <c r="T61" s="43">
        <f>'[3]PERSONAL INCOME'!E58</f>
        <v>0</v>
      </c>
      <c r="U61" s="43">
        <f>'[3]PERSONAL INCOME'!F58</f>
        <v>0</v>
      </c>
      <c r="V61" s="43"/>
      <c r="W61" s="43"/>
      <c r="X61" s="43"/>
      <c r="Y61" s="43"/>
      <c r="Z61" s="43"/>
      <c r="AA61" s="43"/>
      <c r="AC61" s="11" t="s">
        <v>794</v>
      </c>
      <c r="AD61" s="11" t="s">
        <v>794</v>
      </c>
      <c r="AE61" s="11" t="s">
        <v>794</v>
      </c>
      <c r="AI61" s="156" t="s">
        <v>793</v>
      </c>
    </row>
    <row r="62" spans="4:35" ht="25.5">
      <c r="D62" s="76">
        <v>1.3039999999999998</v>
      </c>
      <c r="E62" s="12" t="s">
        <v>177</v>
      </c>
      <c r="F62" s="13" t="s">
        <v>55</v>
      </c>
      <c r="G62" s="27" t="s">
        <v>706</v>
      </c>
      <c r="H62" s="27" t="s">
        <v>705</v>
      </c>
      <c r="I62" s="43"/>
      <c r="J62" s="6" t="s">
        <v>863</v>
      </c>
      <c r="K62" s="177"/>
      <c r="L62" s="14">
        <v>46.78321539824673</v>
      </c>
      <c r="M62" s="184"/>
      <c r="N62" s="29"/>
      <c r="O62" s="31"/>
      <c r="P62" s="13" t="s">
        <v>1023</v>
      </c>
      <c r="Q62" s="43" t="s">
        <v>851</v>
      </c>
      <c r="R62" s="43" t="str">
        <f>'[3]PERSONAL INCOME'!C59</f>
        <v>§168</v>
      </c>
      <c r="S62" s="43">
        <f>'[3]PERSONAL INCOME'!D59</f>
        <v>0</v>
      </c>
      <c r="T62" s="43">
        <f>'[3]PERSONAL INCOME'!E59</f>
        <v>0</v>
      </c>
      <c r="U62" s="43">
        <f>'[3]PERSONAL INCOME'!F59</f>
        <v>0</v>
      </c>
      <c r="V62" s="43"/>
      <c r="W62" s="43"/>
      <c r="X62" s="43"/>
      <c r="Y62" s="43"/>
      <c r="Z62" s="43"/>
      <c r="AA62" s="43"/>
      <c r="AC62" s="11" t="s">
        <v>794</v>
      </c>
      <c r="AD62" s="11" t="s">
        <v>794</v>
      </c>
      <c r="AE62" s="11" t="s">
        <v>794</v>
      </c>
      <c r="AI62" s="156" t="s">
        <v>793</v>
      </c>
    </row>
    <row r="63" spans="4:35" ht="25.5">
      <c r="D63" s="76">
        <v>1.305</v>
      </c>
      <c r="E63" s="12" t="s">
        <v>179</v>
      </c>
      <c r="F63" s="13" t="s">
        <v>55</v>
      </c>
      <c r="G63" s="27" t="s">
        <v>707</v>
      </c>
      <c r="H63" s="27" t="s">
        <v>705</v>
      </c>
      <c r="I63" s="43"/>
      <c r="J63" s="6" t="s">
        <v>863</v>
      </c>
      <c r="K63" s="177"/>
      <c r="L63" s="14">
        <v>7.710356156659515</v>
      </c>
      <c r="M63" s="184"/>
      <c r="N63" s="29"/>
      <c r="O63" s="31"/>
      <c r="P63" s="13" t="s">
        <v>1023</v>
      </c>
      <c r="Q63" s="43" t="s">
        <v>852</v>
      </c>
      <c r="R63" s="43" t="str">
        <f>'[3]PERSONAL INCOME'!C60</f>
        <v>§179</v>
      </c>
      <c r="S63" s="43">
        <f>'[3]PERSONAL INCOME'!D60</f>
        <v>0</v>
      </c>
      <c r="T63" s="43">
        <f>'[3]PERSONAL INCOME'!E60</f>
        <v>0</v>
      </c>
      <c r="U63" s="43">
        <f>'[3]PERSONAL INCOME'!F60</f>
        <v>0</v>
      </c>
      <c r="V63" s="43"/>
      <c r="W63" s="43"/>
      <c r="X63" s="43"/>
      <c r="Y63" s="43"/>
      <c r="Z63" s="43"/>
      <c r="AA63" s="43"/>
      <c r="AC63" s="11" t="s">
        <v>794</v>
      </c>
      <c r="AD63" s="11" t="s">
        <v>794</v>
      </c>
      <c r="AE63" s="11" t="s">
        <v>794</v>
      </c>
      <c r="AI63" s="156" t="s">
        <v>793</v>
      </c>
    </row>
    <row r="64" spans="4:35" ht="25.5">
      <c r="D64" s="76">
        <v>1.3059999999999998</v>
      </c>
      <c r="E64" s="12" t="s">
        <v>98</v>
      </c>
      <c r="F64" s="13" t="s">
        <v>55</v>
      </c>
      <c r="G64" s="27" t="s">
        <v>708</v>
      </c>
      <c r="H64" s="27" t="s">
        <v>709</v>
      </c>
      <c r="I64" s="43"/>
      <c r="J64" s="6" t="s">
        <v>863</v>
      </c>
      <c r="K64" s="177"/>
      <c r="L64" s="14">
        <v>4.538295641773869</v>
      </c>
      <c r="M64" s="184"/>
      <c r="N64" s="29"/>
      <c r="O64" s="31"/>
      <c r="P64" s="13" t="s">
        <v>1023</v>
      </c>
      <c r="Q64" s="43" t="s">
        <v>853</v>
      </c>
      <c r="R64" s="43" t="str">
        <f>'[3]PERSONAL INCOME'!C61</f>
        <v>§195</v>
      </c>
      <c r="S64" s="43">
        <f>'[3]PERSONAL INCOME'!D61</f>
        <v>0</v>
      </c>
      <c r="T64" s="43">
        <f>'[3]PERSONAL INCOME'!E61</f>
        <v>0</v>
      </c>
      <c r="U64" s="43">
        <f>'[3]PERSONAL INCOME'!F61</f>
        <v>0</v>
      </c>
      <c r="V64" s="43"/>
      <c r="W64" s="43"/>
      <c r="X64" s="43"/>
      <c r="Y64" s="43"/>
      <c r="Z64" s="43"/>
      <c r="AA64" s="43"/>
      <c r="AC64" s="11" t="s">
        <v>794</v>
      </c>
      <c r="AD64" s="11" t="s">
        <v>794</v>
      </c>
      <c r="AE64" s="11" t="s">
        <v>794</v>
      </c>
      <c r="AI64" s="156" t="s">
        <v>793</v>
      </c>
    </row>
    <row r="65" spans="4:35" ht="38.25">
      <c r="D65" s="76">
        <v>1.3079999999999998</v>
      </c>
      <c r="E65" s="12" t="s">
        <v>180</v>
      </c>
      <c r="F65" s="13" t="s">
        <v>55</v>
      </c>
      <c r="G65" s="27" t="s">
        <v>710</v>
      </c>
      <c r="H65" s="27" t="s">
        <v>711</v>
      </c>
      <c r="I65" s="43"/>
      <c r="J65" s="6" t="s">
        <v>1055</v>
      </c>
      <c r="K65" s="177"/>
      <c r="L65" s="14" t="s">
        <v>784</v>
      </c>
      <c r="N65" s="29"/>
      <c r="O65" s="31"/>
      <c r="P65" s="13" t="s">
        <v>1023</v>
      </c>
      <c r="Q65" s="43" t="s">
        <v>854</v>
      </c>
      <c r="R65" s="43" t="str">
        <f>'[3]PERSONAL INCOME'!C63</f>
        <v>§§263(c), 616, 617</v>
      </c>
      <c r="S65" s="43">
        <f>'[3]PERSONAL INCOME'!D63</f>
        <v>0</v>
      </c>
      <c r="T65" s="43">
        <f>'[3]PERSONAL INCOME'!E63</f>
        <v>0</v>
      </c>
      <c r="U65" s="43">
        <f>'[3]PERSONAL INCOME'!F63</f>
        <v>0</v>
      </c>
      <c r="V65" s="43"/>
      <c r="W65" s="43"/>
      <c r="X65" s="43"/>
      <c r="Y65" s="43"/>
      <c r="Z65" s="43"/>
      <c r="AA65" s="43"/>
      <c r="AC65" s="11" t="s">
        <v>794</v>
      </c>
      <c r="AD65" s="11" t="s">
        <v>794</v>
      </c>
      <c r="AE65" s="11" t="s">
        <v>794</v>
      </c>
      <c r="AI65" s="156" t="s">
        <v>793</v>
      </c>
    </row>
    <row r="66" spans="4:35" ht="38.25">
      <c r="D66" s="76">
        <v>1.309</v>
      </c>
      <c r="E66" s="12" t="s">
        <v>102</v>
      </c>
      <c r="F66" s="13" t="s">
        <v>55</v>
      </c>
      <c r="G66" s="27" t="s">
        <v>712</v>
      </c>
      <c r="H66" s="27" t="s">
        <v>713</v>
      </c>
      <c r="I66" s="43"/>
      <c r="J66" s="6" t="s">
        <v>1051</v>
      </c>
      <c r="K66" s="177"/>
      <c r="L66" s="14">
        <v>1.1932936377738215</v>
      </c>
      <c r="M66" s="184"/>
      <c r="N66" s="29"/>
      <c r="O66" s="31"/>
      <c r="P66" s="13" t="s">
        <v>1023</v>
      </c>
      <c r="Q66" s="43" t="s">
        <v>855</v>
      </c>
      <c r="R66" s="43" t="str">
        <f>'[3]PERSONAL INCOME'!C64</f>
        <v>§174</v>
      </c>
      <c r="S66" s="43">
        <f>'[3]PERSONAL INCOME'!D64</f>
        <v>0</v>
      </c>
      <c r="T66" s="43">
        <f>'[3]PERSONAL INCOME'!E64</f>
        <v>0</v>
      </c>
      <c r="U66" s="43">
        <f>'[3]PERSONAL INCOME'!F64</f>
        <v>0</v>
      </c>
      <c r="V66" s="43"/>
      <c r="W66" s="43"/>
      <c r="X66" s="43"/>
      <c r="Y66" s="43"/>
      <c r="Z66" s="43"/>
      <c r="AA66" s="43"/>
      <c r="AC66" s="11" t="s">
        <v>794</v>
      </c>
      <c r="AD66" s="11" t="s">
        <v>794</v>
      </c>
      <c r="AE66" s="11" t="s">
        <v>794</v>
      </c>
      <c r="AI66" s="156" t="s">
        <v>793</v>
      </c>
    </row>
    <row r="67" spans="4:35" ht="38.25">
      <c r="D67" s="76">
        <v>1.31</v>
      </c>
      <c r="E67" s="12" t="s">
        <v>103</v>
      </c>
      <c r="F67" s="13" t="s">
        <v>55</v>
      </c>
      <c r="G67" s="27" t="s">
        <v>714</v>
      </c>
      <c r="H67" s="27" t="s">
        <v>715</v>
      </c>
      <c r="I67" s="43"/>
      <c r="J67" s="6" t="s">
        <v>1056</v>
      </c>
      <c r="K67" s="177"/>
      <c r="L67" s="14" t="s">
        <v>789</v>
      </c>
      <c r="N67" s="29"/>
      <c r="O67" s="31"/>
      <c r="P67" s="13" t="s">
        <v>1023</v>
      </c>
      <c r="Q67" s="43" t="s">
        <v>856</v>
      </c>
      <c r="R67" s="43" t="str">
        <f>'[3]PERSONAL INCOME'!C65</f>
        <v>§169</v>
      </c>
      <c r="S67" s="43">
        <f>'[3]PERSONAL INCOME'!D65</f>
        <v>0</v>
      </c>
      <c r="T67" s="43">
        <f>'[3]PERSONAL INCOME'!E65</f>
        <v>0</v>
      </c>
      <c r="U67" s="43">
        <f>'[3]PERSONAL INCOME'!F65</f>
        <v>0</v>
      </c>
      <c r="V67" s="43"/>
      <c r="W67" s="43"/>
      <c r="X67" s="43"/>
      <c r="Y67" s="43"/>
      <c r="Z67" s="43"/>
      <c r="AA67" s="43"/>
      <c r="AC67" s="11" t="s">
        <v>794</v>
      </c>
      <c r="AD67" s="11" t="s">
        <v>794</v>
      </c>
      <c r="AE67" s="11" t="s">
        <v>794</v>
      </c>
      <c r="AI67" s="156"/>
    </row>
    <row r="68" spans="4:35" ht="25.5">
      <c r="D68" s="76">
        <v>1.311</v>
      </c>
      <c r="E68" s="12" t="s">
        <v>181</v>
      </c>
      <c r="F68" s="13" t="s">
        <v>55</v>
      </c>
      <c r="G68" s="27" t="s">
        <v>716</v>
      </c>
      <c r="H68" s="27" t="s">
        <v>717</v>
      </c>
      <c r="I68" s="43"/>
      <c r="J68" s="6" t="s">
        <v>1056</v>
      </c>
      <c r="K68" s="177"/>
      <c r="L68" s="14" t="s">
        <v>789</v>
      </c>
      <c r="N68" s="29"/>
      <c r="O68" s="31"/>
      <c r="P68" s="13" t="s">
        <v>1023</v>
      </c>
      <c r="Q68" s="43" t="s">
        <v>857</v>
      </c>
      <c r="R68" s="43" t="str">
        <f>'[3]PERSONAL INCOME'!C66</f>
        <v>§194</v>
      </c>
      <c r="S68" s="43">
        <f>'[3]PERSONAL INCOME'!D66</f>
        <v>0</v>
      </c>
      <c r="T68" s="43">
        <f>'[3]PERSONAL INCOME'!E66</f>
        <v>0</v>
      </c>
      <c r="U68" s="43">
        <f>'[3]PERSONAL INCOME'!F66</f>
        <v>0</v>
      </c>
      <c r="V68" s="43"/>
      <c r="W68" s="43"/>
      <c r="X68" s="43"/>
      <c r="Y68" s="43"/>
      <c r="Z68" s="43"/>
      <c r="AA68" s="43"/>
      <c r="AC68" s="11" t="s">
        <v>794</v>
      </c>
      <c r="AD68" s="11" t="s">
        <v>794</v>
      </c>
      <c r="AE68" s="11" t="s">
        <v>794</v>
      </c>
      <c r="AI68" s="156"/>
    </row>
    <row r="69" spans="4:35" ht="25.5">
      <c r="D69" s="76">
        <v>1.3119999999999998</v>
      </c>
      <c r="E69" s="12" t="s">
        <v>182</v>
      </c>
      <c r="F69" s="13" t="s">
        <v>55</v>
      </c>
      <c r="G69" s="27" t="s">
        <v>1022</v>
      </c>
      <c r="H69" s="27" t="s">
        <v>718</v>
      </c>
      <c r="I69" s="43"/>
      <c r="J69" s="6" t="s">
        <v>1034</v>
      </c>
      <c r="K69" s="177"/>
      <c r="L69" s="14">
        <v>0.26471022455972393</v>
      </c>
      <c r="M69" s="184"/>
      <c r="N69" s="33"/>
      <c r="O69" s="31"/>
      <c r="P69" s="13" t="s">
        <v>1023</v>
      </c>
      <c r="Q69" s="43" t="s">
        <v>858</v>
      </c>
      <c r="R69" s="43" t="str">
        <f>'[3]PERSONAL INCOME'!C67</f>
        <v>§§175, 180, 182</v>
      </c>
      <c r="S69" s="43">
        <f>'[3]PERSONAL INCOME'!D67</f>
        <v>0</v>
      </c>
      <c r="T69" s="43">
        <f>'[3]PERSONAL INCOME'!E67</f>
        <v>0</v>
      </c>
      <c r="U69" s="43">
        <f>'[3]PERSONAL INCOME'!F67</f>
        <v>0</v>
      </c>
      <c r="V69" s="43"/>
      <c r="W69" s="43"/>
      <c r="X69" s="43"/>
      <c r="Y69" s="43"/>
      <c r="Z69" s="43"/>
      <c r="AA69" s="43"/>
      <c r="AC69" s="11" t="s">
        <v>794</v>
      </c>
      <c r="AD69" s="11" t="s">
        <v>794</v>
      </c>
      <c r="AE69" s="11" t="s">
        <v>794</v>
      </c>
      <c r="AI69" s="156" t="s">
        <v>793</v>
      </c>
    </row>
    <row r="70" spans="3:35" s="1" customFormat="1" ht="12.75">
      <c r="C70" s="7" t="s">
        <v>59</v>
      </c>
      <c r="D70" s="103"/>
      <c r="E70" s="7"/>
      <c r="F70" s="7"/>
      <c r="G70" s="24"/>
      <c r="H70" s="24"/>
      <c r="I70" s="24"/>
      <c r="J70" s="24"/>
      <c r="K70" s="176"/>
      <c r="L70" s="10">
        <f>SUM(L71:L93)</f>
        <v>814.4361616031761</v>
      </c>
      <c r="M70" s="183"/>
      <c r="N70" s="10"/>
      <c r="O70" s="32"/>
      <c r="P70" s="7"/>
      <c r="Q70" s="24"/>
      <c r="R70" s="24"/>
      <c r="S70" s="24"/>
      <c r="T70" s="24"/>
      <c r="U70" s="24"/>
      <c r="V70" s="24"/>
      <c r="W70" s="24"/>
      <c r="X70" s="24"/>
      <c r="Y70" s="24"/>
      <c r="Z70" s="24"/>
      <c r="AA70" s="24"/>
      <c r="AB70" s="161"/>
      <c r="AC70" s="24"/>
      <c r="AD70" s="7"/>
      <c r="AE70" s="7"/>
      <c r="AF70" s="161"/>
      <c r="AG70" s="161"/>
      <c r="AH70" s="24"/>
      <c r="AI70" s="24"/>
    </row>
    <row r="71" spans="4:35" ht="25.5">
      <c r="D71" s="76">
        <v>1.4009999999999998</v>
      </c>
      <c r="E71" s="12" t="s">
        <v>183</v>
      </c>
      <c r="F71" s="13" t="s">
        <v>55</v>
      </c>
      <c r="G71" s="27" t="s">
        <v>719</v>
      </c>
      <c r="H71" s="27" t="s">
        <v>720</v>
      </c>
      <c r="I71" s="43"/>
      <c r="J71" s="6" t="s">
        <v>860</v>
      </c>
      <c r="K71" s="177"/>
      <c r="L71" s="14">
        <v>299.60432417288774</v>
      </c>
      <c r="M71" s="184"/>
      <c r="N71" s="29">
        <v>3585000</v>
      </c>
      <c r="O71" s="31">
        <f>L71/N71*1000000</f>
        <v>83.57163854194917</v>
      </c>
      <c r="P71" s="13" t="s">
        <v>891</v>
      </c>
      <c r="Q71" s="43" t="s">
        <v>869</v>
      </c>
      <c r="R71" s="43">
        <f>'[3]PERSONAL INCOME'!C69</f>
        <v>0</v>
      </c>
      <c r="S71" s="43" t="str">
        <f>'[3]PERSONAL INCOME'!D69</f>
        <v>§3B(a)(3)</v>
      </c>
      <c r="T71" s="43" t="str">
        <f>'[3]PERSONAL INCOME'!E69</f>
        <v>St. 1973, c. 723, s. 2</v>
      </c>
      <c r="U71" s="43" t="str">
        <f>'[3]PERSONAL INCOME'!F69</f>
        <v>St. 1983, c. 233, s. 17</v>
      </c>
      <c r="V71" s="43"/>
      <c r="W71" s="43"/>
      <c r="X71" s="43"/>
      <c r="Y71" s="43"/>
      <c r="Z71" s="43"/>
      <c r="AA71" s="43"/>
      <c r="AC71" s="11" t="s">
        <v>794</v>
      </c>
      <c r="AD71" s="11" t="s">
        <v>794</v>
      </c>
      <c r="AE71" s="11" t="s">
        <v>794</v>
      </c>
      <c r="AI71" s="156" t="s">
        <v>870</v>
      </c>
    </row>
    <row r="72" spans="4:35" ht="38.25">
      <c r="D72" s="76">
        <v>1.402</v>
      </c>
      <c r="E72" s="12" t="s">
        <v>184</v>
      </c>
      <c r="F72" s="13" t="s">
        <v>55</v>
      </c>
      <c r="G72" s="27" t="s">
        <v>721</v>
      </c>
      <c r="H72" s="27" t="s">
        <v>720</v>
      </c>
      <c r="I72" s="43"/>
      <c r="J72" s="6" t="s">
        <v>860</v>
      </c>
      <c r="K72" s="177"/>
      <c r="L72" s="14" t="s">
        <v>917</v>
      </c>
      <c r="N72" s="29"/>
      <c r="O72" s="31"/>
      <c r="P72" s="13" t="s">
        <v>891</v>
      </c>
      <c r="Q72" s="43" t="s">
        <v>871</v>
      </c>
      <c r="R72" s="43">
        <f>'[3]PERSONAL INCOME'!C70</f>
        <v>0</v>
      </c>
      <c r="S72" s="43" t="str">
        <f>'[3]PERSONAL INCOME'!D70</f>
        <v>§3B(a)(4)</v>
      </c>
      <c r="T72" s="43" t="str">
        <f>'[3]PERSONAL INCOME'!E70</f>
        <v>St. 1973, c. 723, s. 2</v>
      </c>
      <c r="U72" s="43" t="str">
        <f>'[3]PERSONAL INCOME'!F70</f>
        <v>St. 1983, c. 233, s. 18; St. 1993, c. 495, s. 21; St. 1998, c. 485, s. 5</v>
      </c>
      <c r="V72" s="43"/>
      <c r="W72" s="43"/>
      <c r="X72" s="43"/>
      <c r="Y72" s="43"/>
      <c r="Z72" s="43"/>
      <c r="AA72" s="43"/>
      <c r="AC72" s="11" t="s">
        <v>794</v>
      </c>
      <c r="AD72" s="11" t="s">
        <v>794</v>
      </c>
      <c r="AE72" s="11"/>
      <c r="AI72" s="156"/>
    </row>
    <row r="73" spans="4:35" ht="25.5">
      <c r="D73" s="76">
        <v>1.4029999999999998</v>
      </c>
      <c r="E73" s="12" t="s">
        <v>185</v>
      </c>
      <c r="F73" s="13" t="s">
        <v>55</v>
      </c>
      <c r="G73" s="27" t="s">
        <v>722</v>
      </c>
      <c r="H73" s="27" t="s">
        <v>723</v>
      </c>
      <c r="I73" s="43"/>
      <c r="J73" s="6" t="s">
        <v>860</v>
      </c>
      <c r="K73" s="177"/>
      <c r="L73" s="14">
        <v>25.850314802195516</v>
      </c>
      <c r="M73" s="184"/>
      <c r="N73" s="29">
        <v>495000</v>
      </c>
      <c r="O73" s="31">
        <f>L73/N73*1000000</f>
        <v>52.22285818625357</v>
      </c>
      <c r="P73" s="13" t="s">
        <v>891</v>
      </c>
      <c r="Q73" s="43" t="s">
        <v>872</v>
      </c>
      <c r="R73" s="43">
        <f>'[3]PERSONAL INCOME'!C71</f>
        <v>0</v>
      </c>
      <c r="S73" s="43" t="str">
        <f>'[3]PERSONAL INCOME'!D71</f>
        <v>§3B(b)(1)(c) &amp;(2)(c) </v>
      </c>
      <c r="T73" s="43" t="str">
        <f>'[3]PERSONAL INCOME'!E71</f>
        <v>St. 1973, c. 723, s. 2</v>
      </c>
      <c r="U73" s="43" t="str">
        <f>'[3]PERSONAL INCOME'!F71</f>
        <v>St. 1979, c. 409, s. 3; St. 1986, c. 488, s. 31</v>
      </c>
      <c r="V73" s="43"/>
      <c r="W73" s="43"/>
      <c r="X73" s="43"/>
      <c r="Y73" s="43"/>
      <c r="Z73" s="43"/>
      <c r="AA73" s="43"/>
      <c r="AC73" s="11" t="s">
        <v>794</v>
      </c>
      <c r="AD73" s="11" t="s">
        <v>794</v>
      </c>
      <c r="AE73" s="11" t="s">
        <v>794</v>
      </c>
      <c r="AI73" s="156" t="s">
        <v>870</v>
      </c>
    </row>
    <row r="74" spans="4:35" ht="25.5">
      <c r="D74" s="76">
        <v>1.4039999999999997</v>
      </c>
      <c r="E74" s="12" t="s">
        <v>186</v>
      </c>
      <c r="F74" s="13" t="s">
        <v>55</v>
      </c>
      <c r="G74" s="27" t="s">
        <v>351</v>
      </c>
      <c r="H74" s="27" t="s">
        <v>724</v>
      </c>
      <c r="I74" s="43"/>
      <c r="J74" s="6" t="s">
        <v>860</v>
      </c>
      <c r="K74" s="177"/>
      <c r="L74" s="14">
        <v>1.2514922453875963</v>
      </c>
      <c r="M74" s="184"/>
      <c r="N74" s="29">
        <v>10000</v>
      </c>
      <c r="O74" s="31">
        <f>L74/N74*1000000</f>
        <v>125.14922453875963</v>
      </c>
      <c r="P74" s="13" t="s">
        <v>891</v>
      </c>
      <c r="Q74" s="43" t="s">
        <v>873</v>
      </c>
      <c r="R74" s="43">
        <f>'[3]PERSONAL INCOME'!C72</f>
        <v>0</v>
      </c>
      <c r="S74" s="43" t="str">
        <f>'[3]PERSONAL INCOME'!D72</f>
        <v>§3B(b)(1)(b) &amp; (2)(b)</v>
      </c>
      <c r="T74" s="43" t="str">
        <f>'[3]PERSONAL INCOME'!E72</f>
        <v>St. 1973, c. 723, s. 2</v>
      </c>
      <c r="U74" s="43" t="str">
        <f>'[3]PERSONAL INCOME'!F72</f>
        <v>St. 1979, c. 409, s. 3; St. 1982, c. 377, s. 1; St. 1986, c. 488, s. 31</v>
      </c>
      <c r="V74" s="43"/>
      <c r="W74" s="43"/>
      <c r="X74" s="43"/>
      <c r="Y74" s="43"/>
      <c r="Z74" s="43"/>
      <c r="AA74" s="43"/>
      <c r="AC74" s="11" t="s">
        <v>794</v>
      </c>
      <c r="AD74" s="11" t="s">
        <v>794</v>
      </c>
      <c r="AE74" s="11" t="s">
        <v>794</v>
      </c>
      <c r="AI74" s="156" t="s">
        <v>870</v>
      </c>
    </row>
    <row r="75" spans="4:35" ht="25.5">
      <c r="D75" s="76">
        <v>1.405</v>
      </c>
      <c r="E75" s="12" t="s">
        <v>187</v>
      </c>
      <c r="F75" s="13" t="s">
        <v>55</v>
      </c>
      <c r="G75" s="27" t="s">
        <v>725</v>
      </c>
      <c r="H75" s="27" t="s">
        <v>726</v>
      </c>
      <c r="I75" s="43"/>
      <c r="J75" s="6" t="s">
        <v>860</v>
      </c>
      <c r="K75" s="177"/>
      <c r="L75" s="14" t="s">
        <v>789</v>
      </c>
      <c r="N75" s="29"/>
      <c r="O75" s="31"/>
      <c r="P75" s="13" t="s">
        <v>1024</v>
      </c>
      <c r="Q75" s="43" t="s">
        <v>881</v>
      </c>
      <c r="R75" s="43" t="str">
        <f>'[3]PERSONAL INCOME'!C73</f>
        <v>§151(c) </v>
      </c>
      <c r="S75" s="43" t="str">
        <f>'[3]PERSONAL INCOME'!D73</f>
        <v>§3B(b)(3)</v>
      </c>
      <c r="T75" s="43" t="str">
        <f>'[3]PERSONAL INCOME'!E73</f>
        <v>St. 1986, c. 488, s. 31</v>
      </c>
      <c r="U75" s="43">
        <f>'[3]PERSONAL INCOME'!F73</f>
        <v>0</v>
      </c>
      <c r="V75" s="43"/>
      <c r="W75" s="43"/>
      <c r="X75" s="43"/>
      <c r="Y75" s="43"/>
      <c r="Z75" s="43"/>
      <c r="AA75" s="43"/>
      <c r="AC75" s="11" t="s">
        <v>794</v>
      </c>
      <c r="AD75" s="11" t="s">
        <v>794</v>
      </c>
      <c r="AE75" s="11" t="s">
        <v>794</v>
      </c>
      <c r="AI75" s="156"/>
    </row>
    <row r="76" spans="4:35" ht="51">
      <c r="D76" s="76">
        <v>1.4059999999999995</v>
      </c>
      <c r="E76" s="12" t="s">
        <v>193</v>
      </c>
      <c r="F76" s="13" t="s">
        <v>55</v>
      </c>
      <c r="G76" s="27" t="s">
        <v>727</v>
      </c>
      <c r="H76" s="27" t="s">
        <v>728</v>
      </c>
      <c r="I76" s="43"/>
      <c r="J76" s="6" t="s">
        <v>860</v>
      </c>
      <c r="K76" s="177"/>
      <c r="L76" s="14">
        <v>135.80355013825573</v>
      </c>
      <c r="M76" s="184"/>
      <c r="N76" s="29">
        <v>510000</v>
      </c>
      <c r="O76" s="31">
        <f>L76/N76*1000000</f>
        <v>266.28147085932494</v>
      </c>
      <c r="P76" s="13" t="s">
        <v>891</v>
      </c>
      <c r="Q76" s="43" t="s">
        <v>874</v>
      </c>
      <c r="R76" s="43">
        <f>'[3]PERSONAL INCOME'!C74</f>
        <v>0</v>
      </c>
      <c r="S76" s="43" t="str">
        <f>'[3]PERSONAL INCOME'!D74</f>
        <v>§3B(a)(8)</v>
      </c>
      <c r="T76" s="43" t="str">
        <f>'[3]PERSONAL INCOME'!E74</f>
        <v>St. 1975, c. 684, s. 40</v>
      </c>
      <c r="U76" s="43" t="str">
        <f>'[3]PERSONAL INCOME'!F74</f>
        <v>St. 1977, c. 599, s. 7; St. 1986, c. 488, s. 30; St. 1994, c. 195, s. 2; St. 1997, c. 43, s. 62; St. 199, c. 127, s. 69</v>
      </c>
      <c r="V76" s="43"/>
      <c r="W76" s="43"/>
      <c r="X76" s="43"/>
      <c r="Y76" s="43"/>
      <c r="Z76" s="43"/>
      <c r="AA76" s="43"/>
      <c r="AC76" s="11" t="s">
        <v>794</v>
      </c>
      <c r="AD76" s="11" t="s">
        <v>794</v>
      </c>
      <c r="AE76" s="11" t="s">
        <v>794</v>
      </c>
      <c r="AI76" s="156" t="s">
        <v>870</v>
      </c>
    </row>
    <row r="77" spans="4:35" ht="25.5">
      <c r="D77" s="76">
        <v>1.4069999999999994</v>
      </c>
      <c r="E77" s="12" t="s">
        <v>194</v>
      </c>
      <c r="F77" s="13" t="s">
        <v>55</v>
      </c>
      <c r="G77" s="27" t="s">
        <v>729</v>
      </c>
      <c r="H77" s="27" t="s">
        <v>730</v>
      </c>
      <c r="I77" s="43"/>
      <c r="J77" s="6" t="s">
        <v>862</v>
      </c>
      <c r="K77" s="177"/>
      <c r="L77" s="14">
        <v>8.396565226006176</v>
      </c>
      <c r="M77" s="184"/>
      <c r="N77" s="29"/>
      <c r="O77" s="31"/>
      <c r="P77" s="13" t="s">
        <v>1024</v>
      </c>
      <c r="Q77" s="43" t="s">
        <v>880</v>
      </c>
      <c r="R77" s="43" t="str">
        <f>'[3]PERSONAL INCOME'!C75</f>
        <v>§151(c) </v>
      </c>
      <c r="S77" s="43" t="str">
        <f>'[3]PERSONAL INCOME'!D75</f>
        <v>§3B(b)(3)</v>
      </c>
      <c r="T77" s="43" t="str">
        <f>'[3]PERSONAL INCOME'!E75</f>
        <v>St. 1986, c. 488, s. 31</v>
      </c>
      <c r="U77" s="43">
        <f>'[3]PERSONAL INCOME'!F75</f>
        <v>0</v>
      </c>
      <c r="V77" s="43"/>
      <c r="W77" s="43"/>
      <c r="X77" s="43"/>
      <c r="Y77" s="43"/>
      <c r="Z77" s="43"/>
      <c r="AA77" s="43"/>
      <c r="AC77" s="11" t="s">
        <v>794</v>
      </c>
      <c r="AD77" s="11" t="s">
        <v>794</v>
      </c>
      <c r="AE77" s="11" t="s">
        <v>794</v>
      </c>
      <c r="AI77" s="156" t="s">
        <v>875</v>
      </c>
    </row>
    <row r="78" spans="4:35" ht="25.5">
      <c r="D78" s="76">
        <v>1.4079999999999993</v>
      </c>
      <c r="E78" s="12" t="s">
        <v>195</v>
      </c>
      <c r="F78" s="13" t="s">
        <v>55</v>
      </c>
      <c r="G78" s="27" t="s">
        <v>731</v>
      </c>
      <c r="H78" s="27" t="s">
        <v>732</v>
      </c>
      <c r="I78" s="43"/>
      <c r="J78" s="6" t="s">
        <v>860</v>
      </c>
      <c r="K78" s="177"/>
      <c r="L78" s="14">
        <v>0.4864570821559664</v>
      </c>
      <c r="M78" s="184"/>
      <c r="N78" s="29">
        <v>1000</v>
      </c>
      <c r="O78" s="31">
        <f>L78/N78*1000000</f>
        <v>486.4570821559664</v>
      </c>
      <c r="P78" s="13" t="s">
        <v>891</v>
      </c>
      <c r="Q78" s="43" t="s">
        <v>876</v>
      </c>
      <c r="R78" s="43">
        <f>'[3]PERSONAL INCOME'!C76</f>
        <v>0</v>
      </c>
      <c r="S78" s="43" t="str">
        <f>'[3]PERSONAL INCOME'!D76</f>
        <v>§3B(b)(5)</v>
      </c>
      <c r="T78" s="43" t="str">
        <f>'[3]PERSONAL INCOME'!E76</f>
        <v>St. 1986, c. 488, s. 31</v>
      </c>
      <c r="U78" s="43">
        <f>'[3]PERSONAL INCOME'!F76</f>
        <v>0</v>
      </c>
      <c r="V78" s="43"/>
      <c r="W78" s="43"/>
      <c r="X78" s="43"/>
      <c r="Y78" s="43"/>
      <c r="Z78" s="43"/>
      <c r="AA78" s="43"/>
      <c r="AC78" s="11" t="s">
        <v>794</v>
      </c>
      <c r="AD78" s="11" t="s">
        <v>794</v>
      </c>
      <c r="AE78" s="11" t="s">
        <v>794</v>
      </c>
      <c r="AI78" s="156" t="s">
        <v>870</v>
      </c>
    </row>
    <row r="79" spans="4:35" ht="51">
      <c r="D79" s="76">
        <v>1.4089999999999991</v>
      </c>
      <c r="E79" s="12" t="s">
        <v>196</v>
      </c>
      <c r="F79" s="13" t="s">
        <v>55</v>
      </c>
      <c r="G79" s="27" t="s">
        <v>733</v>
      </c>
      <c r="H79" s="27" t="s">
        <v>726</v>
      </c>
      <c r="I79" s="43"/>
      <c r="J79" s="6" t="s">
        <v>1057</v>
      </c>
      <c r="K79" s="177"/>
      <c r="L79" s="14">
        <v>15.371626430137107</v>
      </c>
      <c r="M79" s="184"/>
      <c r="N79" s="29">
        <v>54000</v>
      </c>
      <c r="O79" s="31">
        <f>L79/N79*1000000</f>
        <v>284.65974870624274</v>
      </c>
      <c r="P79" s="13" t="s">
        <v>1024</v>
      </c>
      <c r="Q79" s="43" t="s">
        <v>879</v>
      </c>
      <c r="R79" s="43" t="str">
        <f>'[3]PERSONAL INCOME'!C77</f>
        <v>§21</v>
      </c>
      <c r="S79" s="43" t="str">
        <f>'[3]PERSONAL INCOME'!D77</f>
        <v>§3B(a)(7)</v>
      </c>
      <c r="T79" s="43" t="str">
        <f>'[3]PERSONAL INCOME'!E77</f>
        <v>St. 1974, c. 848, s. 1</v>
      </c>
      <c r="U79" s="43" t="str">
        <f>'[3]PERSONAL INCOME'!F77</f>
        <v>St. 1977, c. 599, s. 6; St. 1983, c. 233, s. 19; St. 1986, c. 488, s. 29; St. 1999, c. 127, s. 68; St. 200, c. 313, s. 49A</v>
      </c>
      <c r="V79" s="43"/>
      <c r="W79" s="43"/>
      <c r="X79" s="43"/>
      <c r="Y79" s="43"/>
      <c r="Z79" s="43"/>
      <c r="AA79" s="43"/>
      <c r="AC79" s="11" t="s">
        <v>794</v>
      </c>
      <c r="AD79" s="11" t="s">
        <v>794</v>
      </c>
      <c r="AE79" s="11" t="s">
        <v>794</v>
      </c>
      <c r="AI79" s="156" t="s">
        <v>870</v>
      </c>
    </row>
    <row r="80" spans="4:35" ht="38.25">
      <c r="D80" s="76">
        <v>1.41</v>
      </c>
      <c r="E80" s="12" t="s">
        <v>197</v>
      </c>
      <c r="F80" s="13" t="s">
        <v>55</v>
      </c>
      <c r="G80" s="27" t="s">
        <v>734</v>
      </c>
      <c r="H80" s="27" t="s">
        <v>726</v>
      </c>
      <c r="I80" s="43"/>
      <c r="J80" s="6" t="s">
        <v>1058</v>
      </c>
      <c r="K80" s="177"/>
      <c r="L80" s="14">
        <v>77.86562878263466</v>
      </c>
      <c r="M80" s="184"/>
      <c r="N80" s="29">
        <v>185000</v>
      </c>
      <c r="O80" s="31">
        <f>L80/N80*1000000</f>
        <v>420.8952907169441</v>
      </c>
      <c r="P80" s="13" t="s">
        <v>1024</v>
      </c>
      <c r="Q80" s="43" t="s">
        <v>878</v>
      </c>
      <c r="R80" s="43" t="str">
        <f>'[3]PERSONAL INCOME'!C78</f>
        <v>§213</v>
      </c>
      <c r="S80" s="43" t="str">
        <f>'[3]PERSONAL INCOME'!D78</f>
        <v>§3B(b)(4)</v>
      </c>
      <c r="T80" s="43" t="str">
        <f>'[3]PERSONAL INCOME'!E78</f>
        <v>St. 1986, c. 488, s. 31</v>
      </c>
      <c r="U80" s="43">
        <f>'[3]PERSONAL INCOME'!F78</f>
        <v>0</v>
      </c>
      <c r="V80" s="43"/>
      <c r="W80" s="43"/>
      <c r="X80" s="43"/>
      <c r="Y80" s="43"/>
      <c r="Z80" s="43"/>
      <c r="AA80" s="43"/>
      <c r="AC80" s="11" t="s">
        <v>794</v>
      </c>
      <c r="AD80" s="11" t="s">
        <v>794</v>
      </c>
      <c r="AE80" s="11" t="s">
        <v>794</v>
      </c>
      <c r="AI80" s="156" t="s">
        <v>870</v>
      </c>
    </row>
    <row r="81" spans="4:35" ht="38.25">
      <c r="D81" s="76">
        <v>1.410999999999999</v>
      </c>
      <c r="E81" s="12" t="s">
        <v>198</v>
      </c>
      <c r="F81" s="13" t="s">
        <v>55</v>
      </c>
      <c r="G81" s="27" t="s">
        <v>352</v>
      </c>
      <c r="H81" s="27" t="s">
        <v>735</v>
      </c>
      <c r="I81" s="43"/>
      <c r="J81" s="6" t="s">
        <v>1045</v>
      </c>
      <c r="K81" s="177"/>
      <c r="L81" s="14">
        <v>116.06042108306264</v>
      </c>
      <c r="M81" s="184"/>
      <c r="N81" s="29">
        <v>770000</v>
      </c>
      <c r="O81" s="31">
        <f>L81/N81*1000000</f>
        <v>150.72781958839303</v>
      </c>
      <c r="P81" s="13" t="s">
        <v>891</v>
      </c>
      <c r="Q81" s="43" t="s">
        <v>882</v>
      </c>
      <c r="R81" s="43">
        <f>'[3]PERSONAL INCOME'!C79</f>
        <v>0</v>
      </c>
      <c r="S81" s="43" t="str">
        <f>'[3]PERSONAL INCOME'!D79</f>
        <v>§3B(a)(9)</v>
      </c>
      <c r="T81" s="43" t="str">
        <f>'[3]PERSONAL INCOME'!E79</f>
        <v>St. 1980, c. 580, s. 12</v>
      </c>
      <c r="U81" s="43" t="str">
        <f>'[3]PERSONAL INCOME'!F79</f>
        <v>St. 1981, c. 782, s. 13; St. 1985, c. 593, s. 5; St. 1994, c. 195, s. 3; St. 1999, c. 127, s. 70</v>
      </c>
      <c r="V81" s="43"/>
      <c r="W81" s="43"/>
      <c r="X81" s="43"/>
      <c r="Y81" s="43"/>
      <c r="Z81" s="43"/>
      <c r="AA81" s="43"/>
      <c r="AC81" s="11" t="s">
        <v>794</v>
      </c>
      <c r="AD81" s="11" t="s">
        <v>794</v>
      </c>
      <c r="AE81" s="11" t="s">
        <v>794</v>
      </c>
      <c r="AI81" s="156" t="s">
        <v>870</v>
      </c>
    </row>
    <row r="82" spans="4:35" ht="51">
      <c r="D82" s="76">
        <v>1.4119999999999988</v>
      </c>
      <c r="E82" s="12" t="s">
        <v>199</v>
      </c>
      <c r="F82" s="13" t="s">
        <v>55</v>
      </c>
      <c r="G82" s="27" t="s">
        <v>736</v>
      </c>
      <c r="H82" s="27" t="s">
        <v>737</v>
      </c>
      <c r="I82" s="43"/>
      <c r="J82" s="6" t="s">
        <v>860</v>
      </c>
      <c r="K82" s="177"/>
      <c r="L82" s="14" t="s">
        <v>789</v>
      </c>
      <c r="N82" s="29"/>
      <c r="O82" s="31"/>
      <c r="P82" s="13" t="s">
        <v>891</v>
      </c>
      <c r="Q82" s="43" t="s">
        <v>883</v>
      </c>
      <c r="R82" s="43">
        <f>'[3]PERSONAL INCOME'!C80</f>
        <v>0</v>
      </c>
      <c r="S82" s="43" t="str">
        <f>'[3]PERSONAL INCOME'!D80</f>
        <v>§3A(a)(2) &amp; §3(B)(a)(2)</v>
      </c>
      <c r="T82" s="43" t="str">
        <f>'[3]PERSONAL INCOME'!E80</f>
        <v>St. 1973, c. 723, s. 2</v>
      </c>
      <c r="U82" s="43">
        <f>'[3]PERSONAL INCOME'!F80</f>
        <v>0</v>
      </c>
      <c r="V82" s="43"/>
      <c r="W82" s="43"/>
      <c r="X82" s="43"/>
      <c r="Y82" s="43"/>
      <c r="Z82" s="43"/>
      <c r="AA82" s="43"/>
      <c r="AC82" s="11" t="s">
        <v>794</v>
      </c>
      <c r="AD82" s="11" t="s">
        <v>794</v>
      </c>
      <c r="AE82" s="11" t="s">
        <v>794</v>
      </c>
      <c r="AI82" s="156"/>
    </row>
    <row r="83" spans="4:35" ht="25.5">
      <c r="D83" s="76">
        <v>1.4129999999999987</v>
      </c>
      <c r="E83" s="12" t="s">
        <v>200</v>
      </c>
      <c r="F83" s="13" t="s">
        <v>55</v>
      </c>
      <c r="G83" s="27" t="s">
        <v>738</v>
      </c>
      <c r="H83" s="27" t="s">
        <v>739</v>
      </c>
      <c r="I83" s="43"/>
      <c r="J83" s="6" t="s">
        <v>863</v>
      </c>
      <c r="K83" s="177"/>
      <c r="L83" s="14">
        <v>5.0926501224142005</v>
      </c>
      <c r="M83" s="184"/>
      <c r="N83" s="29">
        <v>505000</v>
      </c>
      <c r="O83" s="31">
        <f>L83/N83*1000000</f>
        <v>10.08445568794891</v>
      </c>
      <c r="P83" s="13" t="s">
        <v>891</v>
      </c>
      <c r="Q83" s="43" t="s">
        <v>884</v>
      </c>
      <c r="R83" s="43">
        <f>'[3]PERSONAL INCOME'!C81</f>
        <v>0</v>
      </c>
      <c r="S83" s="43" t="str">
        <f>'[3]PERSONAL INCOME'!D81</f>
        <v>§3B(a)(6)</v>
      </c>
      <c r="T83" s="43" t="str">
        <f>'[3]PERSONAL INCOME'!E81</f>
        <v>St. 1973, c. 723, s. 2</v>
      </c>
      <c r="U83" s="43" t="str">
        <f>'[3]PERSONAL INCOME'!F81</f>
        <v>St. 1994, c. 60, s. 79</v>
      </c>
      <c r="V83" s="43"/>
      <c r="W83" s="43"/>
      <c r="X83" s="43"/>
      <c r="Y83" s="43"/>
      <c r="Z83" s="43"/>
      <c r="AA83" s="43"/>
      <c r="AC83" s="11" t="s">
        <v>794</v>
      </c>
      <c r="AD83" s="11" t="s">
        <v>794</v>
      </c>
      <c r="AE83" s="11" t="s">
        <v>794</v>
      </c>
      <c r="AI83" s="156" t="s">
        <v>870</v>
      </c>
    </row>
    <row r="84" spans="4:35" ht="25.5">
      <c r="D84" s="76">
        <v>1.414</v>
      </c>
      <c r="E84" s="12" t="s">
        <v>201</v>
      </c>
      <c r="F84" s="13" t="s">
        <v>55</v>
      </c>
      <c r="G84" s="27" t="s">
        <v>740</v>
      </c>
      <c r="H84" s="27" t="s">
        <v>741</v>
      </c>
      <c r="I84" s="43"/>
      <c r="J84" s="6" t="s">
        <v>862</v>
      </c>
      <c r="K84" s="177"/>
      <c r="L84" s="14">
        <v>35.92086235914038</v>
      </c>
      <c r="M84" s="184"/>
      <c r="N84" s="29">
        <v>65000</v>
      </c>
      <c r="O84" s="31">
        <f>L84/N84*1000000</f>
        <v>552.6286516790827</v>
      </c>
      <c r="P84" s="13" t="s">
        <v>891</v>
      </c>
      <c r="Q84" s="43" t="s">
        <v>885</v>
      </c>
      <c r="R84" s="43">
        <f>'[3]PERSONAL INCOME'!C82</f>
        <v>0</v>
      </c>
      <c r="S84" s="43" t="str">
        <f>'[3]PERSONAL INCOME'!D82</f>
        <v>§3B(a)(11), (12)</v>
      </c>
      <c r="T84" s="43" t="str">
        <f>'[3]PERSONAL INCOME'!E82</f>
        <v>St. 1996, c. 151, s. 204</v>
      </c>
      <c r="U84" s="43" t="str">
        <f>'[3]PERSONAL INCOME'!F82</f>
        <v>St. 1999, c. 127, s. 72; St. 2005, c. 163, s. 4</v>
      </c>
      <c r="V84" s="43"/>
      <c r="W84" s="43"/>
      <c r="X84" s="43"/>
      <c r="Y84" s="43"/>
      <c r="Z84" s="43"/>
      <c r="AA84" s="43"/>
      <c r="AC84" s="11" t="s">
        <v>794</v>
      </c>
      <c r="AD84" s="11" t="s">
        <v>794</v>
      </c>
      <c r="AE84" s="11" t="s">
        <v>794</v>
      </c>
      <c r="AI84" s="156" t="s">
        <v>870</v>
      </c>
    </row>
    <row r="85" spans="4:35" ht="38.25">
      <c r="D85" s="76">
        <v>1.415</v>
      </c>
      <c r="E85" s="12" t="s">
        <v>202</v>
      </c>
      <c r="F85" s="13" t="s">
        <v>55</v>
      </c>
      <c r="G85" s="27" t="s">
        <v>742</v>
      </c>
      <c r="H85" s="27" t="s">
        <v>743</v>
      </c>
      <c r="I85" s="43"/>
      <c r="J85" s="6" t="s">
        <v>860</v>
      </c>
      <c r="K85" s="177"/>
      <c r="L85" s="14" t="s">
        <v>788</v>
      </c>
      <c r="N85" s="29"/>
      <c r="O85" s="31"/>
      <c r="P85" s="13" t="s">
        <v>891</v>
      </c>
      <c r="Q85" s="43" t="s">
        <v>886</v>
      </c>
      <c r="R85" s="43">
        <f>'[3]PERSONAL INCOME'!C83</f>
        <v>0</v>
      </c>
      <c r="S85" s="43" t="str">
        <f>'[3]PERSONAL INCOME'!D83</f>
        <v>MGL. §61</v>
      </c>
      <c r="T85" s="43">
        <f>'[3]PERSONAL INCOME'!E83</f>
        <v>0</v>
      </c>
      <c r="U85" s="43" t="str">
        <f>'[3]PERSONAL INCOME'!F83</f>
        <v>Suspended in 2002</v>
      </c>
      <c r="V85" s="43"/>
      <c r="W85" s="43"/>
      <c r="X85" s="43"/>
      <c r="Y85" s="43"/>
      <c r="Z85" s="43"/>
      <c r="AA85" s="43"/>
      <c r="AC85" s="11" t="s">
        <v>794</v>
      </c>
      <c r="AD85" s="11" t="s">
        <v>794</v>
      </c>
      <c r="AE85" s="11" t="s">
        <v>794</v>
      </c>
      <c r="AI85" s="156" t="s">
        <v>783</v>
      </c>
    </row>
    <row r="86" spans="4:35" ht="25.5">
      <c r="D86" s="76">
        <v>1.418</v>
      </c>
      <c r="E86" s="12" t="s">
        <v>203</v>
      </c>
      <c r="F86" s="13" t="s">
        <v>55</v>
      </c>
      <c r="G86" s="27" t="s">
        <v>744</v>
      </c>
      <c r="H86" s="27" t="s">
        <v>745</v>
      </c>
      <c r="I86" s="43"/>
      <c r="J86" s="6" t="s">
        <v>860</v>
      </c>
      <c r="K86" s="177"/>
      <c r="L86" s="14" t="s">
        <v>788</v>
      </c>
      <c r="N86" s="29"/>
      <c r="O86" s="31"/>
      <c r="P86" s="13" t="s">
        <v>1023</v>
      </c>
      <c r="Q86" s="43" t="s">
        <v>887</v>
      </c>
      <c r="R86" s="43" t="str">
        <f>'[3]PERSONAL INCOME'!C86</f>
        <v>§§62(a)(19), 62(e)</v>
      </c>
      <c r="S86" s="43">
        <f>'[3]PERSONAL INCOME'!D86</f>
        <v>0</v>
      </c>
      <c r="T86" s="43">
        <f>'[3]PERSONAL INCOME'!E86</f>
        <v>0</v>
      </c>
      <c r="U86" s="43">
        <f>'[3]PERSONAL INCOME'!F86</f>
        <v>0</v>
      </c>
      <c r="V86" s="43"/>
      <c r="W86" s="43"/>
      <c r="X86" s="43"/>
      <c r="Y86" s="43"/>
      <c r="Z86" s="43"/>
      <c r="AA86" s="43"/>
      <c r="AC86" s="11" t="s">
        <v>794</v>
      </c>
      <c r="AD86" s="11" t="s">
        <v>794</v>
      </c>
      <c r="AE86" s="11" t="s">
        <v>794</v>
      </c>
      <c r="AI86" s="156"/>
    </row>
    <row r="87" spans="4:35" ht="25.5">
      <c r="D87" s="76">
        <v>1.419</v>
      </c>
      <c r="E87" s="12" t="s">
        <v>204</v>
      </c>
      <c r="F87" s="13" t="s">
        <v>55</v>
      </c>
      <c r="G87" s="27" t="s">
        <v>746</v>
      </c>
      <c r="H87" s="27" t="s">
        <v>745</v>
      </c>
      <c r="I87" s="43"/>
      <c r="J87" s="6" t="s">
        <v>1052</v>
      </c>
      <c r="K87" s="177"/>
      <c r="L87" s="14" t="s">
        <v>784</v>
      </c>
      <c r="N87" s="29"/>
      <c r="O87" s="31"/>
      <c r="P87" s="13" t="s">
        <v>1023</v>
      </c>
      <c r="Q87" s="43" t="s">
        <v>888</v>
      </c>
      <c r="R87" s="43" t="str">
        <f>'[3]PERSONAL INCOME'!C87</f>
        <v>§§62(a)(2)(E), 162(p)</v>
      </c>
      <c r="S87" s="43">
        <f>'[3]PERSONAL INCOME'!D87</f>
        <v>0</v>
      </c>
      <c r="T87" s="43">
        <f>'[3]PERSONAL INCOME'!E87</f>
        <v>0</v>
      </c>
      <c r="U87" s="43">
        <f>'[3]PERSONAL INCOME'!F87</f>
        <v>0</v>
      </c>
      <c r="V87" s="43"/>
      <c r="W87" s="43"/>
      <c r="X87" s="43"/>
      <c r="Y87" s="43"/>
      <c r="Z87" s="43"/>
      <c r="AA87" s="43"/>
      <c r="AC87" s="11" t="s">
        <v>794</v>
      </c>
      <c r="AD87" s="11" t="s">
        <v>794</v>
      </c>
      <c r="AE87" s="11" t="s">
        <v>794</v>
      </c>
      <c r="AI87" s="156"/>
    </row>
    <row r="88" spans="4:35" ht="25.5">
      <c r="D88" s="76">
        <v>1.42</v>
      </c>
      <c r="E88" s="12" t="s">
        <v>205</v>
      </c>
      <c r="F88" s="13" t="s">
        <v>55</v>
      </c>
      <c r="G88" s="27" t="s">
        <v>747</v>
      </c>
      <c r="H88" s="27" t="s">
        <v>748</v>
      </c>
      <c r="I88" s="43"/>
      <c r="J88" s="6" t="s">
        <v>1058</v>
      </c>
      <c r="K88" s="177"/>
      <c r="L88" s="14" t="s">
        <v>784</v>
      </c>
      <c r="N88" s="29"/>
      <c r="O88" s="31"/>
      <c r="P88" s="13" t="s">
        <v>1023</v>
      </c>
      <c r="Q88" s="43" t="s">
        <v>839</v>
      </c>
      <c r="R88" s="43" t="str">
        <f>'[3]PERSONAL INCOME'!C88</f>
        <v>§220</v>
      </c>
      <c r="S88" s="43">
        <f>'[3]PERSONAL INCOME'!D88</f>
        <v>0</v>
      </c>
      <c r="T88" s="43">
        <f>'[3]PERSONAL INCOME'!E88</f>
        <v>0</v>
      </c>
      <c r="U88" s="43">
        <f>'[3]PERSONAL INCOME'!F88</f>
        <v>0</v>
      </c>
      <c r="V88" s="43"/>
      <c r="W88" s="43"/>
      <c r="X88" s="43"/>
      <c r="Y88" s="43"/>
      <c r="Z88" s="43"/>
      <c r="AA88" s="43"/>
      <c r="AC88" s="11" t="s">
        <v>794</v>
      </c>
      <c r="AD88" s="11" t="s">
        <v>794</v>
      </c>
      <c r="AE88" s="11" t="s">
        <v>794</v>
      </c>
      <c r="AI88" s="156"/>
    </row>
    <row r="89" spans="4:35" ht="25.5">
      <c r="D89" s="76">
        <v>1.421</v>
      </c>
      <c r="E89" s="12" t="s">
        <v>206</v>
      </c>
      <c r="F89" s="13" t="s">
        <v>55</v>
      </c>
      <c r="G89" s="27" t="s">
        <v>749</v>
      </c>
      <c r="H89" s="27" t="s">
        <v>750</v>
      </c>
      <c r="I89" s="43"/>
      <c r="J89" s="6" t="s">
        <v>1032</v>
      </c>
      <c r="K89" s="177"/>
      <c r="L89" s="14" t="s">
        <v>784</v>
      </c>
      <c r="N89" s="29"/>
      <c r="O89" s="31"/>
      <c r="P89" s="13" t="s">
        <v>1023</v>
      </c>
      <c r="Q89" s="43" t="s">
        <v>889</v>
      </c>
      <c r="R89" s="43" t="str">
        <f>'[3]PERSONAL INCOME'!C89</f>
        <v>§§62(a)(14), 179A</v>
      </c>
      <c r="S89" s="43">
        <f>'[3]PERSONAL INCOME'!D89</f>
        <v>0</v>
      </c>
      <c r="T89" s="43">
        <f>'[3]PERSONAL INCOME'!E89</f>
        <v>0</v>
      </c>
      <c r="U89" s="43">
        <f>'[3]PERSONAL INCOME'!F89</f>
        <v>0</v>
      </c>
      <c r="V89" s="43"/>
      <c r="W89" s="43"/>
      <c r="X89" s="43"/>
      <c r="Y89" s="43"/>
      <c r="Z89" s="43"/>
      <c r="AA89" s="43"/>
      <c r="AC89" s="11" t="s">
        <v>794</v>
      </c>
      <c r="AD89" s="11" t="s">
        <v>794</v>
      </c>
      <c r="AE89" s="11" t="s">
        <v>794</v>
      </c>
      <c r="AI89" s="156"/>
    </row>
    <row r="90" spans="4:35" ht="25.5">
      <c r="D90" s="76">
        <v>1.422</v>
      </c>
      <c r="E90" s="12" t="s">
        <v>207</v>
      </c>
      <c r="F90" s="13" t="s">
        <v>55</v>
      </c>
      <c r="G90" s="27" t="s">
        <v>663</v>
      </c>
      <c r="H90" s="27" t="s">
        <v>748</v>
      </c>
      <c r="I90" s="43"/>
      <c r="J90" s="6" t="s">
        <v>1058</v>
      </c>
      <c r="K90" s="177"/>
      <c r="L90" s="14">
        <v>12.321666262916152</v>
      </c>
      <c r="M90" s="184"/>
      <c r="N90" s="29">
        <v>10000</v>
      </c>
      <c r="O90" s="31">
        <f>L90/N90*1000000</f>
        <v>1232.166626291615</v>
      </c>
      <c r="P90" s="13" t="s">
        <v>1023</v>
      </c>
      <c r="Q90" s="43" t="s">
        <v>890</v>
      </c>
      <c r="R90" s="43" t="str">
        <f>'[3]PERSONAL INCOME'!C90</f>
        <v>§§62(a)(19), 223</v>
      </c>
      <c r="S90" s="43">
        <f>'[3]PERSONAL INCOME'!D90</f>
        <v>0</v>
      </c>
      <c r="T90" s="43">
        <f>'[3]PERSONAL INCOME'!E90</f>
        <v>0</v>
      </c>
      <c r="U90" s="43">
        <f>'[3]PERSONAL INCOME'!F90</f>
        <v>0</v>
      </c>
      <c r="V90" s="43"/>
      <c r="W90" s="43"/>
      <c r="X90" s="43"/>
      <c r="Y90" s="43"/>
      <c r="Z90" s="43"/>
      <c r="AA90" s="43"/>
      <c r="AC90" s="11" t="s">
        <v>794</v>
      </c>
      <c r="AD90" s="11" t="s">
        <v>794</v>
      </c>
      <c r="AE90" s="11" t="s">
        <v>794</v>
      </c>
      <c r="AI90" s="156" t="s">
        <v>793</v>
      </c>
    </row>
    <row r="91" spans="4:35" ht="15.75" customHeight="1">
      <c r="D91" s="76">
        <v>1.423</v>
      </c>
      <c r="E91" s="12" t="s">
        <v>208</v>
      </c>
      <c r="F91" s="13" t="s">
        <v>55</v>
      </c>
      <c r="G91" s="27" t="s">
        <v>751</v>
      </c>
      <c r="H91" s="27" t="s">
        <v>752</v>
      </c>
      <c r="I91" s="43"/>
      <c r="J91" s="6" t="s">
        <v>1053</v>
      </c>
      <c r="K91" s="177"/>
      <c r="L91" s="14">
        <v>6.741933664068973</v>
      </c>
      <c r="M91" s="184"/>
      <c r="N91" s="29">
        <v>225000</v>
      </c>
      <c r="O91" s="31">
        <f>L91/N91*1000000</f>
        <v>29.964149618084324</v>
      </c>
      <c r="P91" s="13"/>
      <c r="Q91" s="43" t="s">
        <v>892</v>
      </c>
      <c r="R91" s="43">
        <f>'[3]PERSONAL INCOME'!C91</f>
        <v>0</v>
      </c>
      <c r="S91" s="43" t="str">
        <f>'[3]PERSONAL INCOME'!D91</f>
        <v>§3B(a)(15)</v>
      </c>
      <c r="T91" s="43" t="str">
        <f>'[3]PERSONAL INCOME'!E91</f>
        <v>St. 2006, c. 139, s. 42</v>
      </c>
      <c r="U91" s="43">
        <f>'[3]PERSONAL INCOME'!F91</f>
        <v>0</v>
      </c>
      <c r="V91" s="43"/>
      <c r="W91" s="43"/>
      <c r="X91" s="43"/>
      <c r="Y91" s="43"/>
      <c r="Z91" s="43"/>
      <c r="AA91" s="43"/>
      <c r="AC91" s="11" t="s">
        <v>794</v>
      </c>
      <c r="AD91" s="11" t="s">
        <v>794</v>
      </c>
      <c r="AE91" s="11" t="s">
        <v>794</v>
      </c>
      <c r="AI91" s="156" t="s">
        <v>870</v>
      </c>
    </row>
    <row r="92" spans="4:35" ht="16.5" customHeight="1">
      <c r="D92" s="76">
        <v>1.424</v>
      </c>
      <c r="E92" s="12" t="s">
        <v>209</v>
      </c>
      <c r="F92" s="13" t="s">
        <v>55</v>
      </c>
      <c r="G92" s="27" t="s">
        <v>753</v>
      </c>
      <c r="H92" s="27" t="s">
        <v>756</v>
      </c>
      <c r="I92" s="43"/>
      <c r="J92" s="6" t="s">
        <v>1058</v>
      </c>
      <c r="K92" s="177"/>
      <c r="L92" s="14">
        <v>44.1763162826637</v>
      </c>
      <c r="M92" s="184"/>
      <c r="N92" s="29">
        <v>95000</v>
      </c>
      <c r="O92" s="31">
        <f>L92/N92*1000000</f>
        <v>465.01385560698634</v>
      </c>
      <c r="P92" s="13" t="s">
        <v>1023</v>
      </c>
      <c r="Q92" s="43" t="s">
        <v>893</v>
      </c>
      <c r="R92" s="43" t="str">
        <f>'[3]PERSONAL INCOME'!C92</f>
        <v>§162(l)</v>
      </c>
      <c r="S92" s="43">
        <f>'[3]PERSONAL INCOME'!D92</f>
        <v>0</v>
      </c>
      <c r="T92" s="43">
        <f>'[3]PERSONAL INCOME'!E92</f>
        <v>0</v>
      </c>
      <c r="U92" s="43">
        <f>'[3]PERSONAL INCOME'!F92</f>
        <v>0</v>
      </c>
      <c r="V92" s="43"/>
      <c r="W92" s="43"/>
      <c r="X92" s="43"/>
      <c r="Y92" s="43"/>
      <c r="Z92" s="43"/>
      <c r="AA92" s="43"/>
      <c r="AC92" s="11" t="s">
        <v>794</v>
      </c>
      <c r="AD92" s="11" t="s">
        <v>794</v>
      </c>
      <c r="AE92" s="11" t="s">
        <v>794</v>
      </c>
      <c r="AI92" s="156" t="s">
        <v>870</v>
      </c>
    </row>
    <row r="93" spans="4:35" ht="25.5">
      <c r="D93" s="76">
        <v>1.425</v>
      </c>
      <c r="E93" s="12" t="s">
        <v>210</v>
      </c>
      <c r="F93" s="13" t="s">
        <v>55</v>
      </c>
      <c r="G93" s="27" t="s">
        <v>757</v>
      </c>
      <c r="H93" s="27" t="s">
        <v>726</v>
      </c>
      <c r="I93" s="43"/>
      <c r="J93" s="6" t="s">
        <v>862</v>
      </c>
      <c r="K93" s="177"/>
      <c r="L93" s="14">
        <v>29.492352949249526</v>
      </c>
      <c r="M93" s="184"/>
      <c r="N93" s="29">
        <v>345000</v>
      </c>
      <c r="O93" s="31">
        <f>L93/N93*1000000</f>
        <v>85.48508101231747</v>
      </c>
      <c r="P93" s="13" t="s">
        <v>891</v>
      </c>
      <c r="Q93" s="43" t="s">
        <v>894</v>
      </c>
      <c r="R93" s="43" t="str">
        <f>'[3]PERSONAL INCOME'!C93</f>
        <v>§§62(a)(17), 221</v>
      </c>
      <c r="S93" s="43" t="str">
        <f>'[3]PERSONAL INCOME'!D93</f>
        <v>§2(d)(1)</v>
      </c>
      <c r="T93" s="43">
        <f>'[3]PERSONAL INCOME'!E93</f>
        <v>0</v>
      </c>
      <c r="U93" s="43">
        <f>'[3]PERSONAL INCOME'!F93</f>
        <v>0</v>
      </c>
      <c r="V93" s="43"/>
      <c r="W93" s="43"/>
      <c r="X93" s="43"/>
      <c r="Y93" s="43"/>
      <c r="Z93" s="43"/>
      <c r="AA93" s="43"/>
      <c r="AC93" s="11" t="s">
        <v>794</v>
      </c>
      <c r="AD93" s="11" t="s">
        <v>794</v>
      </c>
      <c r="AE93" s="11" t="s">
        <v>794</v>
      </c>
      <c r="AI93" s="156" t="s">
        <v>870</v>
      </c>
    </row>
    <row r="94" spans="4:35" ht="21.75" customHeight="1">
      <c r="D94" s="76">
        <v>1.426</v>
      </c>
      <c r="E94" s="6" t="s">
        <v>1018</v>
      </c>
      <c r="F94" s="13" t="s">
        <v>55</v>
      </c>
      <c r="I94" s="43"/>
      <c r="J94" s="6" t="s">
        <v>860</v>
      </c>
      <c r="L94" s="23">
        <v>0.5</v>
      </c>
      <c r="M94" s="184"/>
      <c r="O94" s="191"/>
      <c r="P94" s="13"/>
      <c r="R94" s="43"/>
      <c r="S94" s="43"/>
      <c r="T94" s="43"/>
      <c r="U94" s="43"/>
      <c r="V94" s="43"/>
      <c r="W94" s="43"/>
      <c r="X94" s="43"/>
      <c r="Y94" s="43"/>
      <c r="Z94" s="43"/>
      <c r="AA94" s="43"/>
      <c r="AI94" s="43" t="s">
        <v>1019</v>
      </c>
    </row>
    <row r="95" spans="3:35" s="1" customFormat="1" ht="12.75">
      <c r="C95" s="7" t="s">
        <v>60</v>
      </c>
      <c r="D95" s="103"/>
      <c r="E95" s="7"/>
      <c r="F95" s="7"/>
      <c r="G95" s="24"/>
      <c r="H95" s="24"/>
      <c r="I95" s="24"/>
      <c r="J95" s="24"/>
      <c r="K95" s="176"/>
      <c r="L95" s="10">
        <f>SUM(L96:L109)</f>
        <v>241.78610595623311</v>
      </c>
      <c r="M95" s="183"/>
      <c r="N95" s="30"/>
      <c r="O95" s="32"/>
      <c r="P95" s="7"/>
      <c r="Q95" s="24"/>
      <c r="R95" s="24"/>
      <c r="S95" s="24"/>
      <c r="T95" s="24"/>
      <c r="U95" s="24"/>
      <c r="V95" s="24"/>
      <c r="W95" s="24"/>
      <c r="X95" s="24"/>
      <c r="Y95" s="24"/>
      <c r="Z95" s="24"/>
      <c r="AA95" s="24"/>
      <c r="AB95" s="161"/>
      <c r="AC95" s="24"/>
      <c r="AD95" s="7"/>
      <c r="AE95" s="7"/>
      <c r="AF95" s="161"/>
      <c r="AG95" s="161"/>
      <c r="AH95" s="24"/>
      <c r="AI95" s="24"/>
    </row>
    <row r="96" spans="4:35" ht="76.5">
      <c r="D96" s="76">
        <v>1.601</v>
      </c>
      <c r="E96" s="12" t="s">
        <v>247</v>
      </c>
      <c r="F96" s="13" t="s">
        <v>55</v>
      </c>
      <c r="G96" s="27" t="s">
        <v>996</v>
      </c>
      <c r="H96" s="27" t="s">
        <v>367</v>
      </c>
      <c r="I96" s="43"/>
      <c r="J96" s="6" t="s">
        <v>1032</v>
      </c>
      <c r="K96" s="177"/>
      <c r="L96" s="14">
        <v>1.315209701046253</v>
      </c>
      <c r="M96" s="184"/>
      <c r="N96" s="29">
        <v>2000</v>
      </c>
      <c r="O96" s="31">
        <f>L96/N96*1000000</f>
        <v>657.6048505231264</v>
      </c>
      <c r="P96" s="13" t="s">
        <v>891</v>
      </c>
      <c r="Q96" s="43" t="s">
        <v>895</v>
      </c>
      <c r="R96" s="43">
        <f>'[3]PERSONAL INCOME'!C95</f>
        <v>0</v>
      </c>
      <c r="S96" s="43" t="str">
        <f>'[3]PERSONAL INCOME'!D95</f>
        <v>§6(d)</v>
      </c>
      <c r="T96" s="43" t="str">
        <f>'[3]PERSONAL INCOME'!E95</f>
        <v>St. 1979, c. 796, s. 9</v>
      </c>
      <c r="U96" s="43" t="str">
        <f>'[3]PERSONAL INCOME'!F95</f>
        <v>St. 1983, c. 518, s. 2; St. 1987, c. 677, s. 1</v>
      </c>
      <c r="V96" s="43" t="s">
        <v>794</v>
      </c>
      <c r="W96" s="43"/>
      <c r="X96" s="43"/>
      <c r="Y96" s="43" t="s">
        <v>794</v>
      </c>
      <c r="Z96" s="43" t="s">
        <v>794</v>
      </c>
      <c r="AA96" s="43" t="s">
        <v>794</v>
      </c>
      <c r="AB96" s="43" t="s">
        <v>368</v>
      </c>
      <c r="AC96" s="11" t="s">
        <v>794</v>
      </c>
      <c r="AD96" s="11" t="s">
        <v>794</v>
      </c>
      <c r="AE96" s="11" t="s">
        <v>794</v>
      </c>
      <c r="AI96" s="156" t="s">
        <v>870</v>
      </c>
    </row>
    <row r="97" spans="4:35" ht="140.25">
      <c r="D97" s="76">
        <v>1.602</v>
      </c>
      <c r="E97" s="12" t="s">
        <v>248</v>
      </c>
      <c r="F97" s="13" t="s">
        <v>55</v>
      </c>
      <c r="G97" s="27" t="s">
        <v>995</v>
      </c>
      <c r="H97" s="27" t="s">
        <v>369</v>
      </c>
      <c r="I97" s="43"/>
      <c r="J97" s="6" t="s">
        <v>1039</v>
      </c>
      <c r="K97" s="177"/>
      <c r="L97" s="14">
        <v>2.504935694206909</v>
      </c>
      <c r="M97" s="184"/>
      <c r="N97" s="29">
        <v>1850</v>
      </c>
      <c r="O97" s="31">
        <f>(L97*1000000)/N97</f>
        <v>1354.0192941658966</v>
      </c>
      <c r="P97" s="13" t="s">
        <v>891</v>
      </c>
      <c r="Q97" s="43" t="s">
        <v>896</v>
      </c>
      <c r="R97" s="43">
        <f>'[3]PERSONAL INCOME'!C96</f>
        <v>0</v>
      </c>
      <c r="S97" s="43" t="str">
        <f>'[3]PERSONAL INCOME'!D96</f>
        <v>§6(e)</v>
      </c>
      <c r="T97" s="43" t="str">
        <f>'[3]PERSONAL INCOME'!E96</f>
        <v>St. 1987, c. 773, s. 4</v>
      </c>
      <c r="U97" s="43" t="str">
        <f>'[3]PERSONAL INCOME'!F96</f>
        <v>St. 1993, c. 482, s. 2; St. 1998, c. 161, s. 291</v>
      </c>
      <c r="V97" s="43" t="s">
        <v>794</v>
      </c>
      <c r="W97" s="43"/>
      <c r="X97" s="43"/>
      <c r="Y97" s="43" t="s">
        <v>794</v>
      </c>
      <c r="Z97" s="43" t="s">
        <v>794</v>
      </c>
      <c r="AA97" s="43" t="s">
        <v>794</v>
      </c>
      <c r="AB97" s="43" t="s">
        <v>1065</v>
      </c>
      <c r="AC97" s="11" t="s">
        <v>794</v>
      </c>
      <c r="AD97" s="11" t="s">
        <v>794</v>
      </c>
      <c r="AE97" s="11" t="s">
        <v>794</v>
      </c>
      <c r="AI97" s="156" t="s">
        <v>870</v>
      </c>
    </row>
    <row r="98" spans="4:35" ht="63.75">
      <c r="D98" s="76">
        <v>1.603</v>
      </c>
      <c r="E98" s="12" t="s">
        <v>112</v>
      </c>
      <c r="F98" s="13" t="s">
        <v>55</v>
      </c>
      <c r="G98" s="27" t="s">
        <v>1005</v>
      </c>
      <c r="H98" s="27" t="s">
        <v>370</v>
      </c>
      <c r="I98" s="43"/>
      <c r="J98" s="6" t="s">
        <v>1059</v>
      </c>
      <c r="K98" s="177"/>
      <c r="L98" s="14">
        <v>2.9024427399999997</v>
      </c>
      <c r="M98" s="184"/>
      <c r="N98" s="29">
        <v>280</v>
      </c>
      <c r="O98" s="31">
        <f>(L98*1000000)/N98</f>
        <v>10365.866928571428</v>
      </c>
      <c r="P98" s="13" t="s">
        <v>891</v>
      </c>
      <c r="Q98" s="43" t="s">
        <v>897</v>
      </c>
      <c r="R98" s="43">
        <f>'[3]PERSONAL INCOME'!C97</f>
        <v>0</v>
      </c>
      <c r="S98" s="43" t="str">
        <f>'[3]PERSONAL INCOME'!D97</f>
        <v>§6(g)</v>
      </c>
      <c r="T98" s="43" t="str">
        <f>'[3]PERSONAL INCOME'!E97</f>
        <v>St. 1993, 19, s. 46</v>
      </c>
      <c r="U98" s="43">
        <f>'[3]PERSONAL INCOME'!F97</f>
        <v>0</v>
      </c>
      <c r="V98" s="43" t="s">
        <v>934</v>
      </c>
      <c r="W98" s="43" t="s">
        <v>371</v>
      </c>
      <c r="X98" s="43" t="s">
        <v>372</v>
      </c>
      <c r="Y98" s="43" t="s">
        <v>293</v>
      </c>
      <c r="Z98" s="43" t="str">
        <f>'Refun.+Transer Tax Credits(NEW)'!O102</f>
        <v>Yes</v>
      </c>
      <c r="AA98" s="166" t="str">
        <f>'Refun.+Transer Tax Credits(NEW)'!P102</f>
        <v>No</v>
      </c>
      <c r="AB98" s="43" t="str">
        <f>'Refun.+Transer Tax Credits(NEW)'!Q102</f>
        <v>Yes, $25 million per year</v>
      </c>
      <c r="AC98" s="43" t="str">
        <f>'Refun.+Transer Tax Credits(NEW)'!N102</f>
        <v>Yes-100%, for specified project types</v>
      </c>
      <c r="AD98" s="11" t="str">
        <f>'Refun.+Transer Tax Credits(NEW)'!M102</f>
        <v>No</v>
      </c>
      <c r="AE98" s="11" t="s">
        <v>794</v>
      </c>
      <c r="AI98" s="156" t="s">
        <v>870</v>
      </c>
    </row>
    <row r="99" spans="4:35" ht="38.25">
      <c r="D99" s="76">
        <v>1.604</v>
      </c>
      <c r="E99" s="12" t="s">
        <v>113</v>
      </c>
      <c r="F99" s="13" t="s">
        <v>55</v>
      </c>
      <c r="G99" s="27" t="s">
        <v>1004</v>
      </c>
      <c r="H99" s="27" t="s">
        <v>373</v>
      </c>
      <c r="I99" s="43"/>
      <c r="J99" s="6" t="s">
        <v>1059</v>
      </c>
      <c r="K99" s="177"/>
      <c r="L99" s="14" t="s">
        <v>686</v>
      </c>
      <c r="N99" s="29">
        <v>250</v>
      </c>
      <c r="O99" s="31"/>
      <c r="P99" s="13" t="s">
        <v>891</v>
      </c>
      <c r="Q99" s="43" t="s">
        <v>898</v>
      </c>
      <c r="R99" s="43">
        <f>'[3]PERSONAL INCOME'!C98</f>
        <v>0</v>
      </c>
      <c r="S99" s="43">
        <f>'[3]PERSONAL INCOME'!D98</f>
        <v>0</v>
      </c>
      <c r="T99" s="43" t="str">
        <f>'[3]PERSONAL INCOME'!E98</f>
        <v>St. 1995, c. 5 §110(m)</v>
      </c>
      <c r="U99" s="43">
        <f>'[3]PERSONAL INCOME'!F98</f>
        <v>0</v>
      </c>
      <c r="V99" s="43" t="s">
        <v>934</v>
      </c>
      <c r="W99" s="43" t="s">
        <v>519</v>
      </c>
      <c r="X99" s="43" t="s">
        <v>519</v>
      </c>
      <c r="Y99" s="43" t="s">
        <v>794</v>
      </c>
      <c r="Z99" s="43" t="s">
        <v>794</v>
      </c>
      <c r="AA99" s="43" t="s">
        <v>794</v>
      </c>
      <c r="AB99" s="43" t="s">
        <v>383</v>
      </c>
      <c r="AC99" s="11" t="s">
        <v>794</v>
      </c>
      <c r="AD99" s="11" t="s">
        <v>794</v>
      </c>
      <c r="AE99" s="11" t="s">
        <v>794</v>
      </c>
      <c r="AI99" s="156" t="s">
        <v>870</v>
      </c>
    </row>
    <row r="100" spans="4:35" ht="25.5">
      <c r="D100" s="76">
        <v>1.605</v>
      </c>
      <c r="E100" s="12" t="s">
        <v>249</v>
      </c>
      <c r="F100" s="13" t="s">
        <v>55</v>
      </c>
      <c r="G100" s="27" t="s">
        <v>353</v>
      </c>
      <c r="H100" s="27" t="s">
        <v>227</v>
      </c>
      <c r="I100" s="43"/>
      <c r="J100" s="6" t="s">
        <v>860</v>
      </c>
      <c r="K100" s="177"/>
      <c r="L100" s="14">
        <v>132.30123869875717</v>
      </c>
      <c r="M100" s="184"/>
      <c r="N100" s="29">
        <v>405000</v>
      </c>
      <c r="O100" s="31">
        <f>L100/N100*1000000</f>
        <v>326.66972518211645</v>
      </c>
      <c r="P100" s="13" t="s">
        <v>891</v>
      </c>
      <c r="Q100" s="43" t="s">
        <v>899</v>
      </c>
      <c r="R100" s="43">
        <f>'[3]PERSONAL INCOME'!C99</f>
        <v>0</v>
      </c>
      <c r="S100" s="43" t="str">
        <f>'[3]PERSONAL INCOME'!D99</f>
        <v>§6(h)</v>
      </c>
      <c r="T100" s="43" t="str">
        <f>'[3]PERSONAL INCOME'!E99</f>
        <v>St. 1997, c. 43, s. 63</v>
      </c>
      <c r="U100" s="43" t="str">
        <f>'[3]PERSONAL INCOME'!F99</f>
        <v>St. 1999, c. 127, s. 79</v>
      </c>
      <c r="V100" s="43" t="s">
        <v>794</v>
      </c>
      <c r="W100" s="43"/>
      <c r="X100" s="43"/>
      <c r="Y100" s="43" t="s">
        <v>794</v>
      </c>
      <c r="Z100" s="43" t="s">
        <v>794</v>
      </c>
      <c r="AA100" s="43" t="s">
        <v>794</v>
      </c>
      <c r="AB100" s="43" t="s">
        <v>794</v>
      </c>
      <c r="AC100" s="43" t="s">
        <v>934</v>
      </c>
      <c r="AD100" s="11" t="s">
        <v>794</v>
      </c>
      <c r="AE100" s="11" t="s">
        <v>794</v>
      </c>
      <c r="AI100" s="156" t="s">
        <v>870</v>
      </c>
    </row>
    <row r="101" spans="4:35" ht="51">
      <c r="D101" s="76">
        <v>1.606</v>
      </c>
      <c r="E101" s="12" t="s">
        <v>250</v>
      </c>
      <c r="F101" s="13" t="s">
        <v>55</v>
      </c>
      <c r="G101" s="27" t="s">
        <v>354</v>
      </c>
      <c r="H101" s="27" t="s">
        <v>374</v>
      </c>
      <c r="I101" s="43"/>
      <c r="J101" s="6" t="s">
        <v>1045</v>
      </c>
      <c r="K101" s="177"/>
      <c r="L101" s="14">
        <v>12.532275116667284</v>
      </c>
      <c r="M101" s="184"/>
      <c r="N101" s="29">
        <v>11000</v>
      </c>
      <c r="O101" s="31">
        <f>L101/N101*1000000</f>
        <v>1139.297737878844</v>
      </c>
      <c r="P101" s="13" t="s">
        <v>891</v>
      </c>
      <c r="Q101" s="43" t="s">
        <v>900</v>
      </c>
      <c r="R101" s="43">
        <f>'[3]PERSONAL INCOME'!C100</f>
        <v>0</v>
      </c>
      <c r="S101" s="43" t="str">
        <f>'[3]PERSONAL INCOME'!D100</f>
        <v>§6(i)</v>
      </c>
      <c r="T101" s="43" t="str">
        <f>'[3]PERSONAL INCOME'!E100</f>
        <v>St. 1997, c. 43, s. 63</v>
      </c>
      <c r="U101" s="43" t="str">
        <f>'[3]PERSONAL INCOME'!F100</f>
        <v>St. 1998, c. 175, s. 18</v>
      </c>
      <c r="V101" s="43" t="s">
        <v>794</v>
      </c>
      <c r="W101" s="43"/>
      <c r="X101" s="43"/>
      <c r="Y101" s="43" t="s">
        <v>794</v>
      </c>
      <c r="Z101" s="43" t="s">
        <v>794</v>
      </c>
      <c r="AA101" s="43" t="s">
        <v>794</v>
      </c>
      <c r="AB101" s="43" t="s">
        <v>375</v>
      </c>
      <c r="AC101" s="43" t="s">
        <v>794</v>
      </c>
      <c r="AD101" s="11" t="s">
        <v>794</v>
      </c>
      <c r="AE101" s="11" t="s">
        <v>794</v>
      </c>
      <c r="AI101" s="156" t="s">
        <v>870</v>
      </c>
    </row>
    <row r="102" spans="4:35" ht="89.25">
      <c r="D102" s="76">
        <v>1.607</v>
      </c>
      <c r="E102" s="12" t="s">
        <v>251</v>
      </c>
      <c r="F102" s="13" t="s">
        <v>55</v>
      </c>
      <c r="G102" s="27" t="s">
        <v>998</v>
      </c>
      <c r="H102" s="27" t="s">
        <v>376</v>
      </c>
      <c r="I102" s="43"/>
      <c r="J102" s="6" t="s">
        <v>1045</v>
      </c>
      <c r="K102" s="177"/>
      <c r="L102" s="14">
        <v>2</v>
      </c>
      <c r="M102" s="184"/>
      <c r="N102" s="29">
        <v>220</v>
      </c>
      <c r="O102" s="31"/>
      <c r="P102" s="13" t="s">
        <v>891</v>
      </c>
      <c r="Q102" s="43" t="s">
        <v>901</v>
      </c>
      <c r="R102" s="43">
        <f>'[3]PERSONAL INCOME'!C101</f>
        <v>0</v>
      </c>
      <c r="S102" s="43" t="str">
        <f>'[3]PERSONAL INCOME'!D101</f>
        <v>§6I(a)</v>
      </c>
      <c r="T102" s="43" t="str">
        <f>'[3]PERSONAL INCOME'!E101</f>
        <v>St. 1999, c. 127, s. 82</v>
      </c>
      <c r="U102" s="43" t="str">
        <f>'[3]PERSONAL INCOME'!F101</f>
        <v>St.2004, c. 290, §§ 5 to 8, eff. Aug. 10, 2004; St.2004, c. 352, § 27, eff. Sept. 17, 2004; St.2008, c. 119, § 4, eff. May 29, 2008; St.2009, c. 159, § 2, eff. Nov. 23, 2009; St.2010, c. 240, §§ 116, 117, eff. Aug. 1, 2010.</v>
      </c>
      <c r="V102" s="43" t="s">
        <v>934</v>
      </c>
      <c r="W102" s="43" t="s">
        <v>377</v>
      </c>
      <c r="X102" s="43" t="s">
        <v>377</v>
      </c>
      <c r="Y102" s="43" t="s">
        <v>794</v>
      </c>
      <c r="Z102" s="43" t="str">
        <f>'Refun.+Transer Tax Credits(NEW)'!O93</f>
        <v>Yes</v>
      </c>
      <c r="AA102" s="43" t="str">
        <f>'Refun.+Transer Tax Credits(NEW)'!P93</f>
        <v>No</v>
      </c>
      <c r="AB102" s="43" t="s">
        <v>393</v>
      </c>
      <c r="AC102" s="43" t="str">
        <f>'Refun.+Transer Tax Credits(NEW)'!N93</f>
        <v>No</v>
      </c>
      <c r="AD102" s="11" t="str">
        <f>'Refun.+Transer Tax Credits(NEW)'!M93</f>
        <v>Yes</v>
      </c>
      <c r="AE102" s="11" t="s">
        <v>794</v>
      </c>
      <c r="AH102" s="27" t="s">
        <v>983</v>
      </c>
      <c r="AI102" s="156" t="s">
        <v>870</v>
      </c>
    </row>
    <row r="103" spans="4:35" ht="63.75">
      <c r="D103" s="76">
        <v>1.608</v>
      </c>
      <c r="E103" s="12" t="s">
        <v>115</v>
      </c>
      <c r="F103" s="13" t="s">
        <v>55</v>
      </c>
      <c r="G103" s="27" t="s">
        <v>993</v>
      </c>
      <c r="H103" s="27" t="s">
        <v>378</v>
      </c>
      <c r="I103" s="43"/>
      <c r="J103" s="6" t="s">
        <v>863</v>
      </c>
      <c r="K103" s="177"/>
      <c r="L103" s="14">
        <v>3.2</v>
      </c>
      <c r="M103" s="184"/>
      <c r="N103" s="29">
        <v>60</v>
      </c>
      <c r="O103" s="31">
        <f>(L103*1000000)/N103</f>
        <v>53333.333333333336</v>
      </c>
      <c r="P103" s="13" t="s">
        <v>891</v>
      </c>
      <c r="Q103" s="43" t="s">
        <v>902</v>
      </c>
      <c r="R103" s="43">
        <f>'[3]PERSONAL INCOME'!C102</f>
        <v>0</v>
      </c>
      <c r="S103" s="43" t="str">
        <f>'[3]PERSONAL INCOME'!D102</f>
        <v>§6J</v>
      </c>
      <c r="T103" s="43" t="str">
        <f>'[3]PERSONAL INCOME'!E102</f>
        <v>St.2003, c. 141, § 22</v>
      </c>
      <c r="U103" s="43" t="str">
        <f>'[3]PERSONAL INCOME'!F102</f>
        <v>St.2004, c. 65, §§ 5 to 9, eff. Jan. 1, 2005; St.2004, c. 462, § 2, eff. Jan. 1, 2005; St.2006, c. 123, § 51, eff. June 24, 2006; St.2010, c. 131, § 35</v>
      </c>
      <c r="V103" s="43" t="s">
        <v>794</v>
      </c>
      <c r="W103" s="43"/>
      <c r="X103" s="43"/>
      <c r="Y103" s="43" t="s">
        <v>379</v>
      </c>
      <c r="Z103" s="43" t="str">
        <f>'Refun.+Transer Tax Credits(NEW)'!O94</f>
        <v>Yes</v>
      </c>
      <c r="AA103" s="166">
        <f>'Refun.+Transer Tax Credits(NEW)'!P94</f>
        <v>41640</v>
      </c>
      <c r="AB103" s="43" t="str">
        <f>'Refun.+Transer Tax Credits(NEW)'!Q94</f>
        <v>No</v>
      </c>
      <c r="AC103" s="43" t="str">
        <f>'Refun.+Transer Tax Credits(NEW)'!N94</f>
        <v>No</v>
      </c>
      <c r="AD103" s="11" t="str">
        <f>'Refun.+Transer Tax Credits(NEW)'!M94</f>
        <v>Yes</v>
      </c>
      <c r="AE103" s="11" t="s">
        <v>794</v>
      </c>
      <c r="AH103" s="27" t="s">
        <v>986</v>
      </c>
      <c r="AI103" s="156" t="s">
        <v>870</v>
      </c>
    </row>
    <row r="104" spans="4:35" ht="25.5">
      <c r="D104" s="76">
        <v>1.609</v>
      </c>
      <c r="E104" s="12" t="s">
        <v>252</v>
      </c>
      <c r="F104" s="13" t="s">
        <v>55</v>
      </c>
      <c r="G104" s="27" t="s">
        <v>765</v>
      </c>
      <c r="H104" s="27" t="s">
        <v>226</v>
      </c>
      <c r="I104" s="43"/>
      <c r="J104" s="6" t="s">
        <v>860</v>
      </c>
      <c r="K104" s="177"/>
      <c r="L104" s="14">
        <v>77.6300040055555</v>
      </c>
      <c r="M104" s="184"/>
      <c r="N104" s="29">
        <v>82000</v>
      </c>
      <c r="O104" s="31">
        <f>L104/N104*1000000</f>
        <v>946.7073659214086</v>
      </c>
      <c r="P104" s="13" t="s">
        <v>891</v>
      </c>
      <c r="Q104" s="43" t="s">
        <v>903</v>
      </c>
      <c r="R104" s="43">
        <f>'[3]PERSONAL INCOME'!C103</f>
        <v>0</v>
      </c>
      <c r="S104" s="43" t="str">
        <f>'[3]PERSONAL INCOME'!D103</f>
        <v>§6(k)</v>
      </c>
      <c r="T104" s="43" t="str">
        <f>'[3]PERSONAL INCOME'!E103</f>
        <v>St. 1999, c. 127, s. 80</v>
      </c>
      <c r="U104" s="43">
        <f>'[3]PERSONAL INCOME'!F103</f>
        <v>0</v>
      </c>
      <c r="V104" s="43" t="s">
        <v>794</v>
      </c>
      <c r="W104" s="43"/>
      <c r="X104" s="43"/>
      <c r="Y104" s="43" t="s">
        <v>794</v>
      </c>
      <c r="Z104" s="43" t="s">
        <v>794</v>
      </c>
      <c r="AA104" s="43" t="s">
        <v>794</v>
      </c>
      <c r="AB104" s="43" t="s">
        <v>386</v>
      </c>
      <c r="AC104" s="43" t="s">
        <v>934</v>
      </c>
      <c r="AD104" s="11" t="s">
        <v>794</v>
      </c>
      <c r="AE104" s="11" t="s">
        <v>794</v>
      </c>
      <c r="AI104" s="156" t="s">
        <v>870</v>
      </c>
    </row>
    <row r="105" spans="4:35" ht="51">
      <c r="D105" s="76">
        <v>1.61</v>
      </c>
      <c r="E105" s="12" t="s">
        <v>118</v>
      </c>
      <c r="F105" s="13" t="s">
        <v>55</v>
      </c>
      <c r="G105" s="27" t="s">
        <v>994</v>
      </c>
      <c r="H105" s="27" t="s">
        <v>514</v>
      </c>
      <c r="I105" s="43"/>
      <c r="J105" s="6" t="s">
        <v>863</v>
      </c>
      <c r="K105" s="177"/>
      <c r="L105" s="14">
        <v>2.5</v>
      </c>
      <c r="M105" s="184"/>
      <c r="N105" s="29">
        <v>80</v>
      </c>
      <c r="O105" s="31">
        <f>(L105*1000000)/N105</f>
        <v>31250</v>
      </c>
      <c r="P105" s="13" t="s">
        <v>891</v>
      </c>
      <c r="Q105" s="43" t="s">
        <v>904</v>
      </c>
      <c r="R105" s="43">
        <f>'[3]PERSONAL INCOME'!C104</f>
        <v>0</v>
      </c>
      <c r="S105" s="43" t="str">
        <f>'[3]PERSONAL INCOME'!D104</f>
        <v>§6J</v>
      </c>
      <c r="T105" s="43" t="str">
        <f>'[3]PERSONAL INCOME'!E104</f>
        <v>St.2003, c. 141, § 22</v>
      </c>
      <c r="U105" s="43" t="str">
        <f>'[3]PERSONAL INCOME'!F104</f>
        <v>St.2004, c. 65, §§ 5 to 9, eff. Jan. 1, 2005; St.2004, c. 462, § 2, eff. Jan. 1, 2005; St.2006, c. 123, § 51, eff. June 24, 2006; St.2010, c. 131, § 35</v>
      </c>
      <c r="V105" s="43" t="s">
        <v>934</v>
      </c>
      <c r="W105" s="43" t="s">
        <v>518</v>
      </c>
      <c r="X105" s="43" t="s">
        <v>518</v>
      </c>
      <c r="Y105" s="43"/>
      <c r="Z105" s="43" t="str">
        <f>'Refun.+Transer Tax Credits(NEW)'!O92</f>
        <v>Yes</v>
      </c>
      <c r="AA105" s="166">
        <f>'Refun.+Transer Tax Credits(NEW)'!P92</f>
        <v>43100</v>
      </c>
      <c r="AB105" s="43" t="str">
        <f>'Refun.+Transer Tax Credits(NEW)'!Q92</f>
        <v>Yes, $50 million per year</v>
      </c>
      <c r="AC105" s="43" t="str">
        <f>'Refun.+Transer Tax Credits(NEW)'!N92</f>
        <v>No</v>
      </c>
      <c r="AD105" s="11" t="str">
        <f>'Refun.+Transer Tax Credits(NEW)'!M92</f>
        <v>Yes</v>
      </c>
      <c r="AE105" s="11" t="s">
        <v>794</v>
      </c>
      <c r="AH105" s="27" t="s">
        <v>985</v>
      </c>
      <c r="AI105" s="156" t="s">
        <v>870</v>
      </c>
    </row>
    <row r="106" spans="4:35" ht="43.5" customHeight="1">
      <c r="D106" s="76">
        <v>1.611</v>
      </c>
      <c r="E106" s="12" t="s">
        <v>253</v>
      </c>
      <c r="F106" s="13" t="s">
        <v>55</v>
      </c>
      <c r="G106" s="27" t="s">
        <v>992</v>
      </c>
      <c r="H106" s="27" t="s">
        <v>380</v>
      </c>
      <c r="I106" s="43"/>
      <c r="J106" s="6" t="s">
        <v>863</v>
      </c>
      <c r="K106" s="177"/>
      <c r="L106" s="14">
        <v>2.6</v>
      </c>
      <c r="M106" s="184"/>
      <c r="N106" s="29">
        <v>50</v>
      </c>
      <c r="O106" s="31">
        <f>(L106*1000000)/N106</f>
        <v>52000</v>
      </c>
      <c r="P106" s="13" t="s">
        <v>891</v>
      </c>
      <c r="Q106" s="43" t="s">
        <v>905</v>
      </c>
      <c r="R106" s="43">
        <f>'[3]PERSONAL INCOME'!C105</f>
        <v>0</v>
      </c>
      <c r="S106" s="43" t="str">
        <f>'[3]PERSONAL INCOME'!D105</f>
        <v>§6(l)</v>
      </c>
      <c r="T106" s="43" t="str">
        <f>'[3]PERSONAL INCOME'!E105</f>
        <v>St. 2005, c. 158</v>
      </c>
      <c r="U106" s="43" t="str">
        <f>'[3]PERSONAL INCOME'!F105</f>
        <v>St. 2007, c. 63, s. 1; </v>
      </c>
      <c r="V106" s="43"/>
      <c r="W106" s="43"/>
      <c r="X106" s="43"/>
      <c r="Y106" s="43"/>
      <c r="Z106" s="43" t="str">
        <f>'Refun.+Transer Tax Credits(NEW)'!O91</f>
        <v>No(1)</v>
      </c>
      <c r="AA106" s="166">
        <f>'Refun.+Transer Tax Credits(NEW)'!P91</f>
        <v>44927</v>
      </c>
      <c r="AB106" s="43" t="str">
        <f>'Refun.+Transer Tax Credits(NEW)'!Q91</f>
        <v>No</v>
      </c>
      <c r="AC106" s="43" t="str">
        <f>'Refun.+Transer Tax Credits(NEW)'!N91</f>
        <v>Yes-90%</v>
      </c>
      <c r="AD106" s="11" t="str">
        <f>'Refun.+Transer Tax Credits(NEW)'!M91</f>
        <v>Yes</v>
      </c>
      <c r="AE106" s="11" t="s">
        <v>794</v>
      </c>
      <c r="AH106" s="27" t="s">
        <v>984</v>
      </c>
      <c r="AI106" s="156" t="s">
        <v>870</v>
      </c>
    </row>
    <row r="107" spans="4:35" ht="38.25">
      <c r="D107" s="76">
        <v>1.613</v>
      </c>
      <c r="E107" s="12" t="s">
        <v>254</v>
      </c>
      <c r="F107" s="13" t="s">
        <v>55</v>
      </c>
      <c r="G107" s="27" t="s">
        <v>1003</v>
      </c>
      <c r="H107" s="27" t="s">
        <v>381</v>
      </c>
      <c r="I107" s="43"/>
      <c r="J107" s="6" t="s">
        <v>1058</v>
      </c>
      <c r="K107" s="177"/>
      <c r="L107" s="14">
        <v>0.4</v>
      </c>
      <c r="M107" s="184"/>
      <c r="N107" s="29">
        <v>30</v>
      </c>
      <c r="O107" s="31">
        <f>(L107*1000000)/N107</f>
        <v>13333.333333333334</v>
      </c>
      <c r="P107" s="13" t="s">
        <v>891</v>
      </c>
      <c r="Q107" s="43" t="s">
        <v>906</v>
      </c>
      <c r="R107" s="43">
        <f>'[3]PERSONAL INCOME'!C107</f>
        <v>0</v>
      </c>
      <c r="S107" s="43" t="str">
        <f>'[3]PERSONAL INCOME'!D107</f>
        <v>§6 1/2</v>
      </c>
      <c r="T107" s="43" t="str">
        <f>'[3]PERSONAL INCOME'!E107</f>
        <v>St. 2006, c. 145</v>
      </c>
      <c r="U107" s="43">
        <f>'[3]PERSONAL INCOME'!F107</f>
        <v>0</v>
      </c>
      <c r="V107" s="43" t="s">
        <v>794</v>
      </c>
      <c r="W107" s="43"/>
      <c r="X107" s="43"/>
      <c r="Y107" s="43" t="s">
        <v>794</v>
      </c>
      <c r="Z107" s="43" t="str">
        <f>'Refun.+Transer Tax Credits(NEW)'!O95</f>
        <v>No</v>
      </c>
      <c r="AA107" s="166" t="str">
        <f>'Refun.+Transer Tax Credits(NEW)'!P95</f>
        <v>No</v>
      </c>
      <c r="AB107" s="43" t="s">
        <v>794</v>
      </c>
      <c r="AC107" s="43" t="str">
        <f>'Refun.+Transer Tax Credits(NEW)'!N95</f>
        <v>No</v>
      </c>
      <c r="AD107" s="11" t="str">
        <f>'Refun.+Transer Tax Credits(NEW)'!M95</f>
        <v>Yes</v>
      </c>
      <c r="AE107" s="11" t="s">
        <v>794</v>
      </c>
      <c r="AH107" s="27" t="s">
        <v>582</v>
      </c>
      <c r="AI107" s="156" t="s">
        <v>870</v>
      </c>
    </row>
    <row r="108" spans="4:35" ht="25.5">
      <c r="D108" s="76">
        <v>1.614</v>
      </c>
      <c r="E108" s="12" t="s">
        <v>125</v>
      </c>
      <c r="F108" s="13" t="s">
        <v>55</v>
      </c>
      <c r="G108" s="27" t="s">
        <v>355</v>
      </c>
      <c r="H108" s="27" t="s">
        <v>382</v>
      </c>
      <c r="I108" s="43"/>
      <c r="J108" s="6" t="s">
        <v>1034</v>
      </c>
      <c r="K108" s="177"/>
      <c r="L108" s="14">
        <v>0.4</v>
      </c>
      <c r="M108" s="184"/>
      <c r="N108" s="29">
        <v>200</v>
      </c>
      <c r="O108" s="31">
        <f>(L108*1000000)/N108</f>
        <v>2000</v>
      </c>
      <c r="P108" s="13" t="s">
        <v>891</v>
      </c>
      <c r="Q108" s="43" t="s">
        <v>907</v>
      </c>
      <c r="R108" s="43">
        <f>'[3]PERSONAL INCOME'!C108</f>
        <v>0</v>
      </c>
      <c r="S108" s="43" t="str">
        <f>'[3]PERSONAL INCOME'!D108</f>
        <v>§6(o)</v>
      </c>
      <c r="T108" s="43" t="str">
        <f>'[3]PERSONAL INCOME'!E108</f>
        <v>St. 2008, c. 310, s. 3</v>
      </c>
      <c r="U108" s="43">
        <f>'[3]PERSONAL INCOME'!F108</f>
        <v>0</v>
      </c>
      <c r="V108" s="43" t="s">
        <v>934</v>
      </c>
      <c r="W108" s="43" t="s">
        <v>609</v>
      </c>
      <c r="X108" s="43" t="s">
        <v>609</v>
      </c>
      <c r="Y108" s="43" t="s">
        <v>794</v>
      </c>
      <c r="Z108" s="43" t="str">
        <f>'Refun.+Transer Tax Credits(NEW)'!O96</f>
        <v>No</v>
      </c>
      <c r="AA108" s="166" t="str">
        <f>'Refun.+Transer Tax Credits(NEW)'!P96</f>
        <v>No</v>
      </c>
      <c r="AB108" s="43" t="str">
        <f>'Refun.+Transer Tax Credits(NEW)'!Q96</f>
        <v>Yes, $4 million per year</v>
      </c>
      <c r="AC108" s="43" t="str">
        <f>'Refun.+Transer Tax Credits(NEW)'!N96</f>
        <v>Yes-100%</v>
      </c>
      <c r="AD108" s="11" t="str">
        <f>'Refun.+Transer Tax Credits(NEW)'!M96</f>
        <v>No</v>
      </c>
      <c r="AE108" s="11" t="s">
        <v>794</v>
      </c>
      <c r="AH108" s="27" t="s">
        <v>586</v>
      </c>
      <c r="AI108" s="156" t="s">
        <v>870</v>
      </c>
    </row>
    <row r="109" spans="4:35" ht="38.25">
      <c r="D109" s="76">
        <v>1.615</v>
      </c>
      <c r="E109" s="6" t="s">
        <v>48</v>
      </c>
      <c r="F109" s="13" t="s">
        <v>44</v>
      </c>
      <c r="G109" s="27" t="s">
        <v>46</v>
      </c>
      <c r="H109" s="27" t="s">
        <v>384</v>
      </c>
      <c r="I109" s="43"/>
      <c r="J109" s="6" t="s">
        <v>1060</v>
      </c>
      <c r="K109" s="177"/>
      <c r="L109" s="14">
        <v>1.5</v>
      </c>
      <c r="M109" s="184"/>
      <c r="N109" s="29"/>
      <c r="O109" s="31"/>
      <c r="P109" s="13" t="s">
        <v>891</v>
      </c>
      <c r="Q109" s="43" t="s">
        <v>45</v>
      </c>
      <c r="R109" s="43"/>
      <c r="S109" s="43"/>
      <c r="T109" s="43"/>
      <c r="U109" s="43"/>
      <c r="V109" s="43" t="s">
        <v>934</v>
      </c>
      <c r="W109" s="43" t="s">
        <v>385</v>
      </c>
      <c r="X109" s="43" t="s">
        <v>385</v>
      </c>
      <c r="Y109" s="43" t="s">
        <v>794</v>
      </c>
      <c r="Z109" s="43" t="str">
        <f>'Refun.+Transer Tax Credits(NEW)'!O103</f>
        <v>No</v>
      </c>
      <c r="AA109" s="166" t="str">
        <f>'Refun.+Transer Tax Credits(NEW)'!P103</f>
        <v>No</v>
      </c>
      <c r="AB109" s="43" t="str">
        <f>'Refun.+Transer Tax Credits(NEW)'!Q103</f>
        <v>Yes, capped at $2 million per year</v>
      </c>
      <c r="AC109" s="43" t="str">
        <f>'Refun.+Transer Tax Credits(NEW)'!N103</f>
        <v>Yes-100%</v>
      </c>
      <c r="AD109" s="11" t="str">
        <f>'Refun.+Transer Tax Credits(NEW)'!M103</f>
        <v>No</v>
      </c>
      <c r="AE109" s="11" t="s">
        <v>794</v>
      </c>
      <c r="AI109" s="156"/>
    </row>
    <row r="110" spans="2:35" ht="12.75">
      <c r="B110" s="2" t="s">
        <v>220</v>
      </c>
      <c r="C110" s="2"/>
      <c r="D110" s="104"/>
      <c r="E110" s="4"/>
      <c r="F110" s="4"/>
      <c r="G110" s="25"/>
      <c r="H110" s="25"/>
      <c r="I110" s="41"/>
      <c r="J110" s="188"/>
      <c r="K110" s="181"/>
      <c r="L110" s="5">
        <f>SUM(L111,L114,L116,L122,L134,L136,L139,L158)</f>
        <v>1323.4583507617021</v>
      </c>
      <c r="M110" s="183"/>
      <c r="N110" s="5"/>
      <c r="O110" s="192"/>
      <c r="P110" s="4"/>
      <c r="Q110" s="41"/>
      <c r="R110" s="41"/>
      <c r="S110" s="41"/>
      <c r="T110" s="41"/>
      <c r="U110" s="41"/>
      <c r="V110" s="41"/>
      <c r="W110" s="41"/>
      <c r="X110" s="41"/>
      <c r="Y110" s="41"/>
      <c r="Z110" s="41"/>
      <c r="AA110" s="41"/>
      <c r="AB110" s="41"/>
      <c r="AC110" s="41"/>
      <c r="AD110" s="4"/>
      <c r="AE110" s="3"/>
      <c r="AF110" s="41"/>
      <c r="AG110" s="41"/>
      <c r="AH110" s="25"/>
      <c r="AI110" s="154"/>
    </row>
    <row r="111" spans="3:35" s="1" customFormat="1" ht="12.75">
      <c r="C111" s="7" t="s">
        <v>61</v>
      </c>
      <c r="D111" s="103"/>
      <c r="E111" s="7"/>
      <c r="F111" s="7"/>
      <c r="G111" s="24"/>
      <c r="H111" s="24"/>
      <c r="I111" s="24"/>
      <c r="J111" s="24"/>
      <c r="K111" s="176"/>
      <c r="L111" s="10">
        <f>SUM(L112:L113)</f>
        <v>70.99834020196367</v>
      </c>
      <c r="M111" s="183"/>
      <c r="N111" s="10"/>
      <c r="O111" s="32"/>
      <c r="P111" s="7"/>
      <c r="Q111" s="24"/>
      <c r="R111" s="24"/>
      <c r="S111" s="24"/>
      <c r="T111" s="24"/>
      <c r="U111" s="24"/>
      <c r="V111" s="24"/>
      <c r="W111" s="24"/>
      <c r="X111" s="24"/>
      <c r="Y111" s="24"/>
      <c r="Z111" s="24"/>
      <c r="AA111" s="24"/>
      <c r="AB111" s="161"/>
      <c r="AC111" s="24"/>
      <c r="AD111" s="7"/>
      <c r="AE111" s="7"/>
      <c r="AF111" s="161"/>
      <c r="AG111" s="161"/>
      <c r="AH111" s="24"/>
      <c r="AI111" s="24"/>
    </row>
    <row r="112" spans="4:35" ht="39.75" customHeight="1">
      <c r="D112" s="76">
        <v>2.001</v>
      </c>
      <c r="E112" s="6" t="s">
        <v>76</v>
      </c>
      <c r="F112" s="13" t="s">
        <v>62</v>
      </c>
      <c r="G112" s="27" t="s">
        <v>600</v>
      </c>
      <c r="H112" s="27" t="s">
        <v>601</v>
      </c>
      <c r="I112" s="43"/>
      <c r="J112" s="6" t="s">
        <v>863</v>
      </c>
      <c r="K112" s="179"/>
      <c r="L112" s="17">
        <v>70.99834020196367</v>
      </c>
      <c r="M112" s="184"/>
      <c r="N112" s="34">
        <v>95500</v>
      </c>
      <c r="O112" s="31">
        <f>(L112*1000000)/N112</f>
        <v>743.438117298049</v>
      </c>
      <c r="P112" s="13" t="s">
        <v>608</v>
      </c>
      <c r="Q112" s="43" t="s">
        <v>366</v>
      </c>
      <c r="R112" s="43" t="str">
        <f>'[3]CORPORATE'!C3</f>
        <v>§§1361-1363</v>
      </c>
      <c r="S112" s="43">
        <f>'[3]CORPORATE'!D3</f>
        <v>0</v>
      </c>
      <c r="T112" s="43">
        <f>'[3]CORPORATE'!E3</f>
        <v>0</v>
      </c>
      <c r="U112" s="43">
        <f>'[3]CORPORATE'!F3</f>
        <v>0</v>
      </c>
      <c r="V112" s="43"/>
      <c r="W112" s="43"/>
      <c r="X112" s="43"/>
      <c r="Y112" s="43"/>
      <c r="Z112" s="43"/>
      <c r="AA112" s="43"/>
      <c r="AC112" s="11" t="s">
        <v>789</v>
      </c>
      <c r="AD112" s="11" t="s">
        <v>789</v>
      </c>
      <c r="AE112" s="11" t="s">
        <v>794</v>
      </c>
      <c r="AF112" s="43" t="s">
        <v>934</v>
      </c>
      <c r="AG112" s="43" t="s">
        <v>8</v>
      </c>
      <c r="AI112" s="156" t="s">
        <v>999</v>
      </c>
    </row>
    <row r="113" spans="4:35" ht="25.5">
      <c r="D113" s="76">
        <v>2.002</v>
      </c>
      <c r="E113" s="6" t="s">
        <v>148</v>
      </c>
      <c r="F113" s="13" t="s">
        <v>62</v>
      </c>
      <c r="G113" s="27" t="s">
        <v>602</v>
      </c>
      <c r="H113" s="27" t="s">
        <v>330</v>
      </c>
      <c r="I113" s="43"/>
      <c r="J113" s="6" t="s">
        <v>866</v>
      </c>
      <c r="K113" s="179"/>
      <c r="L113" s="17" t="s">
        <v>687</v>
      </c>
      <c r="N113" s="34"/>
      <c r="O113" s="193"/>
      <c r="P113" s="13" t="s">
        <v>891</v>
      </c>
      <c r="Q113" s="43" t="s">
        <v>525</v>
      </c>
      <c r="R113" s="43" t="str">
        <f>'[3]CORPORATE'!C4</f>
        <v>30(5)(a)</v>
      </c>
      <c r="S113" s="43">
        <f>'[3]CORPORATE'!D4</f>
        <v>0</v>
      </c>
      <c r="T113" s="43">
        <f>'[3]CORPORATE'!E4</f>
        <v>0</v>
      </c>
      <c r="U113" s="43">
        <f>'[3]CORPORATE'!F4</f>
        <v>0</v>
      </c>
      <c r="V113" s="43"/>
      <c r="W113" s="43"/>
      <c r="X113" s="43"/>
      <c r="Y113" s="43"/>
      <c r="Z113" s="43"/>
      <c r="AA113" s="43"/>
      <c r="AC113" s="11" t="s">
        <v>789</v>
      </c>
      <c r="AD113" s="11" t="s">
        <v>789</v>
      </c>
      <c r="AE113" s="11" t="s">
        <v>794</v>
      </c>
      <c r="AI113" s="156"/>
    </row>
    <row r="114" spans="3:35" s="1" customFormat="1" ht="12.75">
      <c r="C114" s="7" t="s">
        <v>56</v>
      </c>
      <c r="D114" s="103"/>
      <c r="E114" s="7"/>
      <c r="F114" s="7"/>
      <c r="G114" s="24"/>
      <c r="H114" s="24"/>
      <c r="I114" s="24"/>
      <c r="J114" s="24"/>
      <c r="K114" s="176"/>
      <c r="L114" s="10">
        <f>L115</f>
        <v>1.081114745876995</v>
      </c>
      <c r="M114" s="183"/>
      <c r="N114" s="35"/>
      <c r="O114" s="32"/>
      <c r="P114" s="7"/>
      <c r="Q114" s="24"/>
      <c r="R114" s="24"/>
      <c r="S114" s="24"/>
      <c r="T114" s="24"/>
      <c r="U114" s="24"/>
      <c r="V114" s="24"/>
      <c r="W114" s="24"/>
      <c r="X114" s="24"/>
      <c r="Y114" s="24"/>
      <c r="Z114" s="24"/>
      <c r="AA114" s="24"/>
      <c r="AB114" s="161"/>
      <c r="AC114" s="7"/>
      <c r="AD114" s="7"/>
      <c r="AE114" s="7"/>
      <c r="AF114" s="161"/>
      <c r="AG114" s="161"/>
      <c r="AH114" s="24"/>
      <c r="AI114" s="24"/>
    </row>
    <row r="115" spans="4:35" ht="25.5">
      <c r="D115" s="76">
        <v>2.101</v>
      </c>
      <c r="E115" s="6" t="s">
        <v>77</v>
      </c>
      <c r="F115" s="13" t="s">
        <v>62</v>
      </c>
      <c r="G115" s="27" t="s">
        <v>908</v>
      </c>
      <c r="H115" s="27" t="s">
        <v>603</v>
      </c>
      <c r="I115" s="43"/>
      <c r="J115" s="6" t="s">
        <v>863</v>
      </c>
      <c r="K115" s="179"/>
      <c r="L115" s="17">
        <v>1.081114745876995</v>
      </c>
      <c r="M115" s="184"/>
      <c r="N115" s="34"/>
      <c r="O115" s="193"/>
      <c r="P115" s="13" t="s">
        <v>608</v>
      </c>
      <c r="Q115" s="43" t="s">
        <v>526</v>
      </c>
      <c r="R115" s="43" t="str">
        <f>'[3]CORPORATE'!C6</f>
        <v>§1177, §7518(c), (g)(5)</v>
      </c>
      <c r="S115" s="43">
        <f>'[3]CORPORATE'!D6</f>
        <v>0</v>
      </c>
      <c r="T115" s="43">
        <f>'[3]CORPORATE'!E6</f>
        <v>0</v>
      </c>
      <c r="U115" s="43">
        <f>'[3]CORPORATE'!F6</f>
        <v>0</v>
      </c>
      <c r="V115" s="43"/>
      <c r="W115" s="43"/>
      <c r="X115" s="43"/>
      <c r="Y115" s="43"/>
      <c r="Z115" s="43"/>
      <c r="AA115" s="43"/>
      <c r="AC115" s="11" t="s">
        <v>789</v>
      </c>
      <c r="AD115" s="11" t="s">
        <v>789</v>
      </c>
      <c r="AE115" s="11" t="s">
        <v>794</v>
      </c>
      <c r="AF115" s="43" t="s">
        <v>934</v>
      </c>
      <c r="AG115" s="43" t="s">
        <v>8</v>
      </c>
      <c r="AH115" s="27" t="s">
        <v>560</v>
      </c>
      <c r="AI115" s="156" t="s">
        <v>793</v>
      </c>
    </row>
    <row r="116" spans="3:35" s="1" customFormat="1" ht="12.75">
      <c r="C116" s="7" t="s">
        <v>57</v>
      </c>
      <c r="D116" s="103"/>
      <c r="E116" s="7"/>
      <c r="F116" s="7"/>
      <c r="G116" s="24"/>
      <c r="H116" s="24"/>
      <c r="I116" s="24"/>
      <c r="J116" s="24"/>
      <c r="K116" s="176"/>
      <c r="L116" s="10">
        <f>SUM(L117:L121)</f>
        <v>137.02430140686735</v>
      </c>
      <c r="M116" s="183"/>
      <c r="N116" s="35"/>
      <c r="O116" s="32"/>
      <c r="P116" s="7"/>
      <c r="Q116" s="24"/>
      <c r="R116" s="24"/>
      <c r="S116" s="24"/>
      <c r="T116" s="24"/>
      <c r="U116" s="24"/>
      <c r="V116" s="24"/>
      <c r="W116" s="24"/>
      <c r="X116" s="24"/>
      <c r="Y116" s="24"/>
      <c r="Z116" s="24"/>
      <c r="AA116" s="24"/>
      <c r="AB116" s="161"/>
      <c r="AC116" s="7"/>
      <c r="AD116" s="7"/>
      <c r="AE116" s="7"/>
      <c r="AF116" s="161"/>
      <c r="AG116" s="161"/>
      <c r="AH116" s="24"/>
      <c r="AI116" s="24"/>
    </row>
    <row r="117" spans="4:35" ht="25.5">
      <c r="D117" s="76">
        <v>2.2009999999999996</v>
      </c>
      <c r="E117" s="6" t="s">
        <v>78</v>
      </c>
      <c r="F117" s="13" t="s">
        <v>62</v>
      </c>
      <c r="G117" s="27" t="s">
        <v>604</v>
      </c>
      <c r="H117" s="27" t="s">
        <v>605</v>
      </c>
      <c r="I117" s="43"/>
      <c r="J117" s="6" t="s">
        <v>861</v>
      </c>
      <c r="K117" s="179"/>
      <c r="L117" s="17">
        <v>46.45690648503817</v>
      </c>
      <c r="M117" s="184"/>
      <c r="N117" s="34">
        <v>43000</v>
      </c>
      <c r="O117" s="193">
        <f>L117/N117*1000000</f>
        <v>1080.393174070655</v>
      </c>
      <c r="P117" s="13" t="s">
        <v>608</v>
      </c>
      <c r="Q117" s="43" t="s">
        <v>527</v>
      </c>
      <c r="R117" s="43" t="str">
        <f>'[3]CORPORATE'!C8</f>
        <v>§170(b)(2)(A), (d)(2)(A)</v>
      </c>
      <c r="S117" s="43">
        <f>'[3]CORPORATE'!D8</f>
        <v>0</v>
      </c>
      <c r="T117" s="43">
        <f>'[3]CORPORATE'!E8</f>
        <v>0</v>
      </c>
      <c r="U117" s="43">
        <f>'[3]CORPORATE'!F8</f>
        <v>0</v>
      </c>
      <c r="V117" s="43"/>
      <c r="W117" s="43"/>
      <c r="X117" s="43"/>
      <c r="Y117" s="43"/>
      <c r="Z117" s="43"/>
      <c r="AA117" s="43"/>
      <c r="AC117" s="11" t="s">
        <v>789</v>
      </c>
      <c r="AD117" s="11" t="s">
        <v>789</v>
      </c>
      <c r="AE117" s="11" t="s">
        <v>794</v>
      </c>
      <c r="AF117" s="43" t="s">
        <v>934</v>
      </c>
      <c r="AG117" s="43" t="s">
        <v>8</v>
      </c>
      <c r="AI117" s="156" t="s">
        <v>793</v>
      </c>
    </row>
    <row r="118" spans="4:35" ht="25.5">
      <c r="D118" s="76">
        <v>2.203</v>
      </c>
      <c r="E118" s="6" t="s">
        <v>79</v>
      </c>
      <c r="F118" s="13" t="s">
        <v>62</v>
      </c>
      <c r="G118" s="27" t="s">
        <v>606</v>
      </c>
      <c r="H118" s="27" t="s">
        <v>607</v>
      </c>
      <c r="I118" s="43"/>
      <c r="J118" s="6" t="s">
        <v>863</v>
      </c>
      <c r="K118" s="179"/>
      <c r="L118" s="17">
        <v>90.56739492182919</v>
      </c>
      <c r="M118" s="184"/>
      <c r="N118" s="34">
        <v>12000</v>
      </c>
      <c r="O118" s="193">
        <f>L118/N118*1000000</f>
        <v>7547.282910152432</v>
      </c>
      <c r="P118" s="13" t="s">
        <v>608</v>
      </c>
      <c r="Q118" s="43" t="s">
        <v>528</v>
      </c>
      <c r="R118" s="43" t="str">
        <f>'[3]CORPORATE'!C9</f>
        <v>§172</v>
      </c>
      <c r="S118" s="43">
        <f>'[3]CORPORATE'!D9</f>
        <v>0</v>
      </c>
      <c r="T118" s="43">
        <f>'[3]CORPORATE'!E9</f>
        <v>0</v>
      </c>
      <c r="U118" s="43">
        <f>'[3]CORPORATE'!F9</f>
        <v>0</v>
      </c>
      <c r="V118" s="43"/>
      <c r="W118" s="43"/>
      <c r="X118" s="43"/>
      <c r="Y118" s="43"/>
      <c r="Z118" s="43"/>
      <c r="AA118" s="43"/>
      <c r="AC118" s="11" t="s">
        <v>789</v>
      </c>
      <c r="AD118" s="11" t="s">
        <v>789</v>
      </c>
      <c r="AE118" s="11" t="s">
        <v>794</v>
      </c>
      <c r="AF118" s="43" t="s">
        <v>934</v>
      </c>
      <c r="AG118" s="43" t="s">
        <v>8</v>
      </c>
      <c r="AI118" s="156" t="s">
        <v>999</v>
      </c>
    </row>
    <row r="119" spans="4:35" ht="25.5">
      <c r="D119" s="76">
        <v>2.2039999999999997</v>
      </c>
      <c r="E119" s="6" t="s">
        <v>80</v>
      </c>
      <c r="F119" s="13" t="s">
        <v>62</v>
      </c>
      <c r="G119" s="27" t="s">
        <v>615</v>
      </c>
      <c r="H119" s="27" t="s">
        <v>616</v>
      </c>
      <c r="I119" s="43"/>
      <c r="J119" s="6" t="s">
        <v>863</v>
      </c>
      <c r="K119" s="179"/>
      <c r="L119" s="39" t="s">
        <v>784</v>
      </c>
      <c r="M119" s="184"/>
      <c r="N119" s="34"/>
      <c r="O119" s="193"/>
      <c r="P119" s="13" t="s">
        <v>608</v>
      </c>
      <c r="Q119" s="43" t="s">
        <v>529</v>
      </c>
      <c r="R119" s="43" t="str">
        <f>'[3]CORPORATE'!C10</f>
        <v>§§613, 613A</v>
      </c>
      <c r="S119" s="43">
        <f>'[3]CORPORATE'!D10</f>
        <v>0</v>
      </c>
      <c r="T119" s="43">
        <f>'[3]CORPORATE'!E10</f>
        <v>0</v>
      </c>
      <c r="U119" s="43">
        <f>'[3]CORPORATE'!F10</f>
        <v>0</v>
      </c>
      <c r="V119" s="43"/>
      <c r="W119" s="43"/>
      <c r="X119" s="43"/>
      <c r="Y119" s="43"/>
      <c r="Z119" s="43"/>
      <c r="AA119" s="43"/>
      <c r="AC119" s="11" t="s">
        <v>789</v>
      </c>
      <c r="AD119" s="11" t="s">
        <v>789</v>
      </c>
      <c r="AE119" s="11" t="s">
        <v>794</v>
      </c>
      <c r="AF119" s="43" t="s">
        <v>934</v>
      </c>
      <c r="AG119" s="43" t="s">
        <v>8</v>
      </c>
      <c r="AH119" s="27" t="s">
        <v>560</v>
      </c>
      <c r="AI119" s="156" t="s">
        <v>793</v>
      </c>
    </row>
    <row r="120" spans="4:35" ht="12.75">
      <c r="D120" s="76">
        <v>2.205</v>
      </c>
      <c r="E120" s="6" t="s">
        <v>81</v>
      </c>
      <c r="F120" s="13" t="s">
        <v>62</v>
      </c>
      <c r="G120" s="27" t="s">
        <v>617</v>
      </c>
      <c r="H120" s="27" t="s">
        <v>618</v>
      </c>
      <c r="I120" s="43"/>
      <c r="J120" s="6" t="s">
        <v>863</v>
      </c>
      <c r="K120" s="179"/>
      <c r="L120" s="17" t="s">
        <v>788</v>
      </c>
      <c r="N120" s="34"/>
      <c r="O120" s="193"/>
      <c r="P120" s="13" t="s">
        <v>608</v>
      </c>
      <c r="Q120" s="43" t="s">
        <v>530</v>
      </c>
      <c r="R120" s="43" t="str">
        <f>'[3]CORPORATE'!C11</f>
        <v>§§1381-1388</v>
      </c>
      <c r="S120" s="43">
        <f>'[3]CORPORATE'!D11</f>
        <v>0</v>
      </c>
      <c r="T120" s="43">
        <f>'[3]CORPORATE'!E11</f>
        <v>0</v>
      </c>
      <c r="U120" s="43">
        <f>'[3]CORPORATE'!F11</f>
        <v>0</v>
      </c>
      <c r="V120" s="43"/>
      <c r="W120" s="43"/>
      <c r="X120" s="43"/>
      <c r="Y120" s="43"/>
      <c r="Z120" s="43"/>
      <c r="AA120" s="43"/>
      <c r="AC120" s="11" t="s">
        <v>789</v>
      </c>
      <c r="AD120" s="11" t="s">
        <v>789</v>
      </c>
      <c r="AE120" s="11" t="s">
        <v>794</v>
      </c>
      <c r="AI120" s="156"/>
    </row>
    <row r="121" spans="4:35" ht="89.25">
      <c r="D121" s="76">
        <v>2.206</v>
      </c>
      <c r="E121" s="6" t="s">
        <v>82</v>
      </c>
      <c r="F121" s="13" t="s">
        <v>62</v>
      </c>
      <c r="G121" s="27" t="s">
        <v>909</v>
      </c>
      <c r="H121" s="27" t="s">
        <v>619</v>
      </c>
      <c r="I121" s="43"/>
      <c r="J121" s="6" t="s">
        <v>863</v>
      </c>
      <c r="K121" s="179"/>
      <c r="L121" s="17" t="s">
        <v>784</v>
      </c>
      <c r="N121" s="34"/>
      <c r="O121" s="193"/>
      <c r="P121" s="13" t="s">
        <v>608</v>
      </c>
      <c r="Q121" s="43" t="s">
        <v>531</v>
      </c>
      <c r="R121" s="43">
        <f>'[3]CORPORATE'!C12</f>
        <v>0</v>
      </c>
      <c r="S121" s="43" t="str">
        <f>'[3]CORPORATE'!D12</f>
        <v>c. 63, § 38O</v>
      </c>
      <c r="T121" s="43" t="str">
        <f>'[3]CORPORATE'!E12</f>
        <v>St.1993, c. 19, § 18, was approved Mar. 9, 1993, 
and by § 50 made effective upon passage.</v>
      </c>
      <c r="U121" s="43">
        <f>'[3]CORPORATE'!F12</f>
        <v>0</v>
      </c>
      <c r="V121" s="43"/>
      <c r="W121" s="43"/>
      <c r="X121" s="43"/>
      <c r="Y121" s="43"/>
      <c r="Z121" s="43"/>
      <c r="AA121" s="43"/>
      <c r="AC121" s="11" t="s">
        <v>789</v>
      </c>
      <c r="AD121" s="11" t="s">
        <v>789</v>
      </c>
      <c r="AE121" s="11" t="s">
        <v>794</v>
      </c>
      <c r="AF121" s="43" t="s">
        <v>934</v>
      </c>
      <c r="AG121" s="43" t="s">
        <v>8</v>
      </c>
      <c r="AI121" s="156"/>
    </row>
    <row r="122" spans="3:35" s="1" customFormat="1" ht="12.75">
      <c r="C122" s="7" t="s">
        <v>58</v>
      </c>
      <c r="D122" s="103"/>
      <c r="E122" s="7"/>
      <c r="F122" s="7"/>
      <c r="G122" s="24"/>
      <c r="H122" s="24"/>
      <c r="I122" s="24"/>
      <c r="J122" s="24"/>
      <c r="K122" s="176"/>
      <c r="L122" s="10">
        <f>SUM(L123:L133)</f>
        <v>243.02706641934844</v>
      </c>
      <c r="M122" s="183"/>
      <c r="N122" s="35"/>
      <c r="O122" s="32"/>
      <c r="P122" s="7"/>
      <c r="Q122" s="24"/>
      <c r="R122" s="24"/>
      <c r="S122" s="24"/>
      <c r="T122" s="24"/>
      <c r="U122" s="24"/>
      <c r="V122" s="24"/>
      <c r="W122" s="24"/>
      <c r="X122" s="24"/>
      <c r="Y122" s="24"/>
      <c r="Z122" s="24"/>
      <c r="AA122" s="24"/>
      <c r="AB122" s="161"/>
      <c r="AC122" s="7"/>
      <c r="AD122" s="7"/>
      <c r="AE122" s="7"/>
      <c r="AF122" s="161"/>
      <c r="AG122" s="161"/>
      <c r="AH122" s="24"/>
      <c r="AI122" s="24"/>
    </row>
    <row r="123" spans="4:35" ht="25.5">
      <c r="D123" s="76">
        <v>2.3009999999999997</v>
      </c>
      <c r="E123" s="6" t="s">
        <v>83</v>
      </c>
      <c r="F123" s="13" t="s">
        <v>62</v>
      </c>
      <c r="G123" s="27" t="s">
        <v>620</v>
      </c>
      <c r="H123" s="27" t="s">
        <v>703</v>
      </c>
      <c r="I123" s="43"/>
      <c r="J123" s="6" t="s">
        <v>860</v>
      </c>
      <c r="K123" s="179"/>
      <c r="L123" s="17">
        <v>1.6043669160635579</v>
      </c>
      <c r="M123" s="184"/>
      <c r="N123" s="34">
        <v>385</v>
      </c>
      <c r="O123" s="193">
        <f>L123/N123*1000000</f>
        <v>4167.18679497028</v>
      </c>
      <c r="P123" s="13" t="s">
        <v>608</v>
      </c>
      <c r="Q123" s="43" t="s">
        <v>532</v>
      </c>
      <c r="R123" s="43" t="str">
        <f>'[3]CORPORATE'!C14</f>
        <v>§168</v>
      </c>
      <c r="S123" s="43">
        <f>'[3]CORPORATE'!D14</f>
        <v>0</v>
      </c>
      <c r="T123" s="43">
        <f>'[3]CORPORATE'!E14</f>
        <v>0</v>
      </c>
      <c r="U123" s="43">
        <f>'[3]CORPORATE'!F14</f>
        <v>0</v>
      </c>
      <c r="V123" s="43"/>
      <c r="W123" s="43"/>
      <c r="X123" s="43"/>
      <c r="Y123" s="43"/>
      <c r="Z123" s="43"/>
      <c r="AA123" s="43"/>
      <c r="AC123" s="11" t="s">
        <v>789</v>
      </c>
      <c r="AD123" s="11" t="s">
        <v>789</v>
      </c>
      <c r="AE123" s="11" t="s">
        <v>794</v>
      </c>
      <c r="AF123" s="43" t="s">
        <v>934</v>
      </c>
      <c r="AG123" s="43" t="s">
        <v>8</v>
      </c>
      <c r="AI123" s="156" t="s">
        <v>793</v>
      </c>
    </row>
    <row r="124" spans="4:35" ht="25.5">
      <c r="D124" s="76">
        <v>2.303</v>
      </c>
      <c r="E124" s="6" t="s">
        <v>97</v>
      </c>
      <c r="F124" s="13" t="s">
        <v>62</v>
      </c>
      <c r="G124" s="27" t="s">
        <v>621</v>
      </c>
      <c r="H124" s="27" t="s">
        <v>622</v>
      </c>
      <c r="I124" s="43"/>
      <c r="J124" s="6" t="s">
        <v>861</v>
      </c>
      <c r="K124" s="179"/>
      <c r="L124" s="17">
        <v>0.16242556602221456</v>
      </c>
      <c r="M124" s="184"/>
      <c r="N124" s="34"/>
      <c r="O124" s="193"/>
      <c r="P124" s="13" t="s">
        <v>608</v>
      </c>
      <c r="Q124" s="43" t="s">
        <v>533</v>
      </c>
      <c r="R124" s="43" t="str">
        <f>'[3]CORPORATE'!C16</f>
        <v>§190</v>
      </c>
      <c r="S124" s="43">
        <f>'[3]CORPORATE'!D16</f>
        <v>0</v>
      </c>
      <c r="T124" s="43">
        <f>'[3]CORPORATE'!E16</f>
        <v>0</v>
      </c>
      <c r="U124" s="43">
        <f>'[3]CORPORATE'!F16</f>
        <v>0</v>
      </c>
      <c r="V124" s="43"/>
      <c r="W124" s="43"/>
      <c r="X124" s="43"/>
      <c r="Y124" s="43"/>
      <c r="Z124" s="43"/>
      <c r="AA124" s="43"/>
      <c r="AC124" s="11" t="s">
        <v>789</v>
      </c>
      <c r="AD124" s="11" t="s">
        <v>789</v>
      </c>
      <c r="AE124" s="11" t="s">
        <v>794</v>
      </c>
      <c r="AF124" s="43" t="s">
        <v>934</v>
      </c>
      <c r="AG124" s="43" t="s">
        <v>8</v>
      </c>
      <c r="AH124" s="27" t="s">
        <v>560</v>
      </c>
      <c r="AI124" s="156" t="s">
        <v>793</v>
      </c>
    </row>
    <row r="125" spans="4:35" ht="25.5">
      <c r="D125" s="76">
        <v>2.304</v>
      </c>
      <c r="E125" s="6" t="s">
        <v>98</v>
      </c>
      <c r="F125" s="13" t="s">
        <v>62</v>
      </c>
      <c r="G125" s="27" t="s">
        <v>623</v>
      </c>
      <c r="H125" s="27" t="s">
        <v>709</v>
      </c>
      <c r="I125" s="43"/>
      <c r="J125" s="6" t="s">
        <v>863</v>
      </c>
      <c r="K125" s="179"/>
      <c r="L125" s="17">
        <v>0.1790411547541486</v>
      </c>
      <c r="M125" s="184"/>
      <c r="N125" s="34">
        <v>38000</v>
      </c>
      <c r="O125" s="193">
        <f>L125/N125*1000000</f>
        <v>4.711609335635489</v>
      </c>
      <c r="P125" s="13" t="s">
        <v>608</v>
      </c>
      <c r="Q125" s="43" t="s">
        <v>534</v>
      </c>
      <c r="R125" s="43" t="str">
        <f>'[3]CORPORATE'!C17</f>
        <v>§195</v>
      </c>
      <c r="S125" s="43">
        <f>'[3]CORPORATE'!D17</f>
        <v>0</v>
      </c>
      <c r="T125" s="43">
        <f>'[3]CORPORATE'!E17</f>
        <v>0</v>
      </c>
      <c r="U125" s="43">
        <f>'[3]CORPORATE'!F17</f>
        <v>0</v>
      </c>
      <c r="V125" s="43"/>
      <c r="W125" s="43"/>
      <c r="X125" s="43"/>
      <c r="Y125" s="43"/>
      <c r="Z125" s="43"/>
      <c r="AA125" s="43"/>
      <c r="AC125" s="11" t="s">
        <v>789</v>
      </c>
      <c r="AD125" s="11" t="s">
        <v>789</v>
      </c>
      <c r="AE125" s="11" t="s">
        <v>794</v>
      </c>
      <c r="AF125" s="43" t="s">
        <v>934</v>
      </c>
      <c r="AG125" s="43" t="s">
        <v>8</v>
      </c>
      <c r="AH125" s="27" t="s">
        <v>758</v>
      </c>
      <c r="AI125" s="156" t="s">
        <v>793</v>
      </c>
    </row>
    <row r="126" spans="4:35" ht="25.5">
      <c r="D126" s="76">
        <v>2.305</v>
      </c>
      <c r="E126" s="6" t="s">
        <v>99</v>
      </c>
      <c r="F126" s="13" t="s">
        <v>62</v>
      </c>
      <c r="G126" s="27" t="s">
        <v>624</v>
      </c>
      <c r="H126" s="27" t="s">
        <v>625</v>
      </c>
      <c r="I126" s="43"/>
      <c r="J126" s="6" t="s">
        <v>863</v>
      </c>
      <c r="K126" s="179"/>
      <c r="L126" s="17">
        <v>171.50937739802532</v>
      </c>
      <c r="M126" s="184"/>
      <c r="N126" s="34">
        <v>18500</v>
      </c>
      <c r="O126" s="193">
        <f>L126/N126*1000000</f>
        <v>9270.777156650016</v>
      </c>
      <c r="P126" s="13" t="s">
        <v>608</v>
      </c>
      <c r="Q126" s="43" t="s">
        <v>535</v>
      </c>
      <c r="R126" s="43" t="str">
        <f>'[3]CORPORATE'!C18</f>
        <v>§168</v>
      </c>
      <c r="S126" s="43">
        <f>'[3]CORPORATE'!D18</f>
        <v>0</v>
      </c>
      <c r="T126" s="43">
        <f>'[3]CORPORATE'!E18</f>
        <v>0</v>
      </c>
      <c r="U126" s="43">
        <f>'[3]CORPORATE'!F18</f>
        <v>0</v>
      </c>
      <c r="V126" s="43"/>
      <c r="W126" s="43"/>
      <c r="X126" s="43"/>
      <c r="Y126" s="43"/>
      <c r="Z126" s="43"/>
      <c r="AA126" s="43"/>
      <c r="AC126" s="11" t="s">
        <v>789</v>
      </c>
      <c r="AD126" s="11" t="s">
        <v>789</v>
      </c>
      <c r="AE126" s="11" t="s">
        <v>794</v>
      </c>
      <c r="AF126" s="43" t="s">
        <v>934</v>
      </c>
      <c r="AG126" s="43" t="s">
        <v>8</v>
      </c>
      <c r="AI126" s="156" t="s">
        <v>793</v>
      </c>
    </row>
    <row r="127" spans="4:35" ht="25.5">
      <c r="D127" s="76">
        <v>2.3059999999999996</v>
      </c>
      <c r="E127" s="6" t="s">
        <v>100</v>
      </c>
      <c r="F127" s="13" t="s">
        <v>62</v>
      </c>
      <c r="G127" s="27" t="s">
        <v>626</v>
      </c>
      <c r="H127" s="27" t="s">
        <v>625</v>
      </c>
      <c r="I127" s="43"/>
      <c r="J127" s="6" t="s">
        <v>863</v>
      </c>
      <c r="K127" s="179"/>
      <c r="L127" s="17">
        <v>3.3566086315355763</v>
      </c>
      <c r="M127" s="184"/>
      <c r="N127" s="34"/>
      <c r="O127" s="193"/>
      <c r="P127" s="13" t="s">
        <v>608</v>
      </c>
      <c r="Q127" s="43" t="s">
        <v>536</v>
      </c>
      <c r="R127" s="43" t="str">
        <f>'[3]CORPORATE'!C19</f>
        <v>§179</v>
      </c>
      <c r="S127" s="43">
        <f>'[3]CORPORATE'!D19</f>
        <v>0</v>
      </c>
      <c r="T127" s="43">
        <f>'[3]CORPORATE'!E19</f>
        <v>0</v>
      </c>
      <c r="U127" s="43">
        <f>'[3]CORPORATE'!F19</f>
        <v>0</v>
      </c>
      <c r="V127" s="43"/>
      <c r="W127" s="43"/>
      <c r="X127" s="43"/>
      <c r="Y127" s="43"/>
      <c r="Z127" s="43"/>
      <c r="AA127" s="43"/>
      <c r="AC127" s="11" t="s">
        <v>789</v>
      </c>
      <c r="AD127" s="11" t="s">
        <v>789</v>
      </c>
      <c r="AE127" s="11" t="s">
        <v>794</v>
      </c>
      <c r="AF127" s="43" t="s">
        <v>934</v>
      </c>
      <c r="AG127" s="43" t="s">
        <v>8</v>
      </c>
      <c r="AH127" s="27" t="s">
        <v>560</v>
      </c>
      <c r="AI127" s="156" t="s">
        <v>793</v>
      </c>
    </row>
    <row r="128" spans="4:35" ht="25.5">
      <c r="D128" s="76">
        <v>2.307</v>
      </c>
      <c r="E128" s="6" t="s">
        <v>101</v>
      </c>
      <c r="F128" s="13" t="s">
        <v>62</v>
      </c>
      <c r="G128" s="27" t="s">
        <v>627</v>
      </c>
      <c r="H128" s="27" t="s">
        <v>625</v>
      </c>
      <c r="I128" s="43"/>
      <c r="J128" s="6" t="s">
        <v>863</v>
      </c>
      <c r="K128" s="179"/>
      <c r="L128" s="17">
        <v>4.430686051935109</v>
      </c>
      <c r="M128" s="184"/>
      <c r="N128" s="34">
        <v>3700</v>
      </c>
      <c r="O128" s="193">
        <f>L128/N128*1000000</f>
        <v>1197.4827167392186</v>
      </c>
      <c r="P128" s="13" t="s">
        <v>608</v>
      </c>
      <c r="Q128" s="43" t="s">
        <v>535</v>
      </c>
      <c r="R128" s="43" t="str">
        <f>'[3]CORPORATE'!C20</f>
        <v>§168</v>
      </c>
      <c r="S128" s="43">
        <f>'[3]CORPORATE'!D20</f>
        <v>0</v>
      </c>
      <c r="T128" s="43">
        <f>'[3]CORPORATE'!E20</f>
        <v>0</v>
      </c>
      <c r="U128" s="43">
        <f>'[3]CORPORATE'!F20</f>
        <v>0</v>
      </c>
      <c r="V128" s="43"/>
      <c r="W128" s="43"/>
      <c r="X128" s="43"/>
      <c r="Y128" s="43"/>
      <c r="Z128" s="43"/>
      <c r="AA128" s="43"/>
      <c r="AC128" s="11" t="s">
        <v>789</v>
      </c>
      <c r="AD128" s="11" t="s">
        <v>789</v>
      </c>
      <c r="AE128" s="11" t="s">
        <v>794</v>
      </c>
      <c r="AF128" s="43" t="s">
        <v>934</v>
      </c>
      <c r="AG128" s="43" t="s">
        <v>8</v>
      </c>
      <c r="AI128" s="156" t="s">
        <v>793</v>
      </c>
    </row>
    <row r="129" spans="4:35" ht="25.5">
      <c r="D129" s="76">
        <v>2.308</v>
      </c>
      <c r="E129" s="6" t="s">
        <v>102</v>
      </c>
      <c r="F129" s="13" t="s">
        <v>62</v>
      </c>
      <c r="G129" s="27" t="s">
        <v>628</v>
      </c>
      <c r="H129" s="27" t="s">
        <v>629</v>
      </c>
      <c r="I129" s="43"/>
      <c r="J129" s="6" t="s">
        <v>863</v>
      </c>
      <c r="K129" s="179"/>
      <c r="L129" s="17">
        <v>61.137497572657395</v>
      </c>
      <c r="M129" s="184"/>
      <c r="N129" s="34">
        <v>950</v>
      </c>
      <c r="O129" s="193">
        <f>L129/N129*1000000</f>
        <v>64355.26060279725</v>
      </c>
      <c r="P129" s="13" t="s">
        <v>608</v>
      </c>
      <c r="Q129" s="43" t="s">
        <v>913</v>
      </c>
      <c r="R129" s="43" t="str">
        <f>'[3]CORPORATE'!C21</f>
        <v>§174</v>
      </c>
      <c r="S129" s="43">
        <f>'[3]CORPORATE'!D21</f>
        <v>0</v>
      </c>
      <c r="T129" s="43">
        <f>'[3]CORPORATE'!E21</f>
        <v>0</v>
      </c>
      <c r="U129" s="43">
        <f>'[3]CORPORATE'!F21</f>
        <v>0</v>
      </c>
      <c r="V129" s="43"/>
      <c r="W129" s="43"/>
      <c r="X129" s="43"/>
      <c r="Y129" s="43"/>
      <c r="Z129" s="43"/>
      <c r="AA129" s="43"/>
      <c r="AC129" s="11" t="s">
        <v>789</v>
      </c>
      <c r="AD129" s="11" t="s">
        <v>789</v>
      </c>
      <c r="AE129" s="11" t="s">
        <v>794</v>
      </c>
      <c r="AF129" s="43" t="s">
        <v>934</v>
      </c>
      <c r="AG129" s="43" t="s">
        <v>8</v>
      </c>
      <c r="AI129" s="156" t="s">
        <v>793</v>
      </c>
    </row>
    <row r="130" spans="4:35" ht="25.5">
      <c r="D130" s="76">
        <v>2.3089999999999997</v>
      </c>
      <c r="E130" s="6" t="s">
        <v>759</v>
      </c>
      <c r="F130" s="13" t="s">
        <v>62</v>
      </c>
      <c r="G130" s="27" t="s">
        <v>630</v>
      </c>
      <c r="H130" s="27" t="s">
        <v>631</v>
      </c>
      <c r="I130" s="43"/>
      <c r="J130" s="6" t="s">
        <v>863</v>
      </c>
      <c r="K130" s="179"/>
      <c r="L130" s="39" t="s">
        <v>784</v>
      </c>
      <c r="M130" s="184"/>
      <c r="N130" s="34"/>
      <c r="O130" s="193"/>
      <c r="P130" s="13" t="s">
        <v>608</v>
      </c>
      <c r="Q130" s="43" t="s">
        <v>537</v>
      </c>
      <c r="R130" s="43" t="str">
        <f>'[3]CORPORATE'!C22</f>
        <v>§§193, 263(c), 616, 617</v>
      </c>
      <c r="S130" s="43">
        <f>'[3]CORPORATE'!D22</f>
        <v>0</v>
      </c>
      <c r="T130" s="43">
        <f>'[3]CORPORATE'!E22</f>
        <v>0</v>
      </c>
      <c r="U130" s="43">
        <f>'[3]CORPORATE'!F22</f>
        <v>0</v>
      </c>
      <c r="V130" s="43"/>
      <c r="W130" s="43"/>
      <c r="X130" s="43"/>
      <c r="Y130" s="43"/>
      <c r="Z130" s="43"/>
      <c r="AA130" s="43"/>
      <c r="AC130" s="11" t="s">
        <v>789</v>
      </c>
      <c r="AD130" s="11" t="s">
        <v>789</v>
      </c>
      <c r="AE130" s="11" t="s">
        <v>794</v>
      </c>
      <c r="AF130" s="43" t="s">
        <v>934</v>
      </c>
      <c r="AG130" s="43" t="s">
        <v>8</v>
      </c>
      <c r="AH130" s="27" t="s">
        <v>560</v>
      </c>
      <c r="AI130" s="156" t="s">
        <v>793</v>
      </c>
    </row>
    <row r="131" spans="4:35" ht="25.5">
      <c r="D131" s="76">
        <v>2.311</v>
      </c>
      <c r="E131" s="6" t="s">
        <v>103</v>
      </c>
      <c r="F131" s="13" t="s">
        <v>62</v>
      </c>
      <c r="G131" s="27" t="s">
        <v>632</v>
      </c>
      <c r="H131" s="27" t="s">
        <v>633</v>
      </c>
      <c r="I131" s="43"/>
      <c r="J131" s="6" t="s">
        <v>866</v>
      </c>
      <c r="K131" s="179"/>
      <c r="L131" s="17" t="s">
        <v>788</v>
      </c>
      <c r="M131" s="184"/>
      <c r="N131" s="34"/>
      <c r="O131" s="193"/>
      <c r="P131" s="13" t="s">
        <v>608</v>
      </c>
      <c r="Q131" s="43" t="s">
        <v>538</v>
      </c>
      <c r="R131" s="43" t="str">
        <f>'[3]CORPORATE'!C24</f>
        <v>§169</v>
      </c>
      <c r="S131" s="43">
        <f>'[3]CORPORATE'!D24</f>
        <v>0</v>
      </c>
      <c r="T131" s="43">
        <f>'[3]CORPORATE'!E24</f>
        <v>0</v>
      </c>
      <c r="U131" s="43">
        <f>'[3]CORPORATE'!F24</f>
        <v>0</v>
      </c>
      <c r="V131" s="43"/>
      <c r="W131" s="43"/>
      <c r="X131" s="43"/>
      <c r="Y131" s="43"/>
      <c r="Z131" s="43"/>
      <c r="AA131" s="43"/>
      <c r="AC131" s="11" t="s">
        <v>789</v>
      </c>
      <c r="AD131" s="11" t="s">
        <v>789</v>
      </c>
      <c r="AE131" s="11" t="s">
        <v>794</v>
      </c>
      <c r="AI131" s="156"/>
    </row>
    <row r="132" spans="4:35" ht="38.25">
      <c r="D132" s="76">
        <v>2.312</v>
      </c>
      <c r="E132" s="6" t="s">
        <v>104</v>
      </c>
      <c r="F132" s="13" t="s">
        <v>62</v>
      </c>
      <c r="G132" s="27" t="s">
        <v>634</v>
      </c>
      <c r="H132" s="27" t="s">
        <v>635</v>
      </c>
      <c r="I132" s="43"/>
      <c r="J132" s="6" t="s">
        <v>866</v>
      </c>
      <c r="K132" s="179"/>
      <c r="L132" s="17">
        <v>0.5387864771440857</v>
      </c>
      <c r="M132" s="184"/>
      <c r="N132" s="34">
        <v>45</v>
      </c>
      <c r="O132" s="193">
        <f>L132/N132*1000000</f>
        <v>11973.032825424127</v>
      </c>
      <c r="P132" s="13" t="s">
        <v>891</v>
      </c>
      <c r="Q132" s="43" t="s">
        <v>539</v>
      </c>
      <c r="R132" s="43">
        <f>'[3]CORPORATE'!C25</f>
        <v>0</v>
      </c>
      <c r="S132" s="43" t="str">
        <f>'[3]CORPORATE'!D25</f>
        <v>§ 38H</v>
      </c>
      <c r="T132" s="43" t="str">
        <f>'[3]CORPORATE'!E25</f>
        <v>Added by St.1976, c. 487, § 1. </v>
      </c>
      <c r="U132" s="43" t="str">
        <f>'[3]CORPORATE'!F25</f>
        <v>Amended by St.1989, c. 341, § 52; St.2008, c. 173, §§ 72, 73, eff. July 3, 2008.</v>
      </c>
      <c r="V132" s="43"/>
      <c r="W132" s="43"/>
      <c r="X132" s="43"/>
      <c r="Y132" s="43"/>
      <c r="Z132" s="43"/>
      <c r="AA132" s="43"/>
      <c r="AC132" s="11" t="s">
        <v>789</v>
      </c>
      <c r="AD132" s="11" t="s">
        <v>789</v>
      </c>
      <c r="AE132" s="11" t="s">
        <v>794</v>
      </c>
      <c r="AF132" s="43" t="s">
        <v>934</v>
      </c>
      <c r="AG132" s="43" t="s">
        <v>8</v>
      </c>
      <c r="AI132" s="156" t="s">
        <v>793</v>
      </c>
    </row>
    <row r="133" spans="4:35" ht="25.5">
      <c r="D133" s="76">
        <v>2.3129999999999997</v>
      </c>
      <c r="E133" s="6" t="s">
        <v>105</v>
      </c>
      <c r="F133" s="13" t="s">
        <v>62</v>
      </c>
      <c r="G133" s="27" t="s">
        <v>636</v>
      </c>
      <c r="H133" s="27" t="s">
        <v>637</v>
      </c>
      <c r="I133" s="43"/>
      <c r="J133" s="6" t="s">
        <v>866</v>
      </c>
      <c r="K133" s="179"/>
      <c r="L133" s="17">
        <v>0.10827665121105237</v>
      </c>
      <c r="M133" s="184"/>
      <c r="N133" s="34"/>
      <c r="O133" s="193"/>
      <c r="P133" s="13" t="s">
        <v>608</v>
      </c>
      <c r="Q133" s="43" t="s">
        <v>540</v>
      </c>
      <c r="R133" s="43" t="str">
        <f>'[3]CORPORATE'!C26</f>
        <v>§194</v>
      </c>
      <c r="S133" s="43">
        <f>'[3]CORPORATE'!D26</f>
        <v>0</v>
      </c>
      <c r="T133" s="43">
        <f>'[3]CORPORATE'!E26</f>
        <v>0</v>
      </c>
      <c r="U133" s="43">
        <f>'[3]CORPORATE'!F26</f>
        <v>0</v>
      </c>
      <c r="V133" s="43"/>
      <c r="W133" s="43"/>
      <c r="X133" s="43"/>
      <c r="Y133" s="43"/>
      <c r="Z133" s="43"/>
      <c r="AA133" s="43"/>
      <c r="AC133" s="11" t="s">
        <v>789</v>
      </c>
      <c r="AD133" s="11" t="s">
        <v>789</v>
      </c>
      <c r="AE133" s="11" t="s">
        <v>794</v>
      </c>
      <c r="AF133" s="43" t="s">
        <v>934</v>
      </c>
      <c r="AG133" s="43" t="s">
        <v>8</v>
      </c>
      <c r="AI133" s="156"/>
    </row>
    <row r="134" spans="3:35" s="1" customFormat="1" ht="12.75">
      <c r="C134" s="7" t="s">
        <v>63</v>
      </c>
      <c r="D134" s="103"/>
      <c r="E134" s="7"/>
      <c r="F134" s="7"/>
      <c r="G134" s="24"/>
      <c r="H134" s="24"/>
      <c r="I134" s="24"/>
      <c r="J134" s="24"/>
      <c r="K134" s="176"/>
      <c r="L134" s="10">
        <f>L135</f>
        <v>262.1823207861373</v>
      </c>
      <c r="M134" s="183"/>
      <c r="N134" s="35"/>
      <c r="O134" s="32"/>
      <c r="P134" s="7"/>
      <c r="Q134" s="24"/>
      <c r="R134" s="24"/>
      <c r="S134" s="24"/>
      <c r="T134" s="24"/>
      <c r="U134" s="24"/>
      <c r="V134" s="24"/>
      <c r="W134" s="24"/>
      <c r="X134" s="24"/>
      <c r="Y134" s="24"/>
      <c r="Z134" s="24"/>
      <c r="AA134" s="24"/>
      <c r="AB134" s="161"/>
      <c r="AC134" s="7"/>
      <c r="AD134" s="7"/>
      <c r="AE134" s="7"/>
      <c r="AF134" s="161"/>
      <c r="AG134" s="161"/>
      <c r="AH134" s="24"/>
      <c r="AI134" s="24"/>
    </row>
    <row r="135" spans="4:35" ht="84" customHeight="1">
      <c r="D135" s="76">
        <v>2.401</v>
      </c>
      <c r="E135" s="6" t="s">
        <v>106</v>
      </c>
      <c r="F135" s="13" t="s">
        <v>62</v>
      </c>
      <c r="G135" s="27" t="s">
        <v>639</v>
      </c>
      <c r="H135" s="27" t="s">
        <v>638</v>
      </c>
      <c r="I135" s="139"/>
      <c r="J135" s="6" t="s">
        <v>863</v>
      </c>
      <c r="K135" s="179"/>
      <c r="L135" s="17">
        <v>262.1823207861373</v>
      </c>
      <c r="M135" s="184"/>
      <c r="N135" s="34">
        <v>65500</v>
      </c>
      <c r="O135" s="193">
        <f>L135/N135*1000000</f>
        <v>4002.7835234524787</v>
      </c>
      <c r="P135" s="13" t="s">
        <v>891</v>
      </c>
      <c r="Q135" s="43" t="s">
        <v>541</v>
      </c>
      <c r="R135" s="43">
        <f>'[3]CORPORATE'!C28</f>
        <v>0</v>
      </c>
      <c r="S135" s="43" t="str">
        <f>'[3]CORPORATE'!D28</f>
        <v>§ 38(c) ; § 38(k) ;38(l);38(m)</v>
      </c>
      <c r="T135" s="43">
        <f>'[3]CORPORATE'!E28</f>
        <v>0</v>
      </c>
      <c r="U135" s="139" t="str">
        <f>'[3]CORPORATE'!F28</f>
        <v>St.2008, c. 173, § 66, an emergency act, repealing this section, was approved July 3, 2008, effective July 3, 2008, and by § 101 made applicable to tax years beginning on or after Jan. 1, 2009.   ;     St.1985, c. 188, § 10A, repealing this section, was a</v>
      </c>
      <c r="V135" s="139"/>
      <c r="W135" s="139"/>
      <c r="X135" s="139"/>
      <c r="Y135" s="139"/>
      <c r="Z135" s="139"/>
      <c r="AA135" s="139"/>
      <c r="AB135" s="139"/>
      <c r="AC135" s="11" t="s">
        <v>789</v>
      </c>
      <c r="AD135" s="11" t="s">
        <v>789</v>
      </c>
      <c r="AE135" s="11" t="s">
        <v>794</v>
      </c>
      <c r="AF135" s="43" t="s">
        <v>934</v>
      </c>
      <c r="AG135" s="43" t="s">
        <v>8</v>
      </c>
      <c r="AI135" s="156" t="s">
        <v>999</v>
      </c>
    </row>
    <row r="136" spans="3:35" s="1" customFormat="1" ht="12.75">
      <c r="C136" s="7" t="s">
        <v>64</v>
      </c>
      <c r="D136" s="103"/>
      <c r="E136" s="7"/>
      <c r="F136" s="7"/>
      <c r="G136" s="24"/>
      <c r="H136" s="24"/>
      <c r="I136" s="24"/>
      <c r="J136" s="24"/>
      <c r="K136" s="176"/>
      <c r="L136" s="10">
        <f>SUM(L137:L138)</f>
        <v>191.03138191356686</v>
      </c>
      <c r="M136" s="183"/>
      <c r="N136" s="35"/>
      <c r="O136" s="32"/>
      <c r="P136" s="7"/>
      <c r="Q136" s="24"/>
      <c r="R136" s="24"/>
      <c r="S136" s="24"/>
      <c r="T136" s="24"/>
      <c r="U136" s="24"/>
      <c r="V136" s="24"/>
      <c r="W136" s="24"/>
      <c r="X136" s="24"/>
      <c r="Y136" s="24"/>
      <c r="Z136" s="24"/>
      <c r="AA136" s="24"/>
      <c r="AB136" s="161"/>
      <c r="AC136" s="7"/>
      <c r="AD136" s="7"/>
      <c r="AE136" s="7"/>
      <c r="AF136" s="161"/>
      <c r="AG136" s="161"/>
      <c r="AH136" s="24"/>
      <c r="AI136" s="24"/>
    </row>
    <row r="137" spans="4:35" ht="25.5">
      <c r="D137" s="76">
        <v>2.501</v>
      </c>
      <c r="E137" s="6" t="s">
        <v>107</v>
      </c>
      <c r="F137" s="13" t="s">
        <v>62</v>
      </c>
      <c r="G137" s="27" t="s">
        <v>640</v>
      </c>
      <c r="H137" s="27" t="s">
        <v>641</v>
      </c>
      <c r="I137" s="43"/>
      <c r="J137" s="6" t="s">
        <v>866</v>
      </c>
      <c r="K137" s="179"/>
      <c r="L137" s="17" t="s">
        <v>788</v>
      </c>
      <c r="N137" s="34"/>
      <c r="O137" s="193"/>
      <c r="P137" s="13" t="s">
        <v>891</v>
      </c>
      <c r="Q137" s="43" t="s">
        <v>542</v>
      </c>
      <c r="R137" s="43">
        <f>'[3]CORPORATE'!C33</f>
        <v>0</v>
      </c>
      <c r="S137" s="43" t="str">
        <f>'[3]CORPORATE'!D33</f>
        <v>§ 38H(f)</v>
      </c>
      <c r="T137" s="43" t="str">
        <f>'[3]CORPORATE'!E33</f>
        <v>St.1976, c. 487, § 1</v>
      </c>
      <c r="U137" s="43" t="str">
        <f>'[3]CORPORATE'!F33</f>
        <v>St.2008, c. 173, § 72</v>
      </c>
      <c r="V137" s="43"/>
      <c r="W137" s="43"/>
      <c r="X137" s="43"/>
      <c r="Y137" s="43"/>
      <c r="Z137" s="43"/>
      <c r="AA137" s="43"/>
      <c r="AC137" s="11" t="s">
        <v>789</v>
      </c>
      <c r="AD137" s="11" t="s">
        <v>789</v>
      </c>
      <c r="AE137" s="11" t="s">
        <v>794</v>
      </c>
      <c r="AI137" s="156"/>
    </row>
    <row r="138" spans="4:35" ht="38.25">
      <c r="D138" s="76">
        <v>2.502</v>
      </c>
      <c r="E138" s="6" t="s">
        <v>108</v>
      </c>
      <c r="F138" s="13" t="s">
        <v>62</v>
      </c>
      <c r="G138" s="27" t="s">
        <v>642</v>
      </c>
      <c r="H138" s="27" t="s">
        <v>643</v>
      </c>
      <c r="I138" s="43"/>
      <c r="J138" s="6" t="s">
        <v>867</v>
      </c>
      <c r="K138" s="179"/>
      <c r="L138" s="17">
        <v>191.03138191356686</v>
      </c>
      <c r="M138" s="184"/>
      <c r="N138" s="34">
        <v>63000</v>
      </c>
      <c r="O138" s="193">
        <f>L138/N138*1000000</f>
        <v>3032.244157358204</v>
      </c>
      <c r="P138" s="13" t="s">
        <v>891</v>
      </c>
      <c r="Q138" s="43" t="s">
        <v>543</v>
      </c>
      <c r="R138" s="43">
        <f>'[3]CORPORATE'!C34</f>
        <v>0</v>
      </c>
      <c r="S138" s="43" t="str">
        <f>'[3]CORPORATE'!D34</f>
        <v>§ 30(7) </v>
      </c>
      <c r="T138" s="43" t="str">
        <f>'[3]CORPORATE'!E34</f>
        <v>St. 1962, c. 756, §2</v>
      </c>
      <c r="U138" s="43" t="str">
        <f>'[3]CORPORATE'!F34</f>
        <v>St.1966, c. 698, §47; St.1969, c. 539, § 1; St.1970, c. 634, § 1; St.1982, c. 658, § 2; St.2008, c. 173, §40; St.2011, c. 9, §56</v>
      </c>
      <c r="V138" s="43"/>
      <c r="W138" s="43"/>
      <c r="X138" s="43"/>
      <c r="Y138" s="43"/>
      <c r="Z138" s="43"/>
      <c r="AA138" s="43"/>
      <c r="AC138" s="11" t="s">
        <v>789</v>
      </c>
      <c r="AD138" s="11" t="s">
        <v>789</v>
      </c>
      <c r="AE138" s="11" t="s">
        <v>794</v>
      </c>
      <c r="AF138" s="43" t="s">
        <v>934</v>
      </c>
      <c r="AG138" s="43" t="s">
        <v>8</v>
      </c>
      <c r="AI138" s="156" t="s">
        <v>999</v>
      </c>
    </row>
    <row r="139" spans="3:35" s="1" customFormat="1" ht="12.75">
      <c r="C139" s="7" t="s">
        <v>60</v>
      </c>
      <c r="D139" s="103"/>
      <c r="E139" s="7"/>
      <c r="F139" s="7"/>
      <c r="G139" s="24"/>
      <c r="H139" s="24"/>
      <c r="I139" s="24"/>
      <c r="J139" s="24"/>
      <c r="K139" s="176"/>
      <c r="L139" s="10">
        <f>SUM(L140:L156)</f>
        <v>415.55915434614536</v>
      </c>
      <c r="M139" s="183"/>
      <c r="N139" s="35"/>
      <c r="O139" s="32"/>
      <c r="P139" s="7"/>
      <c r="Q139" s="24"/>
      <c r="R139" s="24"/>
      <c r="S139" s="24"/>
      <c r="T139" s="24"/>
      <c r="U139" s="24"/>
      <c r="V139" s="24"/>
      <c r="W139" s="24"/>
      <c r="X139" s="24"/>
      <c r="Y139" s="24"/>
      <c r="Z139" s="24"/>
      <c r="AA139" s="24"/>
      <c r="AB139" s="161"/>
      <c r="AC139" s="24"/>
      <c r="AD139" s="7"/>
      <c r="AE139" s="7"/>
      <c r="AF139" s="161"/>
      <c r="AG139" s="161"/>
      <c r="AH139" s="24"/>
      <c r="AI139" s="24"/>
    </row>
    <row r="140" spans="4:35" ht="76.5">
      <c r="D140" s="76">
        <v>2.602</v>
      </c>
      <c r="E140" s="6" t="s">
        <v>109</v>
      </c>
      <c r="F140" s="13" t="s">
        <v>62</v>
      </c>
      <c r="G140" s="27" t="s">
        <v>561</v>
      </c>
      <c r="H140" s="27" t="s">
        <v>511</v>
      </c>
      <c r="I140" s="43"/>
      <c r="J140" s="6" t="s">
        <v>863</v>
      </c>
      <c r="K140" s="179"/>
      <c r="L140" s="17">
        <v>56.50736809082193</v>
      </c>
      <c r="M140" s="184"/>
      <c r="N140" s="34">
        <v>1600</v>
      </c>
      <c r="O140" s="193">
        <f>L140/N140*1000000</f>
        <v>35317.10505676371</v>
      </c>
      <c r="P140" s="13" t="s">
        <v>891</v>
      </c>
      <c r="Q140" s="43" t="s">
        <v>544</v>
      </c>
      <c r="R140" s="43">
        <f>'[3]CORPORATE'!C36</f>
        <v>0</v>
      </c>
      <c r="S140" s="43" t="str">
        <f>'[3]CORPORATE'!D36</f>
        <v>§ 31A</v>
      </c>
      <c r="T140" s="43" t="str">
        <f>'[3]CORPORATE'!E36</f>
        <v>St.1970, c. 634, § 2</v>
      </c>
      <c r="U140" s="43" t="str">
        <f>'[3]CORPORATE'!F36</f>
        <v>St.1973, c. 752, § 3; St.1977, c. 919, § 1; St.1982, c. 658, § 3; St.1988, c. 202, §§ 12, 13; St.1993, c. 19, § 17; St.1994, c. 60, §§ 83 to 85; St.1996, c. 151, § 207; St.1999, c. 127, § 88; St.2003, c. 26, §§ 205, 206, eff. July 1, 2003; St.2003, c. 141</v>
      </c>
      <c r="V140" s="43" t="s">
        <v>794</v>
      </c>
      <c r="W140" s="43"/>
      <c r="X140" s="43"/>
      <c r="Y140" s="43" t="s">
        <v>794</v>
      </c>
      <c r="Z140" s="43" t="s">
        <v>794</v>
      </c>
      <c r="AA140" s="43" t="s">
        <v>794</v>
      </c>
      <c r="AB140" s="43" t="s">
        <v>794</v>
      </c>
      <c r="AC140" s="43" t="s">
        <v>794</v>
      </c>
      <c r="AD140" s="43" t="s">
        <v>794</v>
      </c>
      <c r="AE140" s="11" t="s">
        <v>794</v>
      </c>
      <c r="AF140" s="43" t="s">
        <v>934</v>
      </c>
      <c r="AG140" s="43" t="s">
        <v>8</v>
      </c>
      <c r="AI140" s="156" t="s">
        <v>999</v>
      </c>
    </row>
    <row r="141" spans="4:35" ht="63.75">
      <c r="D141" s="76">
        <v>2.6029999999999998</v>
      </c>
      <c r="E141" s="6" t="s">
        <v>110</v>
      </c>
      <c r="F141" s="13" t="s">
        <v>62</v>
      </c>
      <c r="G141" s="27" t="s">
        <v>562</v>
      </c>
      <c r="H141" s="27" t="s">
        <v>225</v>
      </c>
      <c r="I141" s="43"/>
      <c r="J141" s="6" t="s">
        <v>866</v>
      </c>
      <c r="K141" s="179"/>
      <c r="L141" s="47" t="s">
        <v>784</v>
      </c>
      <c r="M141" s="184"/>
      <c r="N141" s="34">
        <v>5</v>
      </c>
      <c r="O141" s="193" t="e">
        <f>L141/N141*1000000</f>
        <v>#VALUE!</v>
      </c>
      <c r="P141" s="13" t="s">
        <v>891</v>
      </c>
      <c r="Q141" s="43" t="s">
        <v>545</v>
      </c>
      <c r="R141" s="43">
        <f>'[3]CORPORATE'!C37</f>
        <v>0</v>
      </c>
      <c r="S141" s="43" t="str">
        <f>'[3]CORPORATE'!D37</f>
        <v>§§ 31D, 31E, 31F</v>
      </c>
      <c r="T141" s="43" t="str">
        <f>'[3]CORPORATE'!E37</f>
        <v>St.1987, c. 736</v>
      </c>
      <c r="U141" s="43" t="str">
        <f>'[3]CORPORATE'!F37</f>
        <v>St.1988, c. 199, § 12; St.2008, c. 173, § 45</v>
      </c>
      <c r="V141" s="43" t="s">
        <v>794</v>
      </c>
      <c r="W141" s="43"/>
      <c r="X141" s="43"/>
      <c r="Y141" s="43" t="s">
        <v>794</v>
      </c>
      <c r="Z141" s="43"/>
      <c r="AA141" s="43" t="s">
        <v>794</v>
      </c>
      <c r="AB141" s="43" t="s">
        <v>794</v>
      </c>
      <c r="AC141" s="43" t="s">
        <v>794</v>
      </c>
      <c r="AD141" s="43" t="s">
        <v>794</v>
      </c>
      <c r="AE141" s="11" t="s">
        <v>794</v>
      </c>
      <c r="AF141" s="43" t="s">
        <v>934</v>
      </c>
      <c r="AG141" s="43" t="s">
        <v>8</v>
      </c>
      <c r="AI141" s="156" t="s">
        <v>999</v>
      </c>
    </row>
    <row r="142" spans="4:35" ht="114.75">
      <c r="D142" s="76">
        <v>2.604</v>
      </c>
      <c r="E142" s="6" t="s">
        <v>111</v>
      </c>
      <c r="F142" s="13" t="s">
        <v>62</v>
      </c>
      <c r="G142" s="27" t="s">
        <v>910</v>
      </c>
      <c r="H142" s="27" t="s">
        <v>512</v>
      </c>
      <c r="I142" s="43"/>
      <c r="J142" s="6" t="s">
        <v>863</v>
      </c>
      <c r="K142" s="179"/>
      <c r="L142" s="17">
        <v>110.89041689352659</v>
      </c>
      <c r="M142" s="184"/>
      <c r="N142" s="34">
        <v>1100</v>
      </c>
      <c r="O142" s="193">
        <f>L142/N142*1000000</f>
        <v>100809.469903206</v>
      </c>
      <c r="P142" s="13" t="s">
        <v>891</v>
      </c>
      <c r="Q142" s="43" t="s">
        <v>546</v>
      </c>
      <c r="R142" s="43">
        <f>'[3]CORPORATE'!C38</f>
        <v>0</v>
      </c>
      <c r="S142" s="43" t="str">
        <f>'[3]CORPORATE'!D38</f>
        <v>§ 38M</v>
      </c>
      <c r="T142" s="43" t="str">
        <f>'[3]CORPORATE'!E38</f>
        <v>St.1991, c. 138, § 130</v>
      </c>
      <c r="U142" s="43" t="str">
        <f>'[3]CORPORATE'!F38</f>
        <v>St.1991, c. 176, § 6; St.1995, c. 280, § 3; ; St.2008, c. 130, § 28; St.2008, c. 173, §§ 76 to 78</v>
      </c>
      <c r="V142" s="43" t="s">
        <v>794</v>
      </c>
      <c r="W142" s="43"/>
      <c r="X142" s="43"/>
      <c r="Y142" s="43" t="s">
        <v>794</v>
      </c>
      <c r="Z142" s="43" t="s">
        <v>794</v>
      </c>
      <c r="AA142" s="43" t="s">
        <v>794</v>
      </c>
      <c r="AB142" s="43" t="s">
        <v>794</v>
      </c>
      <c r="AC142" s="43" t="s">
        <v>794</v>
      </c>
      <c r="AD142" s="43" t="s">
        <v>1066</v>
      </c>
      <c r="AE142" s="11" t="s">
        <v>794</v>
      </c>
      <c r="AF142" s="43" t="s">
        <v>934</v>
      </c>
      <c r="AG142" s="43" t="s">
        <v>8</v>
      </c>
      <c r="AI142" s="156" t="s">
        <v>999</v>
      </c>
    </row>
    <row r="143" spans="4:35" ht="51">
      <c r="D143" s="76">
        <v>2.605</v>
      </c>
      <c r="E143" s="6" t="s">
        <v>112</v>
      </c>
      <c r="F143" s="13" t="s">
        <v>47</v>
      </c>
      <c r="G143" s="27" t="s">
        <v>563</v>
      </c>
      <c r="H143" s="27" t="s">
        <v>370</v>
      </c>
      <c r="I143" s="43"/>
      <c r="J143" s="6" t="s">
        <v>860</v>
      </c>
      <c r="K143" s="179"/>
      <c r="L143" s="17">
        <v>21.68867294684486</v>
      </c>
      <c r="M143" s="184"/>
      <c r="N143" s="34">
        <v>160</v>
      </c>
      <c r="O143" s="193">
        <f>L143/N143*1000000</f>
        <v>135554.2059177804</v>
      </c>
      <c r="P143" s="13" t="s">
        <v>891</v>
      </c>
      <c r="Q143" s="43" t="s">
        <v>547</v>
      </c>
      <c r="R143" s="43">
        <f>'[3]CORPORATE'!C39</f>
        <v>0</v>
      </c>
      <c r="S143" s="43" t="str">
        <f>'[3]CORPORATE'!D39</f>
        <v>c. 62 § 6(g); c. 63 § 38N</v>
      </c>
      <c r="T143" s="43" t="str">
        <f>'[3]CORPORATE'!E39</f>
        <v>St.1993, c. 19, § 18</v>
      </c>
      <c r="U143" s="43" t="str">
        <f>'[3]CORPORATE'!F39</f>
        <v>MGL c. 63, s. 6 repealed by 1934, 323, s. 1; St.2004, c. 262, § 45; St.2006, c. 123, § 62; St.2009, c. 166, §§ 23, 24; St.2010, c. 240, § 126</v>
      </c>
      <c r="V143" s="43" t="s">
        <v>934</v>
      </c>
      <c r="W143" s="43" t="s">
        <v>371</v>
      </c>
      <c r="X143" s="43" t="s">
        <v>372</v>
      </c>
      <c r="Y143" s="43" t="s">
        <v>293</v>
      </c>
      <c r="Z143" s="43" t="str">
        <f>Z98</f>
        <v>Yes</v>
      </c>
      <c r="AA143" s="43" t="str">
        <f>AA98</f>
        <v>No</v>
      </c>
      <c r="AB143" s="43" t="str">
        <f>AB98</f>
        <v>Yes, $25 million per year</v>
      </c>
      <c r="AC143" s="43" t="str">
        <f>AC98</f>
        <v>Yes-100%, for specified project types</v>
      </c>
      <c r="AD143" s="43" t="str">
        <f>AD98</f>
        <v>No</v>
      </c>
      <c r="AE143" s="11" t="s">
        <v>794</v>
      </c>
      <c r="AF143" s="43" t="s">
        <v>934</v>
      </c>
      <c r="AG143" s="43" t="s">
        <v>8</v>
      </c>
      <c r="AH143" s="27" t="s">
        <v>586</v>
      </c>
      <c r="AI143" s="156" t="s">
        <v>999</v>
      </c>
    </row>
    <row r="144" spans="4:35" ht="25.5">
      <c r="D144" s="76">
        <v>2.606</v>
      </c>
      <c r="E144" s="6" t="s">
        <v>113</v>
      </c>
      <c r="F144" s="13" t="s">
        <v>62</v>
      </c>
      <c r="H144" s="27" t="s">
        <v>373</v>
      </c>
      <c r="I144" s="43"/>
      <c r="J144" s="6" t="s">
        <v>860</v>
      </c>
      <c r="K144" s="179"/>
      <c r="L144" s="17" t="s">
        <v>792</v>
      </c>
      <c r="M144" s="184"/>
      <c r="N144" s="34"/>
      <c r="O144" s="193"/>
      <c r="P144" s="13" t="s">
        <v>891</v>
      </c>
      <c r="Q144" s="43" t="s">
        <v>548</v>
      </c>
      <c r="R144" s="43">
        <f>'[3]CORPORATE'!C40</f>
        <v>0</v>
      </c>
      <c r="S144" s="43">
        <f>'[3]CORPORATE'!D40</f>
        <v>0</v>
      </c>
      <c r="T144" s="43" t="str">
        <f>'[3]CORPORATE'!E40</f>
        <v>St. 1995, c. 5, § 110(m)</v>
      </c>
      <c r="U144" s="43" t="str">
        <f>'[3]CORPORATE'!F40</f>
        <v>Not Active</v>
      </c>
      <c r="V144" s="43" t="s">
        <v>934</v>
      </c>
      <c r="W144" s="43" t="s">
        <v>519</v>
      </c>
      <c r="X144" s="43" t="s">
        <v>519</v>
      </c>
      <c r="Y144" s="43" t="s">
        <v>794</v>
      </c>
      <c r="Z144" s="43" t="s">
        <v>794</v>
      </c>
      <c r="AA144" s="43" t="s">
        <v>794</v>
      </c>
      <c r="AB144" s="43" t="s">
        <v>383</v>
      </c>
      <c r="AC144" s="43" t="s">
        <v>794</v>
      </c>
      <c r="AD144" s="43" t="s">
        <v>794</v>
      </c>
      <c r="AE144" s="11" t="s">
        <v>794</v>
      </c>
      <c r="AI144" s="156"/>
    </row>
    <row r="145" spans="4:35" ht="51">
      <c r="D145" s="76">
        <v>2.607</v>
      </c>
      <c r="E145" s="6" t="s">
        <v>114</v>
      </c>
      <c r="F145" s="13" t="s">
        <v>62</v>
      </c>
      <c r="G145" s="27" t="s">
        <v>760</v>
      </c>
      <c r="H145" s="27" t="s">
        <v>513</v>
      </c>
      <c r="I145" s="43"/>
      <c r="J145" s="6" t="s">
        <v>863</v>
      </c>
      <c r="K145" s="179"/>
      <c r="L145" s="17">
        <v>0.977</v>
      </c>
      <c r="M145" s="184"/>
      <c r="N145" s="34">
        <v>50</v>
      </c>
      <c r="O145" s="193">
        <f aca="true" t="shared" si="0" ref="O145:O150">L145/N145*1000000</f>
        <v>19540</v>
      </c>
      <c r="P145" s="13" t="s">
        <v>891</v>
      </c>
      <c r="Q145" s="43" t="s">
        <v>549</v>
      </c>
      <c r="R145" s="43">
        <f>'[3]CORPORATE'!C41</f>
        <v>0</v>
      </c>
      <c r="S145" s="43" t="str">
        <f>'[3]CORPORATE'!D41</f>
        <v>§ 38P</v>
      </c>
      <c r="T145" s="43" t="str">
        <f>'[3]CORPORATE'!E41</f>
        <v>St.1996, c. 339, § 1</v>
      </c>
      <c r="U145" s="43">
        <f>'[3]CORPORATE'!F41</f>
        <v>0</v>
      </c>
      <c r="V145" s="43" t="s">
        <v>794</v>
      </c>
      <c r="W145" s="43"/>
      <c r="X145" s="43"/>
      <c r="Y145" s="43" t="s">
        <v>794</v>
      </c>
      <c r="Z145" s="43" t="s">
        <v>794</v>
      </c>
      <c r="AA145" s="43" t="s">
        <v>794</v>
      </c>
      <c r="AB145" s="43" t="s">
        <v>794</v>
      </c>
      <c r="AC145" s="43" t="s">
        <v>794</v>
      </c>
      <c r="AD145" s="43" t="s">
        <v>794</v>
      </c>
      <c r="AE145" s="11" t="s">
        <v>794</v>
      </c>
      <c r="AF145" s="43" t="s">
        <v>934</v>
      </c>
      <c r="AG145" s="43" t="s">
        <v>8</v>
      </c>
      <c r="AI145" s="156" t="s">
        <v>999</v>
      </c>
    </row>
    <row r="146" spans="4:35" ht="51">
      <c r="D146" s="76">
        <v>2.608</v>
      </c>
      <c r="E146" s="6" t="s">
        <v>115</v>
      </c>
      <c r="F146" s="13" t="s">
        <v>47</v>
      </c>
      <c r="G146" s="27" t="s">
        <v>564</v>
      </c>
      <c r="H146" s="27" t="s">
        <v>378</v>
      </c>
      <c r="I146" s="43"/>
      <c r="J146" s="6" t="s">
        <v>860</v>
      </c>
      <c r="K146" s="179"/>
      <c r="L146" s="17">
        <v>24.596456410093875</v>
      </c>
      <c r="M146" s="184"/>
      <c r="N146" s="34">
        <v>30</v>
      </c>
      <c r="O146" s="193">
        <f t="shared" si="0"/>
        <v>819881.8803364625</v>
      </c>
      <c r="P146" s="13" t="s">
        <v>891</v>
      </c>
      <c r="Q146" s="43" t="s">
        <v>550</v>
      </c>
      <c r="R146" s="43">
        <f>'[3]CORPORATE'!C42</f>
        <v>0</v>
      </c>
      <c r="S146" s="43" t="str">
        <f>'[3]CORPORATE'!D42</f>
        <v>c. 63, § 38Q</v>
      </c>
      <c r="T146" s="43" t="str">
        <f>'[3]CORPORATE'!E42</f>
        <v>St.1998, c. 206, § 35</v>
      </c>
      <c r="U146" s="43" t="str">
        <f>'[3]CORPORATE'!F42</f>
        <v>St.2000, c. 159, §§ 124, 125; St.2003, c. 141, § 28; St.2006, c. 123, §§ 63, 64; St.2008, c. 173, §§ 79, 80; St.2010, c. 240, §§ 127, 128</v>
      </c>
      <c r="V146" s="43" t="s">
        <v>794</v>
      </c>
      <c r="W146" s="43"/>
      <c r="X146" s="43"/>
      <c r="Y146" s="43" t="s">
        <v>379</v>
      </c>
      <c r="Z146" s="43" t="str">
        <f>Z103</f>
        <v>Yes</v>
      </c>
      <c r="AA146" s="43">
        <f>AA103</f>
        <v>41640</v>
      </c>
      <c r="AB146" s="43" t="str">
        <f>AB103</f>
        <v>No</v>
      </c>
      <c r="AC146" s="43" t="str">
        <f>AC103</f>
        <v>No</v>
      </c>
      <c r="AD146" s="43" t="str">
        <f>AD103</f>
        <v>Yes</v>
      </c>
      <c r="AE146" s="11" t="s">
        <v>794</v>
      </c>
      <c r="AF146" s="43" t="s">
        <v>934</v>
      </c>
      <c r="AG146" s="43" t="s">
        <v>8</v>
      </c>
      <c r="AH146" s="27" t="s">
        <v>982</v>
      </c>
      <c r="AI146" s="156" t="s">
        <v>870</v>
      </c>
    </row>
    <row r="147" spans="4:35" ht="51">
      <c r="D147" s="76">
        <v>2.609</v>
      </c>
      <c r="E147" s="6" t="s">
        <v>116</v>
      </c>
      <c r="F147" s="13" t="s">
        <v>47</v>
      </c>
      <c r="G147" s="27" t="s">
        <v>565</v>
      </c>
      <c r="H147" s="27" t="s">
        <v>376</v>
      </c>
      <c r="I147" s="43"/>
      <c r="J147" s="6" t="s">
        <v>860</v>
      </c>
      <c r="K147" s="179"/>
      <c r="L147" s="17">
        <v>38.63179249480873</v>
      </c>
      <c r="M147" s="184"/>
      <c r="N147" s="34">
        <v>30</v>
      </c>
      <c r="O147" s="193">
        <f t="shared" si="0"/>
        <v>1287726.4164936242</v>
      </c>
      <c r="P147" s="13" t="s">
        <v>891</v>
      </c>
      <c r="Q147" s="43" t="s">
        <v>551</v>
      </c>
      <c r="V147" s="43" t="s">
        <v>934</v>
      </c>
      <c r="W147" s="43" t="s">
        <v>377</v>
      </c>
      <c r="X147" s="43" t="s">
        <v>377</v>
      </c>
      <c r="Y147" s="43" t="s">
        <v>794</v>
      </c>
      <c r="Z147" s="43" t="str">
        <f>Z102</f>
        <v>Yes</v>
      </c>
      <c r="AA147" s="43" t="str">
        <f>AA102</f>
        <v>No</v>
      </c>
      <c r="AB147" s="43" t="str">
        <f>AB102</f>
        <v>Currently $50 million per year. Temporarily increased to $100 million per year for tax years 2013 and 2014</v>
      </c>
      <c r="AC147" s="43" t="str">
        <f>AC102</f>
        <v>No</v>
      </c>
      <c r="AD147" s="43" t="str">
        <f>AD102</f>
        <v>Yes</v>
      </c>
      <c r="AE147" s="11" t="s">
        <v>794</v>
      </c>
      <c r="AF147" s="43" t="s">
        <v>934</v>
      </c>
      <c r="AG147" s="43" t="s">
        <v>8</v>
      </c>
      <c r="AH147" s="27" t="s">
        <v>983</v>
      </c>
      <c r="AI147" s="156" t="s">
        <v>870</v>
      </c>
    </row>
    <row r="148" spans="4:35" ht="51">
      <c r="D148" s="76" t="s">
        <v>117</v>
      </c>
      <c r="E148" s="6" t="s">
        <v>118</v>
      </c>
      <c r="F148" s="13" t="s">
        <v>47</v>
      </c>
      <c r="G148" s="27" t="s">
        <v>761</v>
      </c>
      <c r="H148" s="27" t="s">
        <v>514</v>
      </c>
      <c r="I148" s="43"/>
      <c r="J148" s="6" t="s">
        <v>863</v>
      </c>
      <c r="K148" s="179"/>
      <c r="L148" s="17">
        <v>47.5</v>
      </c>
      <c r="M148" s="184"/>
      <c r="N148" s="34">
        <v>25</v>
      </c>
      <c r="O148" s="193">
        <f t="shared" si="0"/>
        <v>1900000</v>
      </c>
      <c r="P148" s="13" t="s">
        <v>891</v>
      </c>
      <c r="Q148" s="43" t="s">
        <v>552</v>
      </c>
      <c r="R148" s="43">
        <f>'[3]CORPORATE'!C43</f>
        <v>0</v>
      </c>
      <c r="S148" s="43" t="str">
        <f>'[3]CORPORATE'!D43</f>
        <v>c. 63, § 38R</v>
      </c>
      <c r="T148" s="43" t="str">
        <f>'[3]CORPORATE'!E43</f>
        <v>St.2003, c. 141, § 24</v>
      </c>
      <c r="U148" s="43" t="str">
        <f>'[3]CORPORATE'!F43</f>
        <v>St.2004, c. 65, §§ 13 to 18; St.2004, c. 462, § 3; St.2006, c. 123, § 65; St.2010, c. 131, § 48</v>
      </c>
      <c r="V148" s="43" t="s">
        <v>934</v>
      </c>
      <c r="W148" s="43" t="s">
        <v>518</v>
      </c>
      <c r="X148" s="43" t="s">
        <v>518</v>
      </c>
      <c r="Y148" s="43"/>
      <c r="Z148" s="43" t="str">
        <f aca="true" t="shared" si="1" ref="Z148:AD150">Z105</f>
        <v>Yes</v>
      </c>
      <c r="AA148" s="43">
        <f t="shared" si="1"/>
        <v>43100</v>
      </c>
      <c r="AB148" s="43" t="str">
        <f t="shared" si="1"/>
        <v>Yes, $50 million per year</v>
      </c>
      <c r="AC148" s="43" t="str">
        <f t="shared" si="1"/>
        <v>No</v>
      </c>
      <c r="AD148" s="43" t="str">
        <f t="shared" si="1"/>
        <v>Yes</v>
      </c>
      <c r="AE148" s="11" t="s">
        <v>794</v>
      </c>
      <c r="AF148" s="43" t="s">
        <v>934</v>
      </c>
      <c r="AG148" s="43" t="s">
        <v>8</v>
      </c>
      <c r="AH148" s="27" t="s">
        <v>979</v>
      </c>
      <c r="AI148" s="156" t="s">
        <v>870</v>
      </c>
    </row>
    <row r="149" spans="4:35" ht="52.5" customHeight="1">
      <c r="D149" s="76">
        <v>2.614</v>
      </c>
      <c r="E149" s="6" t="s">
        <v>119</v>
      </c>
      <c r="F149" s="13" t="s">
        <v>47</v>
      </c>
      <c r="G149" s="27" t="s">
        <v>566</v>
      </c>
      <c r="H149" s="27" t="s">
        <v>380</v>
      </c>
      <c r="I149" s="43"/>
      <c r="J149" s="6" t="s">
        <v>863</v>
      </c>
      <c r="K149" s="179"/>
      <c r="L149" s="17">
        <v>82.60913673081191</v>
      </c>
      <c r="M149" s="184"/>
      <c r="N149" s="34">
        <v>85</v>
      </c>
      <c r="O149" s="193">
        <f t="shared" si="0"/>
        <v>971872.1968330813</v>
      </c>
      <c r="P149" s="13" t="s">
        <v>891</v>
      </c>
      <c r="Q149" s="43" t="s">
        <v>553</v>
      </c>
      <c r="R149" s="43">
        <f>'[3]CORPORATE'!C47</f>
        <v>0</v>
      </c>
      <c r="S149" s="43" t="str">
        <f>'[3]CORPORATE'!D47</f>
        <v>c. 62, §6; c. 63, §38X</v>
      </c>
      <c r="T149" s="43" t="str">
        <f>'[3]CORPORATE'!E47</f>
        <v>St. 2005, c. 158</v>
      </c>
      <c r="U149" s="43" t="str">
        <f>'[3]CORPORATE'!F47</f>
        <v>St. 2007, c. 63; St.2008, c. 173, § 82; St.2009, c. 27, § 46</v>
      </c>
      <c r="V149" s="43"/>
      <c r="W149" s="43"/>
      <c r="X149" s="43"/>
      <c r="Y149" s="43"/>
      <c r="Z149" s="43" t="str">
        <f t="shared" si="1"/>
        <v>No(1)</v>
      </c>
      <c r="AA149" s="43">
        <f t="shared" si="1"/>
        <v>44927</v>
      </c>
      <c r="AB149" s="43" t="str">
        <f t="shared" si="1"/>
        <v>No</v>
      </c>
      <c r="AC149" s="43" t="str">
        <f t="shared" si="1"/>
        <v>Yes-90%</v>
      </c>
      <c r="AD149" s="43" t="str">
        <f t="shared" si="1"/>
        <v>Yes</v>
      </c>
      <c r="AE149" s="11" t="s">
        <v>794</v>
      </c>
      <c r="AF149" s="43" t="s">
        <v>934</v>
      </c>
      <c r="AG149" s="43" t="s">
        <v>8</v>
      </c>
      <c r="AH149" s="27" t="s">
        <v>980</v>
      </c>
      <c r="AI149" s="156" t="s">
        <v>870</v>
      </c>
    </row>
    <row r="150" spans="4:35" ht="38.25">
      <c r="D150" s="76">
        <v>2.615</v>
      </c>
      <c r="E150" s="6" t="s">
        <v>120</v>
      </c>
      <c r="F150" s="13" t="s">
        <v>47</v>
      </c>
      <c r="G150" s="27" t="s">
        <v>567</v>
      </c>
      <c r="H150" s="27" t="s">
        <v>381</v>
      </c>
      <c r="I150" s="43"/>
      <c r="J150" s="6" t="s">
        <v>861</v>
      </c>
      <c r="K150" s="179"/>
      <c r="L150" s="17">
        <v>3.558310779237499</v>
      </c>
      <c r="M150" s="184"/>
      <c r="N150" s="34">
        <v>10</v>
      </c>
      <c r="O150" s="193">
        <f t="shared" si="0"/>
        <v>355831.0779237499</v>
      </c>
      <c r="P150" s="13" t="s">
        <v>891</v>
      </c>
      <c r="Q150" s="43" t="s">
        <v>554</v>
      </c>
      <c r="R150" s="43">
        <f>'[3]CORPORATE'!C48</f>
        <v>0</v>
      </c>
      <c r="S150" s="43" t="str">
        <f>'[3]CORPORATE'!D48</f>
        <v>c. 63, § 31L</v>
      </c>
      <c r="T150" s="43" t="str">
        <f>'[3]CORPORATE'!E48</f>
        <v>St. 2006, c. 144, 145</v>
      </c>
      <c r="U150" s="43">
        <f>'[3]CORPORATE'!F48</f>
        <v>0</v>
      </c>
      <c r="V150" s="43" t="s">
        <v>794</v>
      </c>
      <c r="W150" s="43"/>
      <c r="X150" s="43"/>
      <c r="Y150" s="43" t="s">
        <v>794</v>
      </c>
      <c r="Z150" s="43" t="str">
        <f t="shared" si="1"/>
        <v>No</v>
      </c>
      <c r="AA150" s="43" t="str">
        <f t="shared" si="1"/>
        <v>No</v>
      </c>
      <c r="AB150" s="43" t="str">
        <f t="shared" si="1"/>
        <v>No</v>
      </c>
      <c r="AC150" s="43" t="str">
        <f t="shared" si="1"/>
        <v>No</v>
      </c>
      <c r="AD150" s="43" t="str">
        <f t="shared" si="1"/>
        <v>Yes</v>
      </c>
      <c r="AE150" s="11" t="s">
        <v>794</v>
      </c>
      <c r="AF150" s="43" t="s">
        <v>934</v>
      </c>
      <c r="AG150" s="43" t="s">
        <v>8</v>
      </c>
      <c r="AH150" s="27" t="s">
        <v>582</v>
      </c>
      <c r="AI150" s="156" t="s">
        <v>870</v>
      </c>
    </row>
    <row r="151" spans="4:35" ht="63.75">
      <c r="D151" s="76">
        <v>2.616</v>
      </c>
      <c r="E151" s="6" t="s">
        <v>121</v>
      </c>
      <c r="F151" s="13" t="s">
        <v>62</v>
      </c>
      <c r="G151" s="27" t="s">
        <v>583</v>
      </c>
      <c r="H151" s="27" t="s">
        <v>520</v>
      </c>
      <c r="I151" s="43"/>
      <c r="J151" s="6" t="s">
        <v>863</v>
      </c>
      <c r="K151" s="179"/>
      <c r="L151" s="17">
        <v>0</v>
      </c>
      <c r="M151" s="184"/>
      <c r="N151" s="34">
        <v>0</v>
      </c>
      <c r="O151" s="193">
        <v>0</v>
      </c>
      <c r="P151" s="13" t="s">
        <v>891</v>
      </c>
      <c r="Q151" s="43" t="s">
        <v>555</v>
      </c>
      <c r="R151" s="43">
        <f>'[3]CORPORATE'!C49</f>
        <v>0</v>
      </c>
      <c r="S151" s="43" t="str">
        <f>'[3]CORPORATE'!D49</f>
        <v>c. 63, § 38N</v>
      </c>
      <c r="T151" s="43" t="str">
        <f>'[3]CORPORATE'!E49</f>
        <v>St.1993, c. 19, § 18</v>
      </c>
      <c r="U151" s="43" t="str">
        <f>'[3]CORPORATE'!F49</f>
        <v>St.2004, c. 262, § 45; St.2006, c. 123, § 62; St.2009, c. 166, §§ 23, 24; St.2010, c. 240, § 126</v>
      </c>
      <c r="V151" s="43" t="s">
        <v>794</v>
      </c>
      <c r="W151" s="43"/>
      <c r="X151" s="43"/>
      <c r="Y151" s="43" t="s">
        <v>794</v>
      </c>
      <c r="Z151" s="43" t="s">
        <v>934</v>
      </c>
      <c r="AA151" s="43" t="s">
        <v>521</v>
      </c>
      <c r="AB151" s="43" t="s">
        <v>794</v>
      </c>
      <c r="AC151" s="43" t="s">
        <v>934</v>
      </c>
      <c r="AD151" s="13" t="s">
        <v>794</v>
      </c>
      <c r="AE151" s="11" t="s">
        <v>794</v>
      </c>
      <c r="AF151" s="43" t="s">
        <v>934</v>
      </c>
      <c r="AG151" s="43" t="s">
        <v>8</v>
      </c>
      <c r="AH151" s="27" t="s">
        <v>587</v>
      </c>
      <c r="AI151" s="156"/>
    </row>
    <row r="152" spans="4:35" ht="51">
      <c r="D152" s="76" t="s">
        <v>122</v>
      </c>
      <c r="E152" s="6" t="s">
        <v>443</v>
      </c>
      <c r="F152" s="13" t="s">
        <v>47</v>
      </c>
      <c r="G152" s="27" t="s">
        <v>762</v>
      </c>
      <c r="H152" s="27" t="s">
        <v>224</v>
      </c>
      <c r="I152" s="43"/>
      <c r="J152" s="6" t="s">
        <v>863</v>
      </c>
      <c r="K152" s="179"/>
      <c r="L152" s="17">
        <v>25</v>
      </c>
      <c r="M152" s="184"/>
      <c r="N152" s="34">
        <v>40</v>
      </c>
      <c r="O152" s="193">
        <f>L152/N152*1000000</f>
        <v>625000</v>
      </c>
      <c r="P152" s="13" t="s">
        <v>891</v>
      </c>
      <c r="Q152" s="43" t="s">
        <v>914</v>
      </c>
      <c r="R152" s="43">
        <f>'[3]CORPORATE'!C50</f>
        <v>0</v>
      </c>
      <c r="S152" s="43" t="str">
        <f>'[3]CORPORATE'!D50</f>
        <v>c. 62, §6(m), 6(n); c. 63, §§38U, 38W</v>
      </c>
      <c r="T152" s="43" t="str">
        <f>'[3]CORPORATE'!E50</f>
        <v>St. 2008, c. 130, §§ 52-54</v>
      </c>
      <c r="U152" s="43">
        <f>'[3]CORPORATE'!F50</f>
        <v>0</v>
      </c>
      <c r="V152" s="43" t="s">
        <v>934</v>
      </c>
      <c r="W152" s="43" t="s">
        <v>522</v>
      </c>
      <c r="X152" s="43" t="s">
        <v>522</v>
      </c>
      <c r="Y152" s="43" t="s">
        <v>697</v>
      </c>
      <c r="Z152" s="43" t="s">
        <v>934</v>
      </c>
      <c r="AA152" s="166">
        <v>43465</v>
      </c>
      <c r="AB152" s="43" t="s">
        <v>442</v>
      </c>
      <c r="AC152" s="43" t="s">
        <v>440</v>
      </c>
      <c r="AD152" s="13" t="s">
        <v>794</v>
      </c>
      <c r="AE152" s="11" t="s">
        <v>794</v>
      </c>
      <c r="AF152" s="43" t="s">
        <v>934</v>
      </c>
      <c r="AG152" s="43" t="s">
        <v>8</v>
      </c>
      <c r="AH152" s="27" t="s">
        <v>981</v>
      </c>
      <c r="AI152" s="156"/>
    </row>
    <row r="153" spans="4:35" ht="30" customHeight="1">
      <c r="D153" s="76"/>
      <c r="E153" s="233" t="s">
        <v>437</v>
      </c>
      <c r="F153" s="13" t="s">
        <v>47</v>
      </c>
      <c r="G153" s="27" t="s">
        <v>762</v>
      </c>
      <c r="I153" s="43"/>
      <c r="K153" s="179"/>
      <c r="L153" s="17"/>
      <c r="M153" s="184"/>
      <c r="N153" s="34"/>
      <c r="O153" s="193"/>
      <c r="P153" s="13"/>
      <c r="Q153" s="43"/>
      <c r="R153" s="43"/>
      <c r="S153" s="43"/>
      <c r="T153" s="43"/>
      <c r="U153" s="43"/>
      <c r="V153" s="43"/>
      <c r="W153" s="43" t="s">
        <v>522</v>
      </c>
      <c r="X153" s="43" t="s">
        <v>522</v>
      </c>
      <c r="Y153" s="43"/>
      <c r="Z153" s="43" t="s">
        <v>934</v>
      </c>
      <c r="AA153" s="166">
        <v>43465</v>
      </c>
      <c r="AC153" s="43" t="s">
        <v>1067</v>
      </c>
      <c r="AD153" s="13" t="s">
        <v>794</v>
      </c>
      <c r="AE153" s="11" t="s">
        <v>794</v>
      </c>
      <c r="AI153" s="156"/>
    </row>
    <row r="154" spans="4:35" ht="25.5" customHeight="1">
      <c r="D154" s="76"/>
      <c r="E154" s="233" t="s">
        <v>438</v>
      </c>
      <c r="F154" s="13" t="s">
        <v>47</v>
      </c>
      <c r="G154" s="27" t="s">
        <v>762</v>
      </c>
      <c r="I154" s="43"/>
      <c r="K154" s="179"/>
      <c r="L154" s="17"/>
      <c r="M154" s="184"/>
      <c r="N154" s="34"/>
      <c r="O154" s="193"/>
      <c r="P154" s="13"/>
      <c r="Q154" s="43"/>
      <c r="R154" s="43"/>
      <c r="S154" s="43"/>
      <c r="T154" s="43"/>
      <c r="U154" s="43"/>
      <c r="V154" s="43"/>
      <c r="W154" s="43" t="s">
        <v>522</v>
      </c>
      <c r="X154" s="43" t="s">
        <v>522</v>
      </c>
      <c r="Y154" s="43"/>
      <c r="Z154" s="43" t="s">
        <v>934</v>
      </c>
      <c r="AA154" s="166">
        <v>43465</v>
      </c>
      <c r="AC154" s="43" t="s">
        <v>1067</v>
      </c>
      <c r="AD154" s="13" t="s">
        <v>794</v>
      </c>
      <c r="AE154" s="11" t="s">
        <v>794</v>
      </c>
      <c r="AI154" s="156"/>
    </row>
    <row r="155" spans="4:35" ht="76.5">
      <c r="D155" s="76"/>
      <c r="E155" s="233" t="s">
        <v>439</v>
      </c>
      <c r="F155" s="13" t="s">
        <v>47</v>
      </c>
      <c r="G155" s="27" t="s">
        <v>762</v>
      </c>
      <c r="I155" s="43"/>
      <c r="K155" s="179"/>
      <c r="L155" s="17"/>
      <c r="M155" s="184"/>
      <c r="N155" s="34"/>
      <c r="O155" s="193"/>
      <c r="P155" s="13"/>
      <c r="Q155" s="43"/>
      <c r="R155" s="43"/>
      <c r="S155" s="43"/>
      <c r="T155" s="43"/>
      <c r="U155" s="43"/>
      <c r="V155" s="43"/>
      <c r="W155" s="43" t="s">
        <v>522</v>
      </c>
      <c r="X155" s="43" t="s">
        <v>522</v>
      </c>
      <c r="Y155" s="43"/>
      <c r="Z155" s="43" t="s">
        <v>934</v>
      </c>
      <c r="AA155" s="166">
        <v>43465</v>
      </c>
      <c r="AC155" s="43" t="s">
        <v>441</v>
      </c>
      <c r="AD155" s="13" t="s">
        <v>794</v>
      </c>
      <c r="AE155" s="11" t="s">
        <v>794</v>
      </c>
      <c r="AI155" s="156"/>
    </row>
    <row r="156" spans="4:35" ht="38.25">
      <c r="D156" s="76" t="s">
        <v>124</v>
      </c>
      <c r="E156" s="12" t="s">
        <v>125</v>
      </c>
      <c r="F156" s="13" t="s">
        <v>47</v>
      </c>
      <c r="G156" s="27" t="s">
        <v>355</v>
      </c>
      <c r="H156" s="27" t="s">
        <v>524</v>
      </c>
      <c r="I156" s="43"/>
      <c r="J156" s="6" t="s">
        <v>863</v>
      </c>
      <c r="K156" s="177"/>
      <c r="L156" s="14">
        <v>3.6</v>
      </c>
      <c r="M156" s="184"/>
      <c r="N156" s="36">
        <v>50</v>
      </c>
      <c r="O156" s="31">
        <f>L156/N156*1000000</f>
        <v>72000.00000000001</v>
      </c>
      <c r="P156" s="13" t="s">
        <v>891</v>
      </c>
      <c r="Q156" s="43" t="s">
        <v>556</v>
      </c>
      <c r="R156" s="43">
        <f>'[3]CORPORATE'!C51</f>
        <v>0</v>
      </c>
      <c r="S156" s="43" t="str">
        <f>'[3]CORPORATE'!D51</f>
        <v>c. 63, § 38Z</v>
      </c>
      <c r="T156" s="43" t="str">
        <f>'[3]CORPORATE'!E51</f>
        <v>St. 2008, c. 310, § 6</v>
      </c>
      <c r="U156" s="43" t="str">
        <f>'[3]CORPORATE'!F51</f>
        <v>St.2009, c. 27, § 47; St.2011, c. 68, § 69</v>
      </c>
      <c r="V156" s="43" t="s">
        <v>934</v>
      </c>
      <c r="W156" s="43" t="s">
        <v>609</v>
      </c>
      <c r="X156" s="43" t="s">
        <v>609</v>
      </c>
      <c r="Y156" s="43" t="s">
        <v>794</v>
      </c>
      <c r="Z156" s="43" t="str">
        <f aca="true" t="shared" si="2" ref="Z156:AD157">Z108</f>
        <v>No</v>
      </c>
      <c r="AA156" s="43" t="str">
        <f t="shared" si="2"/>
        <v>No</v>
      </c>
      <c r="AB156" s="43" t="str">
        <f t="shared" si="2"/>
        <v>Yes, $4 million per year</v>
      </c>
      <c r="AC156" s="43" t="str">
        <f t="shared" si="2"/>
        <v>Yes-100%</v>
      </c>
      <c r="AD156" s="43" t="str">
        <f t="shared" si="2"/>
        <v>No</v>
      </c>
      <c r="AE156" s="11" t="s">
        <v>794</v>
      </c>
      <c r="AF156" s="43" t="s">
        <v>934</v>
      </c>
      <c r="AG156" s="43" t="s">
        <v>8</v>
      </c>
      <c r="AH156" s="27" t="s">
        <v>763</v>
      </c>
      <c r="AI156" s="156" t="s">
        <v>870</v>
      </c>
    </row>
    <row r="157" spans="4:35" ht="38.25">
      <c r="D157" s="76">
        <v>2.619</v>
      </c>
      <c r="E157" s="6" t="s">
        <v>48</v>
      </c>
      <c r="F157" s="13" t="s">
        <v>62</v>
      </c>
      <c r="H157" s="27" t="s">
        <v>384</v>
      </c>
      <c r="I157" s="43"/>
      <c r="J157" s="6" t="s">
        <v>866</v>
      </c>
      <c r="K157" s="177"/>
      <c r="L157" s="14">
        <v>0.5</v>
      </c>
      <c r="M157" s="184"/>
      <c r="N157" s="36"/>
      <c r="O157" s="31"/>
      <c r="P157" s="13" t="s">
        <v>891</v>
      </c>
      <c r="Q157" s="43" t="s">
        <v>915</v>
      </c>
      <c r="R157" s="43"/>
      <c r="S157" s="43"/>
      <c r="T157" s="43"/>
      <c r="U157" s="43"/>
      <c r="V157" s="43" t="s">
        <v>934</v>
      </c>
      <c r="W157" s="43" t="s">
        <v>385</v>
      </c>
      <c r="X157" s="43" t="s">
        <v>385</v>
      </c>
      <c r="Y157" s="43"/>
      <c r="Z157" s="43" t="str">
        <f t="shared" si="2"/>
        <v>No</v>
      </c>
      <c r="AA157" s="43" t="str">
        <f t="shared" si="2"/>
        <v>No</v>
      </c>
      <c r="AB157" s="43" t="str">
        <f t="shared" si="2"/>
        <v>Yes, capped at $2 million per year</v>
      </c>
      <c r="AC157" s="43" t="str">
        <f t="shared" si="2"/>
        <v>Yes-100%</v>
      </c>
      <c r="AD157" s="43" t="str">
        <f t="shared" si="2"/>
        <v>No</v>
      </c>
      <c r="AE157" s="11" t="s">
        <v>794</v>
      </c>
      <c r="AF157" s="43" t="s">
        <v>934</v>
      </c>
      <c r="AG157" s="43" t="s">
        <v>8</v>
      </c>
      <c r="AI157" s="156"/>
    </row>
    <row r="158" spans="3:35" s="1" customFormat="1" ht="12.75">
      <c r="C158" s="7" t="s">
        <v>65</v>
      </c>
      <c r="D158" s="103"/>
      <c r="E158" s="7"/>
      <c r="F158" s="7"/>
      <c r="G158" s="24"/>
      <c r="H158" s="24"/>
      <c r="I158" s="24"/>
      <c r="J158" s="24"/>
      <c r="K158" s="176"/>
      <c r="L158" s="10">
        <f>SUM(L159:L161)</f>
        <v>2.554670941796135</v>
      </c>
      <c r="M158" s="183"/>
      <c r="N158" s="35"/>
      <c r="O158" s="32"/>
      <c r="P158" s="7"/>
      <c r="Q158" s="24"/>
      <c r="R158" s="24"/>
      <c r="S158" s="24"/>
      <c r="T158" s="24"/>
      <c r="U158" s="24"/>
      <c r="V158" s="24"/>
      <c r="W158" s="24"/>
      <c r="X158" s="24"/>
      <c r="Y158" s="24"/>
      <c r="Z158" s="24"/>
      <c r="AA158" s="24"/>
      <c r="AB158" s="161"/>
      <c r="AC158" s="24"/>
      <c r="AD158" s="7"/>
      <c r="AE158" s="7"/>
      <c r="AF158" s="161"/>
      <c r="AG158" s="161"/>
      <c r="AH158" s="24"/>
      <c r="AI158" s="24"/>
    </row>
    <row r="159" spans="4:35" ht="38.25">
      <c r="D159" s="76">
        <v>2.7009999999999996</v>
      </c>
      <c r="E159" s="6" t="s">
        <v>126</v>
      </c>
      <c r="F159" s="13" t="s">
        <v>62</v>
      </c>
      <c r="G159" s="27" t="s">
        <v>356</v>
      </c>
      <c r="H159" s="43"/>
      <c r="I159" s="43"/>
      <c r="J159" s="6" t="s">
        <v>863</v>
      </c>
      <c r="K159" s="179"/>
      <c r="L159" s="17">
        <v>2.554670941796135</v>
      </c>
      <c r="M159" s="184"/>
      <c r="N159" s="34">
        <v>215</v>
      </c>
      <c r="O159" s="193">
        <f>L159/N159*1000000</f>
        <v>11882.190426958769</v>
      </c>
      <c r="P159" s="13" t="s">
        <v>608</v>
      </c>
      <c r="Q159" s="43" t="s">
        <v>557</v>
      </c>
      <c r="R159" s="43" t="str">
        <f>'[3]CORPORATE'!C53</f>
        <v>§501(c)(14)(A)</v>
      </c>
      <c r="S159" s="43">
        <f>'[3]CORPORATE'!D53</f>
        <v>0</v>
      </c>
      <c r="T159" s="43">
        <f>'[3]CORPORATE'!E53</f>
        <v>0</v>
      </c>
      <c r="U159" s="43">
        <f>'[3]CORPORATE'!F53</f>
        <v>0</v>
      </c>
      <c r="V159" s="43"/>
      <c r="W159" s="43"/>
      <c r="X159" s="43"/>
      <c r="Y159" s="43"/>
      <c r="Z159" s="43"/>
      <c r="AA159" s="43"/>
      <c r="AC159" s="43"/>
      <c r="AD159" s="11"/>
      <c r="AE159" s="43"/>
      <c r="AG159" s="27" t="s">
        <v>584</v>
      </c>
      <c r="AH159" s="156"/>
      <c r="AI159" s="6"/>
    </row>
    <row r="160" spans="4:35" ht="12.75">
      <c r="D160" s="76">
        <v>2.702</v>
      </c>
      <c r="E160" s="6" t="s">
        <v>127</v>
      </c>
      <c r="F160" s="13" t="s">
        <v>62</v>
      </c>
      <c r="I160" s="43"/>
      <c r="J160" s="6" t="s">
        <v>861</v>
      </c>
      <c r="K160" s="179"/>
      <c r="L160" s="17" t="s">
        <v>788</v>
      </c>
      <c r="N160" s="34"/>
      <c r="O160" s="193"/>
      <c r="P160" s="13" t="s">
        <v>608</v>
      </c>
      <c r="Q160" s="43" t="s">
        <v>558</v>
      </c>
      <c r="R160" s="43" t="str">
        <f>'[3]CORPORATE'!C54</f>
        <v>§501</v>
      </c>
      <c r="S160" s="43">
        <f>'[3]CORPORATE'!D54</f>
        <v>0</v>
      </c>
      <c r="T160" s="43">
        <f>'[3]CORPORATE'!E54</f>
        <v>0</v>
      </c>
      <c r="U160" s="43">
        <f>'[3]CORPORATE'!F54</f>
        <v>0</v>
      </c>
      <c r="V160" s="43"/>
      <c r="W160" s="43"/>
      <c r="X160" s="43"/>
      <c r="Y160" s="43"/>
      <c r="Z160" s="43"/>
      <c r="AA160" s="43"/>
      <c r="AC160" s="43"/>
      <c r="AD160" s="11" t="s">
        <v>789</v>
      </c>
      <c r="AE160" s="11" t="s">
        <v>934</v>
      </c>
      <c r="AI160" s="156"/>
    </row>
    <row r="161" spans="4:35" ht="76.5">
      <c r="D161" s="76">
        <v>2.703</v>
      </c>
      <c r="E161" s="6" t="s">
        <v>128</v>
      </c>
      <c r="F161" s="13" t="s">
        <v>62</v>
      </c>
      <c r="I161" s="43"/>
      <c r="J161" s="6" t="s">
        <v>863</v>
      </c>
      <c r="K161" s="179"/>
      <c r="L161" s="17" t="s">
        <v>788</v>
      </c>
      <c r="N161" s="34"/>
      <c r="O161" s="193"/>
      <c r="P161" s="13" t="s">
        <v>891</v>
      </c>
      <c r="Q161" s="43" t="s">
        <v>559</v>
      </c>
      <c r="R161" s="43">
        <f>'[3]CORPORATE'!C55</f>
        <v>0</v>
      </c>
      <c r="S161" s="43" t="str">
        <f>'[3]CORPORATE'!D55</f>
        <v>c. 63, §§ 30, 38B</v>
      </c>
      <c r="T161" s="43" t="str">
        <f>'[3]CORPORATE'!E55</f>
        <v>St.1935, c. 473, § 3</v>
      </c>
      <c r="U161" s="43" t="str">
        <f>'[3]CORPORATE'!F55</f>
        <v>St.1953, c. 654, § 58; St.1956, c. 379, § 2; St.1956, c. 550, § 8; St.1962, c. 560, § 1; St.1962, c. 756, § 7; St.1966, c. 698, § 60; St.1971, c. 555, § 35; St.1973, c. 752, § 8; St.1975, c. 684, § 51; St.1992, c. 133, §§ 405, 406; St.1995, c. 81, § 6; St</v>
      </c>
      <c r="V161" s="43"/>
      <c r="W161" s="43"/>
      <c r="X161" s="43"/>
      <c r="Y161" s="43"/>
      <c r="Z161" s="43"/>
      <c r="AA161" s="43"/>
      <c r="AC161" s="43"/>
      <c r="AD161" s="11" t="s">
        <v>789</v>
      </c>
      <c r="AE161" s="11" t="s">
        <v>794</v>
      </c>
      <c r="AI161" s="156"/>
    </row>
    <row r="162" spans="2:35" ht="12.75">
      <c r="B162" s="2" t="s">
        <v>66</v>
      </c>
      <c r="C162" s="2"/>
      <c r="D162" s="104"/>
      <c r="E162" s="4"/>
      <c r="F162" s="4"/>
      <c r="G162" s="25"/>
      <c r="H162" s="25"/>
      <c r="I162" s="41"/>
      <c r="J162" s="188"/>
      <c r="K162" s="181"/>
      <c r="L162" s="5">
        <f>SUM(L163,L168,L180,L184,L193,L212,L217)</f>
        <v>18396.893232384264</v>
      </c>
      <c r="M162" s="183"/>
      <c r="N162" s="5"/>
      <c r="O162" s="192"/>
      <c r="P162" s="4"/>
      <c r="Q162" s="41"/>
      <c r="R162" s="41"/>
      <c r="S162" s="41"/>
      <c r="T162" s="41"/>
      <c r="U162" s="41"/>
      <c r="V162" s="41"/>
      <c r="W162" s="41"/>
      <c r="X162" s="41"/>
      <c r="Y162" s="41"/>
      <c r="Z162" s="41"/>
      <c r="AA162" s="41"/>
      <c r="AB162" s="41"/>
      <c r="AC162" s="41"/>
      <c r="AD162" s="4"/>
      <c r="AE162" s="3"/>
      <c r="AF162" s="41"/>
      <c r="AG162" s="41"/>
      <c r="AH162" s="25"/>
      <c r="AI162" s="154"/>
    </row>
    <row r="163" spans="3:35" s="1" customFormat="1" ht="12.75">
      <c r="C163" s="7" t="s">
        <v>67</v>
      </c>
      <c r="D163" s="103"/>
      <c r="E163" s="7"/>
      <c r="F163" s="7"/>
      <c r="G163" s="24"/>
      <c r="H163" s="24"/>
      <c r="I163" s="24"/>
      <c r="J163" s="24"/>
      <c r="K163" s="176"/>
      <c r="L163" s="10">
        <f>SUM(L164:L167)</f>
        <v>408.3509998770734</v>
      </c>
      <c r="M163" s="183"/>
      <c r="N163" s="10"/>
      <c r="O163" s="32"/>
      <c r="P163" s="7"/>
      <c r="Q163" s="24"/>
      <c r="R163" s="24"/>
      <c r="S163" s="24"/>
      <c r="T163" s="24"/>
      <c r="U163" s="24"/>
      <c r="V163" s="24"/>
      <c r="W163" s="24"/>
      <c r="X163" s="24"/>
      <c r="Y163" s="24"/>
      <c r="Z163" s="24"/>
      <c r="AA163" s="24"/>
      <c r="AB163" s="161"/>
      <c r="AC163" s="24"/>
      <c r="AD163" s="7"/>
      <c r="AE163" s="7"/>
      <c r="AF163" s="161"/>
      <c r="AG163" s="161"/>
      <c r="AH163" s="24"/>
      <c r="AI163" s="24"/>
    </row>
    <row r="164" spans="4:35" ht="25.5">
      <c r="D164" s="18">
        <v>3.001</v>
      </c>
      <c r="E164" s="19" t="s">
        <v>255</v>
      </c>
      <c r="F164" s="13" t="s">
        <v>68</v>
      </c>
      <c r="G164" s="27" t="s">
        <v>402</v>
      </c>
      <c r="H164" s="27" t="s">
        <v>403</v>
      </c>
      <c r="I164" s="43"/>
      <c r="J164" s="6" t="s">
        <v>868</v>
      </c>
      <c r="K164" s="177"/>
      <c r="L164" s="14" t="s">
        <v>789</v>
      </c>
      <c r="N164" s="14"/>
      <c r="O164" s="31"/>
      <c r="P164" s="13" t="s">
        <v>891</v>
      </c>
      <c r="Q164" s="43" t="s">
        <v>918</v>
      </c>
      <c r="R164" s="43">
        <f>'[3]SALES'!C3</f>
        <v>0</v>
      </c>
      <c r="S164" s="43" t="str">
        <f>'[3]SALES'!D3</f>
        <v>§6(d)</v>
      </c>
      <c r="T164" s="43">
        <f>'[3]SALES'!E3</f>
        <v>1967</v>
      </c>
      <c r="U164" s="43">
        <f>'[3]SALES'!F3</f>
        <v>0</v>
      </c>
      <c r="V164" s="43"/>
      <c r="W164" s="43"/>
      <c r="X164" s="43"/>
      <c r="Y164" s="43"/>
      <c r="Z164" s="43" t="s">
        <v>794</v>
      </c>
      <c r="AA164" s="43" t="s">
        <v>794</v>
      </c>
      <c r="AB164" s="43" t="s">
        <v>794</v>
      </c>
      <c r="AC164" s="11" t="s">
        <v>789</v>
      </c>
      <c r="AD164" s="11" t="s">
        <v>789</v>
      </c>
      <c r="AE164" s="18" t="s">
        <v>794</v>
      </c>
      <c r="AI164" s="157"/>
    </row>
    <row r="165" spans="4:35" ht="25.5">
      <c r="D165" s="18">
        <v>3.002</v>
      </c>
      <c r="E165" s="19" t="s">
        <v>256</v>
      </c>
      <c r="F165" s="13" t="s">
        <v>68</v>
      </c>
      <c r="G165" s="27" t="s">
        <v>404</v>
      </c>
      <c r="H165" s="27" t="s">
        <v>405</v>
      </c>
      <c r="I165" s="43"/>
      <c r="J165" s="6" t="s">
        <v>868</v>
      </c>
      <c r="K165" s="177"/>
      <c r="L165" s="14" t="s">
        <v>789</v>
      </c>
      <c r="N165" s="14"/>
      <c r="O165" s="31"/>
      <c r="P165" s="13" t="s">
        <v>891</v>
      </c>
      <c r="Q165" s="43" t="s">
        <v>918</v>
      </c>
      <c r="R165" s="43">
        <f>'[3]SALES'!C4</f>
        <v>0</v>
      </c>
      <c r="S165" s="43" t="str">
        <f>'[3]SALES'!D4</f>
        <v>§6(d)</v>
      </c>
      <c r="T165" s="43">
        <f>'[3]SALES'!E4</f>
        <v>1967</v>
      </c>
      <c r="U165" s="43">
        <f>'[3]SALES'!F4</f>
        <v>0</v>
      </c>
      <c r="V165" s="43"/>
      <c r="W165" s="43"/>
      <c r="X165" s="43"/>
      <c r="Y165" s="43"/>
      <c r="Z165" s="43" t="s">
        <v>794</v>
      </c>
      <c r="AA165" s="43" t="s">
        <v>794</v>
      </c>
      <c r="AB165" s="43" t="s">
        <v>794</v>
      </c>
      <c r="AC165" s="11" t="s">
        <v>789</v>
      </c>
      <c r="AD165" s="11" t="s">
        <v>789</v>
      </c>
      <c r="AE165" s="18" t="s">
        <v>794</v>
      </c>
      <c r="AI165" s="157"/>
    </row>
    <row r="166" spans="4:35" ht="38.25">
      <c r="D166" s="18">
        <v>3.003</v>
      </c>
      <c r="E166" s="19" t="s">
        <v>257</v>
      </c>
      <c r="F166" s="13" t="s">
        <v>68</v>
      </c>
      <c r="G166" s="27" t="s">
        <v>406</v>
      </c>
      <c r="H166" s="27" t="s">
        <v>407</v>
      </c>
      <c r="I166" s="43"/>
      <c r="J166" s="6" t="s">
        <v>861</v>
      </c>
      <c r="K166" s="177"/>
      <c r="L166" s="14">
        <v>407.7526651756366</v>
      </c>
      <c r="M166" s="184"/>
      <c r="N166" s="29">
        <v>26447</v>
      </c>
      <c r="O166" s="31">
        <f>L166*1000000/N166</f>
        <v>15417.728482460641</v>
      </c>
      <c r="P166" s="13" t="s">
        <v>891</v>
      </c>
      <c r="Q166" s="43" t="s">
        <v>919</v>
      </c>
      <c r="R166" s="43">
        <f>'[3]SALES'!C5</f>
        <v>0</v>
      </c>
      <c r="S166" s="43" t="str">
        <f>'[3]SALES'!D5</f>
        <v>§6(e); §6(x)</v>
      </c>
      <c r="T166" s="43" t="str">
        <f>'[3]SALES'!E5</f>
        <v>1967; 1970</v>
      </c>
      <c r="U166" s="43" t="str">
        <f>'[3]SALES'!F5</f>
        <v>1968, 1983, 1990, 2004 </v>
      </c>
      <c r="V166" s="43"/>
      <c r="W166" s="43"/>
      <c r="X166" s="43"/>
      <c r="Y166" s="43"/>
      <c r="Z166" s="43" t="s">
        <v>794</v>
      </c>
      <c r="AA166" s="43" t="s">
        <v>794</v>
      </c>
      <c r="AB166" s="43" t="s">
        <v>794</v>
      </c>
      <c r="AC166" s="11" t="s">
        <v>789</v>
      </c>
      <c r="AD166" s="11" t="s">
        <v>789</v>
      </c>
      <c r="AE166" s="18" t="s">
        <v>794</v>
      </c>
      <c r="AH166" s="27" t="s">
        <v>363</v>
      </c>
      <c r="AI166" s="157" t="s">
        <v>961</v>
      </c>
    </row>
    <row r="167" spans="4:35" ht="25.5">
      <c r="D167" s="18">
        <v>3.004</v>
      </c>
      <c r="E167" s="19" t="s">
        <v>258</v>
      </c>
      <c r="F167" s="13" t="s">
        <v>68</v>
      </c>
      <c r="G167" s="27" t="s">
        <v>408</v>
      </c>
      <c r="H167" s="27" t="s">
        <v>409</v>
      </c>
      <c r="I167" s="43"/>
      <c r="J167" s="6" t="s">
        <v>863</v>
      </c>
      <c r="K167" s="177"/>
      <c r="L167" s="14">
        <v>0.598334701436758</v>
      </c>
      <c r="M167" s="184"/>
      <c r="N167" s="29">
        <v>83</v>
      </c>
      <c r="O167" s="31">
        <f>L167*1000000/N167</f>
        <v>7208.851824539253</v>
      </c>
      <c r="P167" s="13" t="s">
        <v>891</v>
      </c>
      <c r="Q167" s="43" t="s">
        <v>920</v>
      </c>
      <c r="R167" s="43">
        <f>'[3]SALES'!C7</f>
        <v>0</v>
      </c>
      <c r="S167" s="43" t="str">
        <f>'[3]SALES'!D7</f>
        <v>§6 (ww)</v>
      </c>
      <c r="T167" s="43">
        <f>'[3]SALES'!E7</f>
        <v>2005</v>
      </c>
      <c r="U167" s="43">
        <f>'[3]SALES'!F7</f>
        <v>2007</v>
      </c>
      <c r="V167" s="43"/>
      <c r="W167" s="43"/>
      <c r="X167" s="43"/>
      <c r="Y167" s="43"/>
      <c r="Z167" s="43" t="s">
        <v>934</v>
      </c>
      <c r="AA167" s="43" t="s">
        <v>877</v>
      </c>
      <c r="AB167" s="43" t="s">
        <v>794</v>
      </c>
      <c r="AC167" s="11" t="s">
        <v>789</v>
      </c>
      <c r="AD167" s="11" t="s">
        <v>789</v>
      </c>
      <c r="AE167" s="18" t="s">
        <v>794</v>
      </c>
      <c r="AI167" s="157" t="s">
        <v>968</v>
      </c>
    </row>
    <row r="168" spans="3:35" s="1" customFormat="1" ht="12.75">
      <c r="C168" s="7" t="s">
        <v>69</v>
      </c>
      <c r="D168" s="103"/>
      <c r="E168" s="7"/>
      <c r="F168" s="7"/>
      <c r="G168" s="24"/>
      <c r="H168" s="24"/>
      <c r="I168" s="24"/>
      <c r="J168" s="24"/>
      <c r="K168" s="176"/>
      <c r="L168" s="10">
        <f>SUM(L169:L178)</f>
        <v>1511.637059085887</v>
      </c>
      <c r="M168" s="183"/>
      <c r="N168" s="10"/>
      <c r="O168" s="32"/>
      <c r="P168" s="7"/>
      <c r="Q168" s="24"/>
      <c r="R168" s="24"/>
      <c r="S168" s="24"/>
      <c r="T168" s="24"/>
      <c r="U168" s="24"/>
      <c r="V168" s="24"/>
      <c r="W168" s="24"/>
      <c r="X168" s="24"/>
      <c r="Y168" s="24"/>
      <c r="Z168" s="24"/>
      <c r="AA168" s="24"/>
      <c r="AB168" s="161"/>
      <c r="AC168" s="24"/>
      <c r="AD168" s="7"/>
      <c r="AE168" s="7"/>
      <c r="AF168" s="161"/>
      <c r="AG168" s="161"/>
      <c r="AH168" s="24"/>
      <c r="AI168" s="24"/>
    </row>
    <row r="169" spans="4:35" ht="38.25">
      <c r="D169" s="18">
        <v>3.101</v>
      </c>
      <c r="E169" s="19" t="s">
        <v>259</v>
      </c>
      <c r="F169" s="13" t="s">
        <v>68</v>
      </c>
      <c r="G169" s="27" t="s">
        <v>410</v>
      </c>
      <c r="H169" s="27" t="s">
        <v>411</v>
      </c>
      <c r="I169" s="43"/>
      <c r="J169" s="6" t="s">
        <v>860</v>
      </c>
      <c r="K169" s="177"/>
      <c r="L169" s="14">
        <v>682.6981138279857</v>
      </c>
      <c r="M169" s="184"/>
      <c r="N169" s="29">
        <v>6595245.1</v>
      </c>
      <c r="O169" s="31">
        <f>L169*1000000/N169</f>
        <v>103.51368349115423</v>
      </c>
      <c r="P169" s="13" t="s">
        <v>891</v>
      </c>
      <c r="Q169" s="43" t="s">
        <v>921</v>
      </c>
      <c r="R169" s="43">
        <f>'[3]SALES'!C9</f>
        <v>0</v>
      </c>
      <c r="S169" s="43" t="str">
        <f>'[3]SALES'!D9</f>
        <v>§6(h); §6(kk)</v>
      </c>
      <c r="T169" s="43" t="str">
        <f>'[3]SALES'!E9</f>
        <v>1967; 1986</v>
      </c>
      <c r="U169" s="43" t="str">
        <f>'[3]SALES'!F9</f>
        <v>1971, 1978, 1986, 1988, 1993, 2000</v>
      </c>
      <c r="V169" s="43"/>
      <c r="W169" s="43"/>
      <c r="X169" s="43"/>
      <c r="Y169" s="43"/>
      <c r="Z169" s="43" t="s">
        <v>794</v>
      </c>
      <c r="AA169" s="43" t="s">
        <v>794</v>
      </c>
      <c r="AB169" s="43" t="s">
        <v>794</v>
      </c>
      <c r="AC169" s="11" t="s">
        <v>789</v>
      </c>
      <c r="AD169" s="11" t="s">
        <v>789</v>
      </c>
      <c r="AE169" s="18" t="s">
        <v>794</v>
      </c>
      <c r="AH169" s="27" t="s">
        <v>364</v>
      </c>
      <c r="AI169" s="157" t="s">
        <v>1062</v>
      </c>
    </row>
    <row r="170" spans="4:35" ht="25.5">
      <c r="D170" s="18">
        <v>3.102</v>
      </c>
      <c r="E170" s="19" t="s">
        <v>260</v>
      </c>
      <c r="F170" s="13" t="s">
        <v>68</v>
      </c>
      <c r="G170" s="27" t="s">
        <v>412</v>
      </c>
      <c r="H170" s="27" t="s">
        <v>413</v>
      </c>
      <c r="I170" s="43"/>
      <c r="J170" s="6" t="s">
        <v>860</v>
      </c>
      <c r="K170" s="177"/>
      <c r="L170" s="14" t="s">
        <v>789</v>
      </c>
      <c r="N170" s="14"/>
      <c r="O170" s="31"/>
      <c r="P170" s="13" t="s">
        <v>891</v>
      </c>
      <c r="Q170" s="43" t="s">
        <v>922</v>
      </c>
      <c r="R170" s="43">
        <f>'[3]SALES'!C11</f>
        <v>0</v>
      </c>
      <c r="S170" s="43" t="str">
        <f>'[3]SALES'!D11</f>
        <v>§6(h)</v>
      </c>
      <c r="T170" s="43">
        <f>'[3]SALES'!E11</f>
        <v>1967</v>
      </c>
      <c r="U170" s="43" t="str">
        <f>'[3]SALES'!F11</f>
        <v>1971, 1977, 1986, 1988, </v>
      </c>
      <c r="V170" s="43"/>
      <c r="W170" s="43"/>
      <c r="X170" s="43"/>
      <c r="Y170" s="43"/>
      <c r="Z170" s="43" t="s">
        <v>794</v>
      </c>
      <c r="AA170" s="43" t="s">
        <v>794</v>
      </c>
      <c r="AB170" s="43" t="s">
        <v>794</v>
      </c>
      <c r="AC170" s="11" t="s">
        <v>789</v>
      </c>
      <c r="AD170" s="11" t="s">
        <v>789</v>
      </c>
      <c r="AE170" s="18" t="s">
        <v>794</v>
      </c>
      <c r="AI170" s="157"/>
    </row>
    <row r="171" spans="4:35" ht="51">
      <c r="D171" s="18">
        <v>3.103</v>
      </c>
      <c r="E171" s="19" t="s">
        <v>261</v>
      </c>
      <c r="F171" s="13" t="s">
        <v>68</v>
      </c>
      <c r="G171" s="27" t="s">
        <v>414</v>
      </c>
      <c r="H171" s="27" t="s">
        <v>415</v>
      </c>
      <c r="I171" s="43"/>
      <c r="J171" s="6" t="s">
        <v>860</v>
      </c>
      <c r="K171" s="177"/>
      <c r="L171" s="14">
        <v>281.9840035376463</v>
      </c>
      <c r="M171" s="184"/>
      <c r="N171" s="29">
        <v>6595245.1</v>
      </c>
      <c r="O171" s="31">
        <f>L171*1000000/N171</f>
        <v>42.755651876781094</v>
      </c>
      <c r="P171" s="13" t="s">
        <v>891</v>
      </c>
      <c r="Q171" s="43" t="s">
        <v>923</v>
      </c>
      <c r="R171" s="43">
        <f>'[3]SALES'!C12</f>
        <v>0</v>
      </c>
      <c r="S171" s="43" t="str">
        <f>'[3]SALES'!D12</f>
        <v>§6(k)</v>
      </c>
      <c r="T171" s="43">
        <f>'[3]SALES'!E12</f>
        <v>1967</v>
      </c>
      <c r="U171" s="43" t="str">
        <f>'[3]SALES'!F12</f>
        <v>1971, </v>
      </c>
      <c r="V171" s="43"/>
      <c r="W171" s="43"/>
      <c r="X171" s="43"/>
      <c r="Y171" s="43"/>
      <c r="Z171" s="43" t="s">
        <v>794</v>
      </c>
      <c r="AA171" s="43" t="s">
        <v>794</v>
      </c>
      <c r="AB171" s="43" t="s">
        <v>934</v>
      </c>
      <c r="AC171" s="11" t="s">
        <v>789</v>
      </c>
      <c r="AD171" s="11" t="s">
        <v>789</v>
      </c>
      <c r="AE171" s="18" t="s">
        <v>794</v>
      </c>
      <c r="AH171" s="27" t="s">
        <v>364</v>
      </c>
      <c r="AI171" s="157" t="s">
        <v>1062</v>
      </c>
    </row>
    <row r="172" spans="4:35" ht="38.25">
      <c r="D172" s="18">
        <v>3.104</v>
      </c>
      <c r="E172" s="19" t="s">
        <v>262</v>
      </c>
      <c r="F172" s="13" t="s">
        <v>68</v>
      </c>
      <c r="G172" s="27" t="s">
        <v>416</v>
      </c>
      <c r="H172" s="27" t="s">
        <v>417</v>
      </c>
      <c r="I172" s="43"/>
      <c r="J172" s="6" t="s">
        <v>861</v>
      </c>
      <c r="K172" s="177"/>
      <c r="L172" s="14">
        <v>448.8386519943733</v>
      </c>
      <c r="M172" s="184"/>
      <c r="N172" s="14"/>
      <c r="O172" s="31"/>
      <c r="P172" s="13" t="s">
        <v>891</v>
      </c>
      <c r="Q172" s="43" t="s">
        <v>924</v>
      </c>
      <c r="R172" s="43">
        <f>'[3]SALES'!C13</f>
        <v>0</v>
      </c>
      <c r="S172" s="43" t="str">
        <f>'[3]SALES'!D13</f>
        <v>§6(l); §6(z)</v>
      </c>
      <c r="T172" s="43" t="str">
        <f>'[3]SALES'!E13</f>
        <v>1967; 1973</v>
      </c>
      <c r="U172" s="43" t="str">
        <f>'[3]SALES'!F13</f>
        <v>1979, 1984, 2011</v>
      </c>
      <c r="V172" s="43"/>
      <c r="W172" s="43"/>
      <c r="X172" s="43"/>
      <c r="Y172" s="43"/>
      <c r="Z172" s="43" t="s">
        <v>794</v>
      </c>
      <c r="AA172" s="43" t="s">
        <v>794</v>
      </c>
      <c r="AB172" s="43" t="s">
        <v>794</v>
      </c>
      <c r="AC172" s="11" t="s">
        <v>789</v>
      </c>
      <c r="AD172" s="11" t="s">
        <v>789</v>
      </c>
      <c r="AE172" s="18" t="s">
        <v>794</v>
      </c>
      <c r="AH172" s="27" t="s">
        <v>966</v>
      </c>
      <c r="AI172" s="157" t="s">
        <v>960</v>
      </c>
    </row>
    <row r="173" spans="4:35" ht="12.75">
      <c r="D173" s="18">
        <v>3.105</v>
      </c>
      <c r="E173" s="19" t="s">
        <v>263</v>
      </c>
      <c r="F173" s="13" t="s">
        <v>68</v>
      </c>
      <c r="G173" s="27" t="s">
        <v>418</v>
      </c>
      <c r="H173" s="27" t="s">
        <v>419</v>
      </c>
      <c r="I173" s="43"/>
      <c r="J173" s="6" t="s">
        <v>864</v>
      </c>
      <c r="K173" s="177"/>
      <c r="L173" s="14">
        <v>50.54908210996491</v>
      </c>
      <c r="M173" s="184"/>
      <c r="N173" s="29">
        <v>6595245.1</v>
      </c>
      <c r="O173" s="31">
        <f>L173*1000000/N173</f>
        <v>7.664473623575401</v>
      </c>
      <c r="P173" s="13" t="s">
        <v>891</v>
      </c>
      <c r="Q173" s="43" t="s">
        <v>925</v>
      </c>
      <c r="R173" s="43">
        <f>'[3]SALES'!C15</f>
        <v>0</v>
      </c>
      <c r="S173" s="43" t="str">
        <f>'[3]SALES'!D15</f>
        <v>§6(i)</v>
      </c>
      <c r="T173" s="43">
        <f>'[3]SALES'!E15</f>
        <v>1967</v>
      </c>
      <c r="U173" s="43" t="str">
        <f>'[3]SALES'!F15</f>
        <v>1971, 1990</v>
      </c>
      <c r="V173" s="43"/>
      <c r="W173" s="43"/>
      <c r="X173" s="43"/>
      <c r="Y173" s="43"/>
      <c r="Z173" s="43" t="s">
        <v>794</v>
      </c>
      <c r="AA173" s="43" t="s">
        <v>794</v>
      </c>
      <c r="AB173" s="43" t="s">
        <v>794</v>
      </c>
      <c r="AC173" s="11" t="s">
        <v>789</v>
      </c>
      <c r="AD173" s="11" t="s">
        <v>789</v>
      </c>
      <c r="AE173" s="18" t="s">
        <v>794</v>
      </c>
      <c r="AH173" s="27" t="s">
        <v>364</v>
      </c>
      <c r="AI173" s="157" t="s">
        <v>1062</v>
      </c>
    </row>
    <row r="174" spans="4:35" ht="38.25">
      <c r="D174" s="18">
        <v>3.106</v>
      </c>
      <c r="E174" s="19" t="s">
        <v>264</v>
      </c>
      <c r="F174" s="13" t="s">
        <v>68</v>
      </c>
      <c r="G174" s="27" t="s">
        <v>420</v>
      </c>
      <c r="H174" s="27" t="s">
        <v>421</v>
      </c>
      <c r="I174" s="43"/>
      <c r="J174" s="6" t="s">
        <v>863</v>
      </c>
      <c r="K174" s="177"/>
      <c r="L174" s="14">
        <v>36.01439444680875</v>
      </c>
      <c r="M174" s="184"/>
      <c r="N174" s="14"/>
      <c r="O174" s="31"/>
      <c r="P174" s="13" t="s">
        <v>891</v>
      </c>
      <c r="Q174" s="43" t="s">
        <v>926</v>
      </c>
      <c r="R174" s="43">
        <f>'[3]SALES'!C16</f>
        <v>0</v>
      </c>
      <c r="S174" s="43" t="str">
        <f>'[3]SALES'!D16</f>
        <v>§6(m)</v>
      </c>
      <c r="T174" s="43">
        <f>'[3]SALES'!E16</f>
        <v>1967</v>
      </c>
      <c r="U174" s="43">
        <f>'[3]SALES'!F16</f>
        <v>0</v>
      </c>
      <c r="V174" s="43"/>
      <c r="W174" s="43"/>
      <c r="X174" s="43"/>
      <c r="Y174" s="43"/>
      <c r="Z174" s="43" t="s">
        <v>794</v>
      </c>
      <c r="AA174" s="43" t="s">
        <v>794</v>
      </c>
      <c r="AB174" s="43" t="s">
        <v>794</v>
      </c>
      <c r="AC174" s="11" t="s">
        <v>789</v>
      </c>
      <c r="AD174" s="11" t="s">
        <v>789</v>
      </c>
      <c r="AE174" s="18" t="s">
        <v>794</v>
      </c>
      <c r="AI174" s="157" t="s">
        <v>962</v>
      </c>
    </row>
    <row r="175" spans="4:35" ht="12.75">
      <c r="D175" s="18">
        <v>3.107</v>
      </c>
      <c r="E175" s="19" t="s">
        <v>265</v>
      </c>
      <c r="F175" s="13" t="s">
        <v>68</v>
      </c>
      <c r="G175" s="27" t="s">
        <v>422</v>
      </c>
      <c r="H175" s="27" t="s">
        <v>423</v>
      </c>
      <c r="I175" s="43"/>
      <c r="J175" s="6" t="s">
        <v>868</v>
      </c>
      <c r="K175" s="177"/>
      <c r="L175" s="14" t="s">
        <v>789</v>
      </c>
      <c r="N175" s="14"/>
      <c r="O175" s="31"/>
      <c r="P175" s="13" t="s">
        <v>891</v>
      </c>
      <c r="Q175" s="43" t="s">
        <v>927</v>
      </c>
      <c r="R175" s="43">
        <f>'[3]SALES'!C17</f>
        <v>0</v>
      </c>
      <c r="S175" s="43" t="str">
        <f>'[3]SALES'!D17</f>
        <v>§6(w)</v>
      </c>
      <c r="T175" s="43">
        <f>'[3]SALES'!E17</f>
        <v>1968</v>
      </c>
      <c r="U175" s="43">
        <f>'[3]SALES'!F17</f>
        <v>0</v>
      </c>
      <c r="V175" s="43"/>
      <c r="W175" s="43"/>
      <c r="X175" s="43"/>
      <c r="Y175" s="43"/>
      <c r="Z175" s="43" t="s">
        <v>794</v>
      </c>
      <c r="AA175" s="43" t="s">
        <v>794</v>
      </c>
      <c r="AB175" s="43" t="s">
        <v>794</v>
      </c>
      <c r="AC175" s="11" t="s">
        <v>789</v>
      </c>
      <c r="AD175" s="11" t="s">
        <v>789</v>
      </c>
      <c r="AE175" s="18" t="s">
        <v>794</v>
      </c>
      <c r="AI175" s="157"/>
    </row>
    <row r="176" spans="4:35" ht="25.5">
      <c r="D176" s="18">
        <v>3.108</v>
      </c>
      <c r="E176" s="19" t="s">
        <v>266</v>
      </c>
      <c r="F176" s="13" t="s">
        <v>68</v>
      </c>
      <c r="G176" s="27" t="s">
        <v>424</v>
      </c>
      <c r="H176" s="27" t="s">
        <v>425</v>
      </c>
      <c r="I176" s="43"/>
      <c r="J176" s="6" t="s">
        <v>860</v>
      </c>
      <c r="K176" s="177"/>
      <c r="L176" s="14" t="s">
        <v>789</v>
      </c>
      <c r="N176" s="14"/>
      <c r="O176" s="31"/>
      <c r="P176" s="13" t="s">
        <v>891</v>
      </c>
      <c r="Q176" s="43" t="s">
        <v>928</v>
      </c>
      <c r="R176" s="43">
        <f>'[3]SALES'!C18</f>
        <v>0</v>
      </c>
      <c r="S176" s="43" t="str">
        <f>'[3]SALES'!D18</f>
        <v>§6(ll)</v>
      </c>
      <c r="T176" s="43">
        <f>'[3]SALES'!E18</f>
        <v>1987</v>
      </c>
      <c r="U176" s="43">
        <f>'[3]SALES'!F18</f>
        <v>1993</v>
      </c>
      <c r="V176" s="43"/>
      <c r="W176" s="43"/>
      <c r="X176" s="43"/>
      <c r="Y176" s="43"/>
      <c r="Z176" s="43" t="s">
        <v>794</v>
      </c>
      <c r="AA176" s="43" t="s">
        <v>794</v>
      </c>
      <c r="AB176" s="43" t="s">
        <v>794</v>
      </c>
      <c r="AC176" s="11" t="s">
        <v>789</v>
      </c>
      <c r="AD176" s="11" t="s">
        <v>789</v>
      </c>
      <c r="AE176" s="18" t="s">
        <v>794</v>
      </c>
      <c r="AI176" s="157"/>
    </row>
    <row r="177" spans="4:35" ht="12.75">
      <c r="D177" s="18">
        <v>3.109</v>
      </c>
      <c r="E177" s="19" t="s">
        <v>267</v>
      </c>
      <c r="F177" s="13" t="s">
        <v>68</v>
      </c>
      <c r="G177" s="27" t="s">
        <v>426</v>
      </c>
      <c r="H177" s="27" t="s">
        <v>427</v>
      </c>
      <c r="I177" s="43"/>
      <c r="J177" s="6" t="s">
        <v>863</v>
      </c>
      <c r="K177" s="177"/>
      <c r="L177" s="14" t="s">
        <v>789</v>
      </c>
      <c r="N177" s="14"/>
      <c r="O177" s="31"/>
      <c r="P177" s="13" t="s">
        <v>891</v>
      </c>
      <c r="Q177" s="43" t="s">
        <v>929</v>
      </c>
      <c r="R177" s="43">
        <f>'[3]SALES'!C19</f>
        <v>0</v>
      </c>
      <c r="S177" s="43" t="str">
        <f>'[3]SALES'!D19</f>
        <v>§6(y)</v>
      </c>
      <c r="T177" s="43">
        <f>'[3]SALES'!E19</f>
        <v>1971</v>
      </c>
      <c r="U177" s="43">
        <f>'[3]SALES'!F19</f>
        <v>1983</v>
      </c>
      <c r="V177" s="43"/>
      <c r="W177" s="43"/>
      <c r="X177" s="43"/>
      <c r="Y177" s="43"/>
      <c r="Z177" s="43" t="s">
        <v>794</v>
      </c>
      <c r="AA177" s="43" t="s">
        <v>794</v>
      </c>
      <c r="AB177" s="43" t="s">
        <v>794</v>
      </c>
      <c r="AC177" s="11" t="s">
        <v>789</v>
      </c>
      <c r="AD177" s="11" t="s">
        <v>789</v>
      </c>
      <c r="AE177" s="18" t="s">
        <v>794</v>
      </c>
      <c r="AI177" s="157"/>
    </row>
    <row r="178" spans="4:35" ht="42" customHeight="1">
      <c r="D178" s="18">
        <v>3.112</v>
      </c>
      <c r="E178" s="19" t="s">
        <v>268</v>
      </c>
      <c r="F178" s="13" t="s">
        <v>68</v>
      </c>
      <c r="G178" s="27" t="s">
        <v>428</v>
      </c>
      <c r="H178" s="27" t="s">
        <v>429</v>
      </c>
      <c r="I178" s="43"/>
      <c r="J178" s="6" t="s">
        <v>863</v>
      </c>
      <c r="K178" s="177"/>
      <c r="L178" s="14">
        <v>11.552813169108155</v>
      </c>
      <c r="M178" s="184"/>
      <c r="N178" s="14"/>
      <c r="O178" s="31"/>
      <c r="P178" s="13" t="s">
        <v>891</v>
      </c>
      <c r="Q178" s="43" t="s">
        <v>930</v>
      </c>
      <c r="R178" s="43">
        <f>'[3]SALES'!C20</f>
        <v>0</v>
      </c>
      <c r="S178" s="43" t="str">
        <f>'[3]SALES'!D20</f>
        <v>§6(uu); §6(vv)</v>
      </c>
      <c r="T178" s="43">
        <f>'[3]SALES'!E20</f>
        <v>2001</v>
      </c>
      <c r="U178" s="43">
        <f>'[3]SALES'!F20</f>
        <v>0</v>
      </c>
      <c r="V178" s="43"/>
      <c r="W178" s="43"/>
      <c r="X178" s="43"/>
      <c r="Y178" s="43"/>
      <c r="Z178" s="43" t="s">
        <v>794</v>
      </c>
      <c r="AA178" s="43" t="s">
        <v>794</v>
      </c>
      <c r="AB178" s="43" t="s">
        <v>794</v>
      </c>
      <c r="AC178" s="11" t="s">
        <v>789</v>
      </c>
      <c r="AD178" s="11" t="s">
        <v>789</v>
      </c>
      <c r="AE178" s="18" t="s">
        <v>794</v>
      </c>
      <c r="AI178" s="157" t="s">
        <v>963</v>
      </c>
    </row>
    <row r="179" spans="4:35" ht="25.5">
      <c r="D179" s="18">
        <v>3.113</v>
      </c>
      <c r="E179" s="6" t="s">
        <v>1020</v>
      </c>
      <c r="F179" s="13" t="s">
        <v>68</v>
      </c>
      <c r="G179" s="27" t="s">
        <v>358</v>
      </c>
      <c r="I179" s="43"/>
      <c r="J179" s="6" t="s">
        <v>861</v>
      </c>
      <c r="L179" s="45" t="s">
        <v>688</v>
      </c>
      <c r="O179" s="191"/>
      <c r="P179" s="13" t="s">
        <v>891</v>
      </c>
      <c r="Q179" s="43" t="s">
        <v>775</v>
      </c>
      <c r="R179" s="43"/>
      <c r="S179" s="43"/>
      <c r="T179" s="43">
        <v>2011</v>
      </c>
      <c r="U179" s="43"/>
      <c r="V179" s="43"/>
      <c r="W179" s="43"/>
      <c r="X179" s="43"/>
      <c r="Y179" s="43"/>
      <c r="Z179" s="43" t="s">
        <v>794</v>
      </c>
      <c r="AA179" s="43" t="s">
        <v>794</v>
      </c>
      <c r="AB179" s="43" t="s">
        <v>794</v>
      </c>
      <c r="AC179" s="46" t="s">
        <v>789</v>
      </c>
      <c r="AD179" s="6" t="s">
        <v>789</v>
      </c>
      <c r="AE179" s="18" t="s">
        <v>794</v>
      </c>
      <c r="AI179" s="43" t="s">
        <v>1021</v>
      </c>
    </row>
    <row r="180" spans="3:35" s="1" customFormat="1" ht="12.75">
      <c r="C180" s="7" t="s">
        <v>70</v>
      </c>
      <c r="D180" s="103"/>
      <c r="E180" s="7"/>
      <c r="F180" s="7"/>
      <c r="G180" s="24"/>
      <c r="H180" s="24"/>
      <c r="I180" s="24"/>
      <c r="J180" s="24"/>
      <c r="K180" s="176"/>
      <c r="L180" s="10">
        <f>SUM(L181:L183)</f>
        <v>994.8663154958322</v>
      </c>
      <c r="M180" s="183"/>
      <c r="N180" s="10"/>
      <c r="O180" s="32"/>
      <c r="P180" s="7"/>
      <c r="Q180" s="24"/>
      <c r="R180" s="24"/>
      <c r="S180" s="24"/>
      <c r="T180" s="24"/>
      <c r="U180" s="24"/>
      <c r="V180" s="24"/>
      <c r="W180" s="24"/>
      <c r="X180" s="24"/>
      <c r="Y180" s="24"/>
      <c r="Z180" s="24"/>
      <c r="AA180" s="24"/>
      <c r="AB180" s="161"/>
      <c r="AC180" s="24"/>
      <c r="AD180" s="7"/>
      <c r="AE180" s="7"/>
      <c r="AF180" s="161"/>
      <c r="AG180" s="161"/>
      <c r="AH180" s="24"/>
      <c r="AI180" s="24"/>
    </row>
    <row r="181" spans="4:35" ht="38.25">
      <c r="D181" s="18">
        <v>3.201</v>
      </c>
      <c r="E181" s="19" t="s">
        <v>269</v>
      </c>
      <c r="F181" s="13" t="s">
        <v>68</v>
      </c>
      <c r="G181" s="27" t="s">
        <v>430</v>
      </c>
      <c r="H181" s="27" t="s">
        <v>431</v>
      </c>
      <c r="I181" s="43"/>
      <c r="J181" s="6" t="s">
        <v>860</v>
      </c>
      <c r="K181" s="177"/>
      <c r="L181" s="14">
        <v>113.85362224302891</v>
      </c>
      <c r="M181" s="184"/>
      <c r="N181" s="29">
        <f>6595245.1*79%*64%</f>
        <v>3334555.92256</v>
      </c>
      <c r="O181" s="31">
        <f>L181*1000000/N181</f>
        <v>34.14356360700089</v>
      </c>
      <c r="P181" s="13" t="s">
        <v>891</v>
      </c>
      <c r="Q181" s="43" t="s">
        <v>931</v>
      </c>
      <c r="R181" s="43">
        <f>'[3]SALES'!C23</f>
        <v>0</v>
      </c>
      <c r="S181" s="43" t="str">
        <f>'[3]SALES'!D23</f>
        <v>§6(g)</v>
      </c>
      <c r="T181" s="43">
        <f>'[3]SALES'!E23</f>
        <v>1967</v>
      </c>
      <c r="U181" s="43" t="str">
        <f>'[3]SALES'!F23</f>
        <v>1971, 2009, 2010</v>
      </c>
      <c r="V181" s="43"/>
      <c r="W181" s="43"/>
      <c r="X181" s="43"/>
      <c r="Y181" s="43"/>
      <c r="Z181" s="43" t="s">
        <v>794</v>
      </c>
      <c r="AA181" s="43" t="s">
        <v>794</v>
      </c>
      <c r="AB181" s="43" t="s">
        <v>794</v>
      </c>
      <c r="AC181" s="11" t="s">
        <v>789</v>
      </c>
      <c r="AD181" s="11" t="s">
        <v>789</v>
      </c>
      <c r="AE181" s="18" t="s">
        <v>794</v>
      </c>
      <c r="AH181" s="27" t="s">
        <v>764</v>
      </c>
      <c r="AI181" s="157" t="s">
        <v>964</v>
      </c>
    </row>
    <row r="182" spans="4:35" ht="38.25">
      <c r="D182" s="18">
        <v>3.202</v>
      </c>
      <c r="E182" s="19" t="s">
        <v>270</v>
      </c>
      <c r="F182" s="13" t="s">
        <v>68</v>
      </c>
      <c r="G182" s="27" t="s">
        <v>432</v>
      </c>
      <c r="H182" s="27" t="s">
        <v>431</v>
      </c>
      <c r="I182" s="43"/>
      <c r="J182" s="6" t="s">
        <v>866</v>
      </c>
      <c r="K182" s="177"/>
      <c r="L182" s="14">
        <v>725.9158218173903</v>
      </c>
      <c r="M182" s="184"/>
      <c r="N182" s="29">
        <f>4629636*1.00737977930481</f>
        <v>4663801.691941603</v>
      </c>
      <c r="O182" s="31">
        <f>L182*1000000/N182</f>
        <v>155.64894688204075</v>
      </c>
      <c r="P182" s="13" t="s">
        <v>891</v>
      </c>
      <c r="Q182" s="43" t="s">
        <v>932</v>
      </c>
      <c r="R182" s="43">
        <f>'[3]SALES'!C24</f>
        <v>0</v>
      </c>
      <c r="S182" s="43" t="str">
        <f>'[3]SALES'!D24</f>
        <v>§6(g)</v>
      </c>
      <c r="T182" s="43">
        <f>'[3]SALES'!E24</f>
        <v>1967</v>
      </c>
      <c r="U182" s="43">
        <f>'[3]SALES'!F24</f>
        <v>0</v>
      </c>
      <c r="V182" s="43"/>
      <c r="W182" s="43"/>
      <c r="X182" s="43"/>
      <c r="Y182" s="43"/>
      <c r="Z182" s="43" t="s">
        <v>794</v>
      </c>
      <c r="AA182" s="43" t="s">
        <v>794</v>
      </c>
      <c r="AB182" s="43" t="s">
        <v>794</v>
      </c>
      <c r="AC182" s="11" t="s">
        <v>789</v>
      </c>
      <c r="AD182" s="11" t="s">
        <v>789</v>
      </c>
      <c r="AE182" s="18" t="s">
        <v>794</v>
      </c>
      <c r="AH182" s="27" t="s">
        <v>967</v>
      </c>
      <c r="AI182" s="157" t="s">
        <v>965</v>
      </c>
    </row>
    <row r="183" spans="4:35" ht="38.25">
      <c r="D183" s="18">
        <v>3.203</v>
      </c>
      <c r="E183" s="19" t="s">
        <v>271</v>
      </c>
      <c r="F183" s="13" t="s">
        <v>68</v>
      </c>
      <c r="G183" s="27" t="s">
        <v>433</v>
      </c>
      <c r="H183" s="27" t="s">
        <v>434</v>
      </c>
      <c r="I183" s="43"/>
      <c r="J183" s="6" t="s">
        <v>864</v>
      </c>
      <c r="K183" s="177"/>
      <c r="L183" s="14">
        <v>155.0968714354129</v>
      </c>
      <c r="M183" s="184"/>
      <c r="N183" s="14"/>
      <c r="O183" s="31"/>
      <c r="P183" s="13" t="s">
        <v>891</v>
      </c>
      <c r="Q183" s="43" t="s">
        <v>933</v>
      </c>
      <c r="R183" s="43">
        <f>'[3]SALES'!C25</f>
        <v>0</v>
      </c>
      <c r="S183" s="43" t="str">
        <f>'[3]SALES'!D25</f>
        <v>*General exclusion of real property transactions</v>
      </c>
      <c r="T183" s="43">
        <f>'[3]SALES'!E25</f>
        <v>0</v>
      </c>
      <c r="U183" s="43">
        <f>'[3]SALES'!F25</f>
        <v>0</v>
      </c>
      <c r="V183" s="43"/>
      <c r="W183" s="43"/>
      <c r="X183" s="43"/>
      <c r="Y183" s="43"/>
      <c r="Z183" s="43" t="s">
        <v>794</v>
      </c>
      <c r="AA183" s="43" t="s">
        <v>794</v>
      </c>
      <c r="AB183" s="43" t="s">
        <v>794</v>
      </c>
      <c r="AC183" s="11" t="s">
        <v>789</v>
      </c>
      <c r="AD183" s="11" t="s">
        <v>789</v>
      </c>
      <c r="AE183" s="18" t="s">
        <v>934</v>
      </c>
      <c r="AI183" s="157" t="s">
        <v>968</v>
      </c>
    </row>
    <row r="184" spans="3:35" s="1" customFormat="1" ht="12.75">
      <c r="C184" s="7" t="s">
        <v>71</v>
      </c>
      <c r="D184" s="103"/>
      <c r="E184" s="7"/>
      <c r="F184" s="7"/>
      <c r="G184" s="24"/>
      <c r="H184" s="24"/>
      <c r="I184" s="24"/>
      <c r="J184" s="24"/>
      <c r="K184" s="176"/>
      <c r="L184" s="10">
        <f>SUM(L185:L192)</f>
        <v>894.8403919061352</v>
      </c>
      <c r="M184" s="183"/>
      <c r="N184" s="10"/>
      <c r="O184" s="32"/>
      <c r="P184" s="7"/>
      <c r="Q184" s="24"/>
      <c r="R184" s="24"/>
      <c r="S184" s="24"/>
      <c r="T184" s="24"/>
      <c r="U184" s="24"/>
      <c r="V184" s="24"/>
      <c r="W184" s="24"/>
      <c r="X184" s="24"/>
      <c r="Y184" s="24"/>
      <c r="Z184" s="24"/>
      <c r="AA184" s="24"/>
      <c r="AB184" s="161"/>
      <c r="AC184" s="24"/>
      <c r="AD184" s="7"/>
      <c r="AE184" s="7"/>
      <c r="AF184" s="161"/>
      <c r="AG184" s="161"/>
      <c r="AH184" s="24"/>
      <c r="AI184" s="24"/>
    </row>
    <row r="185" spans="4:35" ht="38.25" customHeight="1">
      <c r="D185" s="18">
        <v>3.301</v>
      </c>
      <c r="E185" s="19" t="s">
        <v>272</v>
      </c>
      <c r="F185" s="13" t="s">
        <v>68</v>
      </c>
      <c r="G185" s="27" t="s">
        <v>435</v>
      </c>
      <c r="H185" s="27" t="s">
        <v>444</v>
      </c>
      <c r="I185" s="43"/>
      <c r="J185" s="6" t="s">
        <v>860</v>
      </c>
      <c r="K185" s="177"/>
      <c r="L185" s="14" t="s">
        <v>789</v>
      </c>
      <c r="N185" s="14"/>
      <c r="O185" s="31"/>
      <c r="P185" s="13" t="s">
        <v>891</v>
      </c>
      <c r="Q185" s="43" t="s">
        <v>935</v>
      </c>
      <c r="R185" s="43">
        <f>'[3]SALES'!C27</f>
        <v>0</v>
      </c>
      <c r="S185" s="43" t="str">
        <f>'[3]SALES'!D27</f>
        <v>§6(v)</v>
      </c>
      <c r="T185" s="43">
        <f>'[3]SALES'!E27</f>
        <v>1967</v>
      </c>
      <c r="U185" s="43">
        <f>'[3]SALES'!F27</f>
        <v>0</v>
      </c>
      <c r="V185" s="43"/>
      <c r="W185" s="43"/>
      <c r="X185" s="43"/>
      <c r="Y185" s="43"/>
      <c r="Z185" s="43" t="s">
        <v>794</v>
      </c>
      <c r="AA185" s="43" t="s">
        <v>794</v>
      </c>
      <c r="AB185" s="43" t="s">
        <v>794</v>
      </c>
      <c r="AC185" s="11" t="s">
        <v>789</v>
      </c>
      <c r="AD185" s="11" t="s">
        <v>789</v>
      </c>
      <c r="AE185" s="18" t="s">
        <v>794</v>
      </c>
      <c r="AI185" s="157"/>
    </row>
    <row r="186" spans="4:35" ht="40.5" customHeight="1">
      <c r="D186" s="18">
        <v>3.302</v>
      </c>
      <c r="E186" s="19" t="s">
        <v>273</v>
      </c>
      <c r="F186" s="13" t="s">
        <v>68</v>
      </c>
      <c r="G186" s="27" t="s">
        <v>766</v>
      </c>
      <c r="I186" s="43"/>
      <c r="J186" s="6" t="s">
        <v>863</v>
      </c>
      <c r="K186" s="177"/>
      <c r="L186" s="14">
        <v>615.018669957685</v>
      </c>
      <c r="N186" s="14"/>
      <c r="O186" s="31"/>
      <c r="P186" s="13" t="s">
        <v>891</v>
      </c>
      <c r="Q186" s="43" t="s">
        <v>936</v>
      </c>
      <c r="R186" s="43">
        <f>'[3]SALES'!C28</f>
        <v>0</v>
      </c>
      <c r="S186" s="43" t="str">
        <f>'[3]SALES'!D28</f>
        <v>§6(r) ; §6(s)</v>
      </c>
      <c r="T186" s="43">
        <f>'[3]SALES'!E28</f>
        <v>1967</v>
      </c>
      <c r="U186" s="43" t="str">
        <f>'[3]SALES'!F28</f>
        <v>1971, 1977, 1982,  1990, 1995</v>
      </c>
      <c r="V186" s="43"/>
      <c r="W186" s="43"/>
      <c r="X186" s="43"/>
      <c r="Y186" s="43"/>
      <c r="Z186" s="43" t="s">
        <v>794</v>
      </c>
      <c r="AA186" s="43" t="s">
        <v>794</v>
      </c>
      <c r="AB186" s="43" t="s">
        <v>794</v>
      </c>
      <c r="AC186" s="11" t="s">
        <v>789</v>
      </c>
      <c r="AD186" s="11" t="s">
        <v>789</v>
      </c>
      <c r="AE186" s="18" t="s">
        <v>794</v>
      </c>
      <c r="AI186" s="157"/>
    </row>
    <row r="187" spans="4:35" ht="12.75">
      <c r="D187" s="18">
        <v>3.303</v>
      </c>
      <c r="E187" s="19" t="s">
        <v>274</v>
      </c>
      <c r="F187" s="13" t="s">
        <v>68</v>
      </c>
      <c r="G187" s="27" t="s">
        <v>359</v>
      </c>
      <c r="I187" s="43"/>
      <c r="J187" s="6" t="s">
        <v>863</v>
      </c>
      <c r="K187" s="177"/>
      <c r="L187" s="14">
        <v>86.29178776016799</v>
      </c>
      <c r="M187" s="184"/>
      <c r="N187" s="14"/>
      <c r="O187" s="31"/>
      <c r="P187" s="13" t="s">
        <v>891</v>
      </c>
      <c r="Q187" s="43" t="s">
        <v>936</v>
      </c>
      <c r="R187" s="43">
        <f>'[3]SALES'!C30</f>
        <v>0</v>
      </c>
      <c r="S187" s="43" t="str">
        <f>'[3]SALES'!D30</f>
        <v>§6(r) ; §6 (s)</v>
      </c>
      <c r="T187" s="43">
        <f>'[3]SALES'!E30</f>
        <v>1977</v>
      </c>
      <c r="U187" s="43">
        <f>'[3]SALES'!F30</f>
        <v>1982</v>
      </c>
      <c r="V187" s="43"/>
      <c r="W187" s="43"/>
      <c r="X187" s="43"/>
      <c r="Y187" s="43"/>
      <c r="Z187" s="43" t="s">
        <v>794</v>
      </c>
      <c r="AA187" s="43" t="s">
        <v>794</v>
      </c>
      <c r="AB187" s="43" t="s">
        <v>794</v>
      </c>
      <c r="AC187" s="11" t="s">
        <v>789</v>
      </c>
      <c r="AD187" s="11" t="s">
        <v>789</v>
      </c>
      <c r="AE187" s="18" t="s">
        <v>794</v>
      </c>
      <c r="AI187" s="157" t="s">
        <v>969</v>
      </c>
    </row>
    <row r="188" spans="4:35" ht="51">
      <c r="D188" s="18">
        <v>3.304</v>
      </c>
      <c r="E188" s="19" t="s">
        <v>275</v>
      </c>
      <c r="F188" s="13" t="s">
        <v>68</v>
      </c>
      <c r="G188" s="27" t="s">
        <v>445</v>
      </c>
      <c r="H188" s="27" t="s">
        <v>446</v>
      </c>
      <c r="I188" s="43"/>
      <c r="J188" s="6" t="s">
        <v>863</v>
      </c>
      <c r="K188" s="177"/>
      <c r="L188" s="14">
        <v>106.35999776051372</v>
      </c>
      <c r="M188" s="184"/>
      <c r="N188" s="14"/>
      <c r="O188" s="31"/>
      <c r="P188" s="13" t="s">
        <v>891</v>
      </c>
      <c r="Q188" s="43" t="s">
        <v>936</v>
      </c>
      <c r="R188" s="43">
        <f>'[3]SALES'!C32</f>
        <v>0</v>
      </c>
      <c r="S188" s="43" t="str">
        <f>'[3]SALES'!D32</f>
        <v>§6(r), (s)</v>
      </c>
      <c r="T188" s="43">
        <f>'[3]SALES'!E32</f>
        <v>1967</v>
      </c>
      <c r="U188" s="43" t="str">
        <f>'[3]SALES'!F32</f>
        <v>1971, 1977, 1982, 1990</v>
      </c>
      <c r="V188" s="43"/>
      <c r="W188" s="43"/>
      <c r="X188" s="43"/>
      <c r="Y188" s="43"/>
      <c r="Z188" s="43" t="s">
        <v>794</v>
      </c>
      <c r="AA188" s="43" t="s">
        <v>794</v>
      </c>
      <c r="AB188" s="43" t="s">
        <v>794</v>
      </c>
      <c r="AC188" s="11" t="s">
        <v>789</v>
      </c>
      <c r="AD188" s="11" t="s">
        <v>789</v>
      </c>
      <c r="AE188" s="18" t="s">
        <v>794</v>
      </c>
      <c r="AI188" s="157" t="s">
        <v>970</v>
      </c>
    </row>
    <row r="189" spans="4:35" ht="25.5">
      <c r="D189" s="18">
        <v>3.306</v>
      </c>
      <c r="E189" s="19" t="s">
        <v>276</v>
      </c>
      <c r="F189" s="13" t="s">
        <v>68</v>
      </c>
      <c r="G189" s="27" t="s">
        <v>447</v>
      </c>
      <c r="H189" s="27" t="s">
        <v>448</v>
      </c>
      <c r="I189" s="43"/>
      <c r="J189" s="6" t="s">
        <v>863</v>
      </c>
      <c r="K189" s="177"/>
      <c r="L189" s="14">
        <v>62.320294229031006</v>
      </c>
      <c r="M189" s="184"/>
      <c r="N189" s="14"/>
      <c r="O189" s="31"/>
      <c r="P189" s="13" t="s">
        <v>891</v>
      </c>
      <c r="Q189" s="43" t="s">
        <v>936</v>
      </c>
      <c r="R189" s="43">
        <f>'[3]SALES'!C33</f>
        <v>0</v>
      </c>
      <c r="S189" s="43" t="str">
        <f>'[3]SALES'!D33</f>
        <v>§6(r), (s)</v>
      </c>
      <c r="T189" s="43">
        <f>'[3]SALES'!E33</f>
        <v>1967</v>
      </c>
      <c r="U189" s="43" t="str">
        <f>'[3]SALES'!F33</f>
        <v>1990, 1995</v>
      </c>
      <c r="V189" s="43"/>
      <c r="W189" s="43"/>
      <c r="X189" s="43"/>
      <c r="Y189" s="43"/>
      <c r="Z189" s="43" t="s">
        <v>794</v>
      </c>
      <c r="AA189" s="43" t="s">
        <v>794</v>
      </c>
      <c r="AB189" s="43" t="s">
        <v>794</v>
      </c>
      <c r="AC189" s="11" t="s">
        <v>789</v>
      </c>
      <c r="AD189" s="11" t="s">
        <v>789</v>
      </c>
      <c r="AE189" s="18" t="s">
        <v>794</v>
      </c>
      <c r="AI189" s="157" t="s">
        <v>962</v>
      </c>
    </row>
    <row r="190" spans="4:35" ht="31.5">
      <c r="D190" s="18">
        <v>3.308</v>
      </c>
      <c r="E190" s="19" t="s">
        <v>277</v>
      </c>
      <c r="F190" s="13" t="s">
        <v>68</v>
      </c>
      <c r="G190" s="197" t="s">
        <v>449</v>
      </c>
      <c r="H190" s="198" t="s">
        <v>450</v>
      </c>
      <c r="I190" s="43"/>
      <c r="J190" s="6" t="s">
        <v>863</v>
      </c>
      <c r="K190" s="177"/>
      <c r="L190" s="14">
        <v>14.302748363132272</v>
      </c>
      <c r="M190" s="184"/>
      <c r="N190" s="14"/>
      <c r="O190" s="31"/>
      <c r="P190" s="13" t="s">
        <v>891</v>
      </c>
      <c r="Q190" s="43" t="s">
        <v>937</v>
      </c>
      <c r="R190" s="43">
        <f>'[3]SALES'!C34</f>
        <v>0</v>
      </c>
      <c r="S190" s="43" t="str">
        <f>'[3]SALES'!D34</f>
        <v>§6(r), (s); §6(p)</v>
      </c>
      <c r="T190" s="43">
        <f>'[3]SALES'!E34</f>
        <v>1967</v>
      </c>
      <c r="U190" s="43" t="str">
        <f>'[3]SALES'!F34</f>
        <v>1971, 1977, 1982, 1990 ; 1968, 2008</v>
      </c>
      <c r="V190" s="43"/>
      <c r="W190" s="43"/>
      <c r="X190" s="43"/>
      <c r="Y190" s="43"/>
      <c r="Z190" s="43" t="s">
        <v>794</v>
      </c>
      <c r="AA190" s="43" t="s">
        <v>794</v>
      </c>
      <c r="AB190" s="43" t="s">
        <v>794</v>
      </c>
      <c r="AC190" s="11" t="s">
        <v>789</v>
      </c>
      <c r="AD190" s="11" t="s">
        <v>789</v>
      </c>
      <c r="AE190" s="18" t="s">
        <v>794</v>
      </c>
      <c r="AI190" s="157" t="s">
        <v>971</v>
      </c>
    </row>
    <row r="191" spans="4:35" ht="38.25">
      <c r="D191" s="18">
        <v>3.309</v>
      </c>
      <c r="E191" s="19" t="s">
        <v>278</v>
      </c>
      <c r="F191" s="13" t="s">
        <v>68</v>
      </c>
      <c r="G191" s="27" t="s">
        <v>451</v>
      </c>
      <c r="H191" s="27" t="s">
        <v>452</v>
      </c>
      <c r="I191" s="43"/>
      <c r="J191" s="6" t="s">
        <v>863</v>
      </c>
      <c r="K191" s="177"/>
      <c r="L191" s="14">
        <v>10.546893835605278</v>
      </c>
      <c r="M191" s="184"/>
      <c r="N191" s="14"/>
      <c r="O191" s="31"/>
      <c r="P191" s="13" t="s">
        <v>891</v>
      </c>
      <c r="Q191" s="43" t="s">
        <v>938</v>
      </c>
      <c r="R191" s="43">
        <f>'[3]SALES'!C36</f>
        <v>0</v>
      </c>
      <c r="S191" s="43" t="str">
        <f>'[3]SALES'!D36</f>
        <v>§6(r), (s); §6(o)</v>
      </c>
      <c r="T191" s="43" t="str">
        <f>'[3]SALES'!E36</f>
        <v>1967; 1968</v>
      </c>
      <c r="U191" s="43" t="str">
        <f>'[3]SALES'!F36</f>
        <v>1971, 1977, 1982, 1990</v>
      </c>
      <c r="V191" s="43"/>
      <c r="W191" s="43"/>
      <c r="X191" s="43"/>
      <c r="Y191" s="43"/>
      <c r="Z191" s="43" t="s">
        <v>794</v>
      </c>
      <c r="AA191" s="43" t="s">
        <v>794</v>
      </c>
      <c r="AB191" s="43" t="s">
        <v>794</v>
      </c>
      <c r="AC191" s="11" t="s">
        <v>789</v>
      </c>
      <c r="AD191" s="11" t="s">
        <v>789</v>
      </c>
      <c r="AE191" s="18" t="s">
        <v>794</v>
      </c>
      <c r="AI191" s="157" t="s">
        <v>1000</v>
      </c>
    </row>
    <row r="192" spans="4:35" ht="12.75">
      <c r="D192" s="18">
        <v>3.31</v>
      </c>
      <c r="E192" s="19" t="s">
        <v>279</v>
      </c>
      <c r="F192" s="13" t="s">
        <v>68</v>
      </c>
      <c r="G192" s="27" t="s">
        <v>767</v>
      </c>
      <c r="I192" s="43"/>
      <c r="J192" s="6" t="s">
        <v>863</v>
      </c>
      <c r="K192" s="177"/>
      <c r="L192" s="14" t="s">
        <v>789</v>
      </c>
      <c r="N192" s="14"/>
      <c r="O192" s="31"/>
      <c r="P192" s="13" t="s">
        <v>891</v>
      </c>
      <c r="Q192" s="43" t="s">
        <v>936</v>
      </c>
      <c r="R192" s="43">
        <f>'[3]SALES'!C38</f>
        <v>0</v>
      </c>
      <c r="S192" s="43" t="str">
        <f>'[3]SALES'!D38</f>
        <v>§6(r), (s)</v>
      </c>
      <c r="T192" s="43">
        <f>'[3]SALES'!E38</f>
        <v>1967</v>
      </c>
      <c r="U192" s="43" t="str">
        <f>'[3]SALES'!F38</f>
        <v>1990, 1995</v>
      </c>
      <c r="V192" s="43"/>
      <c r="W192" s="43"/>
      <c r="X192" s="43"/>
      <c r="Y192" s="43"/>
      <c r="Z192" s="43" t="s">
        <v>794</v>
      </c>
      <c r="AA192" s="43" t="s">
        <v>794</v>
      </c>
      <c r="AB192" s="43" t="s">
        <v>794</v>
      </c>
      <c r="AC192" s="11" t="s">
        <v>789</v>
      </c>
      <c r="AD192" s="11" t="s">
        <v>789</v>
      </c>
      <c r="AE192" s="18" t="s">
        <v>794</v>
      </c>
      <c r="AI192" s="157"/>
    </row>
    <row r="193" spans="3:35" s="1" customFormat="1" ht="12.75">
      <c r="C193" s="7" t="s">
        <v>72</v>
      </c>
      <c r="D193" s="103"/>
      <c r="E193" s="7"/>
      <c r="F193" s="7"/>
      <c r="G193" s="24"/>
      <c r="H193" s="24"/>
      <c r="I193" s="24"/>
      <c r="J193" s="24"/>
      <c r="K193" s="176"/>
      <c r="L193" s="10">
        <f>SUM(L194:L211)</f>
        <v>1110.4038903888065</v>
      </c>
      <c r="M193" s="183"/>
      <c r="N193" s="10"/>
      <c r="O193" s="32"/>
      <c r="P193" s="7"/>
      <c r="Q193" s="24"/>
      <c r="R193" s="24"/>
      <c r="S193" s="24"/>
      <c r="T193" s="24"/>
      <c r="U193" s="24"/>
      <c r="V193" s="24"/>
      <c r="W193" s="24"/>
      <c r="X193" s="24"/>
      <c r="Y193" s="24"/>
      <c r="Z193" s="24"/>
      <c r="AA193" s="24"/>
      <c r="AB193" s="161"/>
      <c r="AC193" s="24"/>
      <c r="AD193" s="7"/>
      <c r="AE193" s="7"/>
      <c r="AF193" s="161"/>
      <c r="AG193" s="161"/>
      <c r="AH193" s="24"/>
      <c r="AI193" s="24"/>
    </row>
    <row r="194" spans="4:35" ht="25.5">
      <c r="D194" s="18">
        <v>3.401</v>
      </c>
      <c r="E194" s="19" t="s">
        <v>280</v>
      </c>
      <c r="F194" s="13" t="s">
        <v>68</v>
      </c>
      <c r="G194" s="27" t="s">
        <v>453</v>
      </c>
      <c r="H194" s="27" t="s">
        <v>454</v>
      </c>
      <c r="I194" s="43"/>
      <c r="J194" s="6" t="s">
        <v>864</v>
      </c>
      <c r="K194" s="177"/>
      <c r="L194" s="14">
        <v>306.4140021997048</v>
      </c>
      <c r="M194" s="184"/>
      <c r="N194" s="29">
        <v>6595245.1</v>
      </c>
      <c r="O194" s="31">
        <f>L194*1000000/N194</f>
        <v>46.45983546535743</v>
      </c>
      <c r="P194" s="13" t="s">
        <v>891</v>
      </c>
      <c r="Q194" s="43" t="s">
        <v>939</v>
      </c>
      <c r="R194" s="43">
        <f>'[3]SALES'!C40</f>
        <v>0</v>
      </c>
      <c r="S194" s="43" t="str">
        <f>'[3]SALES'!D40</f>
        <v>§6(i); §6(qq)</v>
      </c>
      <c r="T194" s="43" t="str">
        <f>'[3]SALES'!E40</f>
        <v>1967; 1990</v>
      </c>
      <c r="U194" s="43" t="str">
        <f>'[3]SALES'!F40</f>
        <v>1990; 1991, 2005</v>
      </c>
      <c r="V194" s="43"/>
      <c r="W194" s="43"/>
      <c r="X194" s="43"/>
      <c r="Y194" s="43"/>
      <c r="Z194" s="43" t="s">
        <v>794</v>
      </c>
      <c r="AA194" s="43" t="s">
        <v>794</v>
      </c>
      <c r="AB194" s="43" t="s">
        <v>794</v>
      </c>
      <c r="AC194" s="11" t="s">
        <v>789</v>
      </c>
      <c r="AD194" s="11" t="s">
        <v>789</v>
      </c>
      <c r="AE194" s="18" t="s">
        <v>794</v>
      </c>
      <c r="AH194" s="27" t="s">
        <v>364</v>
      </c>
      <c r="AI194" s="157" t="s">
        <v>1063</v>
      </c>
    </row>
    <row r="195" spans="4:35" ht="25.5">
      <c r="D195" s="18">
        <v>3.402</v>
      </c>
      <c r="E195" s="19" t="s">
        <v>281</v>
      </c>
      <c r="F195" s="13" t="s">
        <v>68</v>
      </c>
      <c r="G195" s="27" t="s">
        <v>455</v>
      </c>
      <c r="H195" s="27" t="s">
        <v>456</v>
      </c>
      <c r="I195" s="43"/>
      <c r="J195" s="6" t="s">
        <v>864</v>
      </c>
      <c r="K195" s="177"/>
      <c r="L195" s="14">
        <v>84.15277872950921</v>
      </c>
      <c r="M195" s="184"/>
      <c r="N195" s="29">
        <v>6595245.1</v>
      </c>
      <c r="O195" s="31">
        <f>L195*1000000/N195</f>
        <v>12.759613547873938</v>
      </c>
      <c r="P195" s="13" t="s">
        <v>891</v>
      </c>
      <c r="Q195" s="43" t="s">
        <v>940</v>
      </c>
      <c r="R195" s="43">
        <f>'[3]SALES'!C42</f>
        <v>0</v>
      </c>
      <c r="S195" s="43" t="str">
        <f>'[3]SALES'!D42</f>
        <v>§6(j); §6(qq)</v>
      </c>
      <c r="T195" s="43" t="str">
        <f>'[3]SALES'!E42</f>
        <v>1967; 1990</v>
      </c>
      <c r="U195" s="43" t="str">
        <f>'[3]SALES'!F42</f>
        <v>1977, 1990; 1991, 2005</v>
      </c>
      <c r="V195" s="43"/>
      <c r="W195" s="43"/>
      <c r="X195" s="43"/>
      <c r="Y195" s="43"/>
      <c r="Z195" s="43" t="s">
        <v>794</v>
      </c>
      <c r="AA195" s="43" t="s">
        <v>794</v>
      </c>
      <c r="AB195" s="43" t="s">
        <v>794</v>
      </c>
      <c r="AC195" s="11" t="s">
        <v>789</v>
      </c>
      <c r="AD195" s="11" t="s">
        <v>789</v>
      </c>
      <c r="AE195" s="18" t="s">
        <v>794</v>
      </c>
      <c r="AH195" s="27" t="s">
        <v>364</v>
      </c>
      <c r="AI195" s="157" t="s">
        <v>1063</v>
      </c>
    </row>
    <row r="196" spans="4:35" ht="25.5">
      <c r="D196" s="18">
        <v>3.403</v>
      </c>
      <c r="E196" s="19" t="s">
        <v>282</v>
      </c>
      <c r="F196" s="13" t="s">
        <v>68</v>
      </c>
      <c r="G196" s="27" t="s">
        <v>457</v>
      </c>
      <c r="H196" s="27" t="s">
        <v>458</v>
      </c>
      <c r="I196" s="43"/>
      <c r="J196" s="6" t="s">
        <v>864</v>
      </c>
      <c r="K196" s="177"/>
      <c r="L196" s="14">
        <v>180.20758251218626</v>
      </c>
      <c r="M196" s="184"/>
      <c r="N196" s="29">
        <v>6595245.1</v>
      </c>
      <c r="O196" s="31">
        <f>L196*1000000/N196</f>
        <v>27.32386435679036</v>
      </c>
      <c r="P196" s="13" t="s">
        <v>891</v>
      </c>
      <c r="Q196" s="43" t="s">
        <v>939</v>
      </c>
      <c r="R196" s="43">
        <f>'[3]SALES'!C44</f>
        <v>0</v>
      </c>
      <c r="S196" s="43" t="str">
        <f>'[3]SALES'!D44</f>
        <v>§6(i), (qq)</v>
      </c>
      <c r="T196" s="43" t="str">
        <f>'[3]SALES'!E44</f>
        <v>1967; 1990</v>
      </c>
      <c r="U196" s="43" t="str">
        <f>'[3]SALES'!F44</f>
        <v>1990; 1991, 2005</v>
      </c>
      <c r="V196" s="43"/>
      <c r="W196" s="43"/>
      <c r="X196" s="43"/>
      <c r="Y196" s="43"/>
      <c r="Z196" s="43" t="s">
        <v>794</v>
      </c>
      <c r="AA196" s="43" t="s">
        <v>794</v>
      </c>
      <c r="AB196" s="43" t="s">
        <v>794</v>
      </c>
      <c r="AC196" s="11" t="s">
        <v>789</v>
      </c>
      <c r="AD196" s="11" t="s">
        <v>789</v>
      </c>
      <c r="AE196" s="18" t="s">
        <v>794</v>
      </c>
      <c r="AH196" s="27" t="s">
        <v>364</v>
      </c>
      <c r="AI196" s="157" t="s">
        <v>1063</v>
      </c>
    </row>
    <row r="197" spans="4:35" ht="25.5">
      <c r="D197" s="18">
        <v>3.404</v>
      </c>
      <c r="E197" s="19" t="s">
        <v>283</v>
      </c>
      <c r="F197" s="13" t="s">
        <v>68</v>
      </c>
      <c r="G197" s="27" t="s">
        <v>459</v>
      </c>
      <c r="H197" s="27" t="s">
        <v>460</v>
      </c>
      <c r="I197" s="43"/>
      <c r="J197" s="6" t="s">
        <v>864</v>
      </c>
      <c r="K197" s="177"/>
      <c r="L197" s="14">
        <v>14.375</v>
      </c>
      <c r="M197" s="184"/>
      <c r="N197" s="29">
        <v>6595245.1</v>
      </c>
      <c r="O197" s="31">
        <f>L197*1000000/N197</f>
        <v>2.1796005731462507</v>
      </c>
      <c r="P197" s="13" t="s">
        <v>891</v>
      </c>
      <c r="Q197" s="43" t="s">
        <v>939</v>
      </c>
      <c r="R197" s="43">
        <f>'[3]SALES'!C45</f>
        <v>0</v>
      </c>
      <c r="S197" s="43" t="str">
        <f>'[3]SALES'!D45</f>
        <v>§6(i), (qq)</v>
      </c>
      <c r="T197" s="43" t="str">
        <f>'[3]SALES'!E45</f>
        <v>1971; 1990</v>
      </c>
      <c r="U197" s="43" t="str">
        <f>'[3]SALES'!F45</f>
        <v>1990; 1991, 2005</v>
      </c>
      <c r="V197" s="43"/>
      <c r="W197" s="43"/>
      <c r="X197" s="43"/>
      <c r="Y197" s="43"/>
      <c r="Z197" s="43" t="s">
        <v>794</v>
      </c>
      <c r="AA197" s="43" t="s">
        <v>794</v>
      </c>
      <c r="AB197" s="43" t="s">
        <v>794</v>
      </c>
      <c r="AC197" s="11" t="s">
        <v>789</v>
      </c>
      <c r="AD197" s="11" t="s">
        <v>789</v>
      </c>
      <c r="AE197" s="18" t="s">
        <v>794</v>
      </c>
      <c r="AH197" s="27" t="s">
        <v>364</v>
      </c>
      <c r="AI197" s="157" t="s">
        <v>972</v>
      </c>
    </row>
    <row r="198" spans="4:35" ht="38.25">
      <c r="D198" s="18">
        <v>3.405</v>
      </c>
      <c r="E198" s="19" t="s">
        <v>284</v>
      </c>
      <c r="F198" s="13" t="s">
        <v>68</v>
      </c>
      <c r="G198" s="27" t="s">
        <v>461</v>
      </c>
      <c r="H198" s="27" t="s">
        <v>462</v>
      </c>
      <c r="I198" s="43"/>
      <c r="J198" s="6" t="s">
        <v>866</v>
      </c>
      <c r="K198" s="177"/>
      <c r="L198" s="14" t="s">
        <v>789</v>
      </c>
      <c r="N198" s="14"/>
      <c r="O198" s="31"/>
      <c r="P198" s="13" t="s">
        <v>891</v>
      </c>
      <c r="Q198" s="43" t="s">
        <v>941</v>
      </c>
      <c r="R198" s="43">
        <f>'[3]SALES'!C46</f>
        <v>0</v>
      </c>
      <c r="S198" s="43" t="str">
        <f>'[3]SALES'!D46</f>
        <v>§6(dd)</v>
      </c>
      <c r="T198" s="43">
        <f>'[3]SALES'!E46</f>
        <v>1977</v>
      </c>
      <c r="U198" s="43">
        <f>'[3]SALES'!F46</f>
        <v>0</v>
      </c>
      <c r="V198" s="43"/>
      <c r="W198" s="43"/>
      <c r="X198" s="43"/>
      <c r="Y198" s="43"/>
      <c r="Z198" s="43" t="s">
        <v>794</v>
      </c>
      <c r="AA198" s="43" t="s">
        <v>794</v>
      </c>
      <c r="AB198" s="43" t="s">
        <v>794</v>
      </c>
      <c r="AC198" s="11" t="s">
        <v>789</v>
      </c>
      <c r="AD198" s="11" t="s">
        <v>789</v>
      </c>
      <c r="AE198" s="18" t="s">
        <v>794</v>
      </c>
      <c r="AI198" s="157"/>
    </row>
    <row r="199" spans="4:35" ht="25.5">
      <c r="D199" s="18">
        <v>3.406</v>
      </c>
      <c r="E199" s="19" t="s">
        <v>285</v>
      </c>
      <c r="F199" s="13" t="s">
        <v>68</v>
      </c>
      <c r="G199" s="27" t="s">
        <v>463</v>
      </c>
      <c r="H199" s="27" t="s">
        <v>464</v>
      </c>
      <c r="I199" s="43"/>
      <c r="J199" s="6" t="s">
        <v>861</v>
      </c>
      <c r="K199" s="177"/>
      <c r="L199" s="14">
        <v>16.16983964320592</v>
      </c>
      <c r="M199" s="184"/>
      <c r="N199" s="14"/>
      <c r="O199" s="31"/>
      <c r="P199" s="13" t="s">
        <v>891</v>
      </c>
      <c r="Q199" s="43" t="s">
        <v>942</v>
      </c>
      <c r="R199" s="43">
        <f>'[3]SALES'!C47</f>
        <v>0</v>
      </c>
      <c r="S199" s="43" t="str">
        <f>'[3]SALES'!D47</f>
        <v>§6(n)</v>
      </c>
      <c r="T199" s="43">
        <f>'[3]SALES'!E47</f>
        <v>1967</v>
      </c>
      <c r="U199" s="43">
        <f>'[3]SALES'!F47</f>
        <v>0</v>
      </c>
      <c r="V199" s="43"/>
      <c r="W199" s="43"/>
      <c r="X199" s="43"/>
      <c r="Y199" s="43"/>
      <c r="Z199" s="43" t="s">
        <v>794</v>
      </c>
      <c r="AA199" s="43" t="s">
        <v>794</v>
      </c>
      <c r="AB199" s="43" t="s">
        <v>794</v>
      </c>
      <c r="AC199" s="11" t="s">
        <v>789</v>
      </c>
      <c r="AD199" s="11" t="s">
        <v>789</v>
      </c>
      <c r="AE199" s="18" t="s">
        <v>794</v>
      </c>
      <c r="AI199" s="157" t="s">
        <v>962</v>
      </c>
    </row>
    <row r="200" spans="4:35" ht="25.5">
      <c r="D200" s="18">
        <v>3.407</v>
      </c>
      <c r="E200" s="19" t="s">
        <v>286</v>
      </c>
      <c r="F200" s="13" t="s">
        <v>68</v>
      </c>
      <c r="G200" s="27" t="s">
        <v>465</v>
      </c>
      <c r="H200" s="27" t="s">
        <v>466</v>
      </c>
      <c r="I200" s="43"/>
      <c r="J200" s="6" t="s">
        <v>861</v>
      </c>
      <c r="K200" s="177"/>
      <c r="L200" s="14">
        <v>1.2899570187876637</v>
      </c>
      <c r="M200" s="184"/>
      <c r="N200" s="14"/>
      <c r="O200" s="31"/>
      <c r="P200" s="13" t="s">
        <v>891</v>
      </c>
      <c r="Q200" s="43" t="s">
        <v>943</v>
      </c>
      <c r="R200" s="43">
        <f>'[3]SALES'!C48</f>
        <v>0</v>
      </c>
      <c r="S200" s="43" t="str">
        <f>'[3]SALES'!D48</f>
        <v>§6(u)</v>
      </c>
      <c r="T200" s="43">
        <f>'[3]SALES'!E48</f>
        <v>1967</v>
      </c>
      <c r="U200" s="43" t="str">
        <f>'[3]SALES'!F48</f>
        <v>1968, 2006</v>
      </c>
      <c r="V200" s="43"/>
      <c r="W200" s="43"/>
      <c r="X200" s="43"/>
      <c r="Y200" s="43"/>
      <c r="Z200" s="43" t="s">
        <v>794</v>
      </c>
      <c r="AA200" s="43" t="s">
        <v>794</v>
      </c>
      <c r="AB200" s="43" t="s">
        <v>794</v>
      </c>
      <c r="AC200" s="11" t="s">
        <v>789</v>
      </c>
      <c r="AD200" s="11" t="s">
        <v>789</v>
      </c>
      <c r="AE200" s="18" t="s">
        <v>794</v>
      </c>
      <c r="AI200" s="157" t="s">
        <v>973</v>
      </c>
    </row>
    <row r="201" spans="4:35" ht="38.25">
      <c r="D201" s="18">
        <v>3.408</v>
      </c>
      <c r="E201" s="19" t="s">
        <v>287</v>
      </c>
      <c r="F201" s="13" t="s">
        <v>68</v>
      </c>
      <c r="G201" s="27" t="s">
        <v>467</v>
      </c>
      <c r="H201" s="27" t="s">
        <v>468</v>
      </c>
      <c r="I201" s="43"/>
      <c r="J201" s="6" t="s">
        <v>862</v>
      </c>
      <c r="K201" s="177"/>
      <c r="L201" s="14">
        <v>26.040735627073104</v>
      </c>
      <c r="M201" s="184"/>
      <c r="N201" s="29">
        <f>1569016.57453699*1.01329870167382</f>
        <v>1589882.4578830362</v>
      </c>
      <c r="O201" s="31">
        <f>L201*1000000/N201</f>
        <v>16.379031983123408</v>
      </c>
      <c r="P201" s="13" t="s">
        <v>891</v>
      </c>
      <c r="Q201" s="43" t="s">
        <v>926</v>
      </c>
      <c r="R201" s="43">
        <f>'[3]SALES'!C49</f>
        <v>0</v>
      </c>
      <c r="S201" s="43" t="str">
        <f>'[3]SALES'!D49</f>
        <v>§6(m)</v>
      </c>
      <c r="T201" s="43">
        <f>'[3]SALES'!E49</f>
        <v>1967</v>
      </c>
      <c r="U201" s="43">
        <f>'[3]SALES'!F49</f>
        <v>0</v>
      </c>
      <c r="V201" s="43"/>
      <c r="W201" s="43"/>
      <c r="X201" s="43"/>
      <c r="Y201" s="43"/>
      <c r="Z201" s="43" t="s">
        <v>794</v>
      </c>
      <c r="AA201" s="43" t="s">
        <v>794</v>
      </c>
      <c r="AB201" s="43" t="s">
        <v>794</v>
      </c>
      <c r="AC201" s="11" t="s">
        <v>789</v>
      </c>
      <c r="AD201" s="11" t="s">
        <v>789</v>
      </c>
      <c r="AE201" s="18" t="s">
        <v>794</v>
      </c>
      <c r="AH201" s="27" t="s">
        <v>755</v>
      </c>
      <c r="AI201" s="157" t="s">
        <v>974</v>
      </c>
    </row>
    <row r="202" spans="4:35" ht="25.5">
      <c r="D202" s="18">
        <v>3.409</v>
      </c>
      <c r="E202" s="19" t="s">
        <v>288</v>
      </c>
      <c r="F202" s="13" t="s">
        <v>68</v>
      </c>
      <c r="G202" s="27" t="s">
        <v>469</v>
      </c>
      <c r="H202" s="27" t="s">
        <v>470</v>
      </c>
      <c r="I202" s="43"/>
      <c r="J202" s="6" t="s">
        <v>861</v>
      </c>
      <c r="K202" s="177"/>
      <c r="L202" s="14" t="s">
        <v>789</v>
      </c>
      <c r="N202" s="14"/>
      <c r="O202" s="31"/>
      <c r="P202" s="13" t="s">
        <v>891</v>
      </c>
      <c r="Q202" s="43" t="s">
        <v>926</v>
      </c>
      <c r="R202" s="43">
        <f>'[3]SALES'!C50</f>
        <v>0</v>
      </c>
      <c r="S202" s="43" t="str">
        <f>'[3]SALES'!D50</f>
        <v>§6(m)</v>
      </c>
      <c r="T202" s="43">
        <f>'[3]SALES'!E50</f>
        <v>1967</v>
      </c>
      <c r="U202" s="43">
        <f>'[3]SALES'!F50</f>
        <v>0</v>
      </c>
      <c r="V202" s="43"/>
      <c r="W202" s="43"/>
      <c r="X202" s="43"/>
      <c r="Y202" s="43"/>
      <c r="Z202" s="43" t="s">
        <v>794</v>
      </c>
      <c r="AA202" s="43" t="s">
        <v>794</v>
      </c>
      <c r="AB202" s="43" t="s">
        <v>794</v>
      </c>
      <c r="AC202" s="11" t="s">
        <v>789</v>
      </c>
      <c r="AD202" s="11" t="s">
        <v>789</v>
      </c>
      <c r="AE202" s="18" t="s">
        <v>794</v>
      </c>
      <c r="AI202" s="157"/>
    </row>
    <row r="203" spans="4:35" ht="25.5">
      <c r="D203" s="18">
        <v>3.41</v>
      </c>
      <c r="E203" s="19" t="s">
        <v>289</v>
      </c>
      <c r="F203" s="13" t="s">
        <v>68</v>
      </c>
      <c r="G203" s="27" t="s">
        <v>471</v>
      </c>
      <c r="H203" s="27" t="s">
        <v>472</v>
      </c>
      <c r="I203" s="43"/>
      <c r="J203" s="6" t="s">
        <v>863</v>
      </c>
      <c r="K203" s="177"/>
      <c r="L203" s="14">
        <v>157.7220228778597</v>
      </c>
      <c r="M203" s="184"/>
      <c r="N203" s="14"/>
      <c r="O203" s="31"/>
      <c r="P203" s="13" t="s">
        <v>891</v>
      </c>
      <c r="Q203" s="43" t="s">
        <v>944</v>
      </c>
      <c r="R203" s="43">
        <f>'[3]SALES'!C51</f>
        <v>0</v>
      </c>
      <c r="S203" s="43" t="str">
        <f>'[3]SALES'!D51</f>
        <v>§6(q)</v>
      </c>
      <c r="T203" s="43">
        <f>'[3]SALES'!E51</f>
        <v>1967</v>
      </c>
      <c r="U203" s="43" t="str">
        <f>'[3]SALES'!F51</f>
        <v>1981, 2005</v>
      </c>
      <c r="V203" s="43"/>
      <c r="W203" s="43"/>
      <c r="X203" s="43"/>
      <c r="Y203" s="43"/>
      <c r="Z203" s="43" t="s">
        <v>794</v>
      </c>
      <c r="AA203" s="43" t="s">
        <v>794</v>
      </c>
      <c r="AB203" s="43" t="s">
        <v>794</v>
      </c>
      <c r="AC203" s="11" t="s">
        <v>789</v>
      </c>
      <c r="AD203" s="11" t="s">
        <v>789</v>
      </c>
      <c r="AE203" s="18" t="s">
        <v>794</v>
      </c>
      <c r="AI203" s="157" t="s">
        <v>962</v>
      </c>
    </row>
    <row r="204" spans="4:35" ht="25.5">
      <c r="D204" s="18">
        <v>3.411</v>
      </c>
      <c r="E204" s="19" t="s">
        <v>290</v>
      </c>
      <c r="F204" s="13" t="s">
        <v>68</v>
      </c>
      <c r="G204" s="27" t="s">
        <v>473</v>
      </c>
      <c r="H204" s="27" t="s">
        <v>474</v>
      </c>
      <c r="I204" s="43"/>
      <c r="J204" s="6" t="s">
        <v>863</v>
      </c>
      <c r="K204" s="177"/>
      <c r="L204" s="14" t="s">
        <v>789</v>
      </c>
      <c r="N204" s="14"/>
      <c r="O204" s="31"/>
      <c r="P204" s="13" t="s">
        <v>891</v>
      </c>
      <c r="Q204" s="43" t="s">
        <v>945</v>
      </c>
      <c r="R204" s="43">
        <f>'[3]SALES'!C52</f>
        <v>0</v>
      </c>
      <c r="S204" s="43" t="str">
        <f>'[3]SALES'!D52</f>
        <v>§6(gg)</v>
      </c>
      <c r="T204" s="43">
        <f>'[3]SALES'!E52</f>
        <v>1979</v>
      </c>
      <c r="U204" s="43">
        <f>'[3]SALES'!F52</f>
        <v>1982</v>
      </c>
      <c r="V204" s="43"/>
      <c r="W204" s="43"/>
      <c r="X204" s="43"/>
      <c r="Y204" s="43"/>
      <c r="Z204" s="43" t="s">
        <v>794</v>
      </c>
      <c r="AA204" s="43" t="s">
        <v>794</v>
      </c>
      <c r="AB204" s="43" t="s">
        <v>794</v>
      </c>
      <c r="AC204" s="11" t="s">
        <v>789</v>
      </c>
      <c r="AD204" s="11" t="s">
        <v>789</v>
      </c>
      <c r="AE204" s="18" t="s">
        <v>794</v>
      </c>
      <c r="AI204" s="157"/>
    </row>
    <row r="205" spans="4:35" ht="38.25">
      <c r="D205" s="18">
        <v>3.412</v>
      </c>
      <c r="E205" s="19" t="s">
        <v>291</v>
      </c>
      <c r="F205" s="13" t="s">
        <v>68</v>
      </c>
      <c r="G205" s="27" t="s">
        <v>475</v>
      </c>
      <c r="H205" s="27" t="s">
        <v>476</v>
      </c>
      <c r="I205" s="43"/>
      <c r="J205" s="6" t="s">
        <v>866</v>
      </c>
      <c r="K205" s="177"/>
      <c r="L205" s="14">
        <v>222.87109029348161</v>
      </c>
      <c r="M205" s="184"/>
      <c r="N205" s="14"/>
      <c r="O205" s="31"/>
      <c r="P205" s="13" t="s">
        <v>891</v>
      </c>
      <c r="Q205" s="43" t="s">
        <v>946</v>
      </c>
      <c r="R205" s="43">
        <f>'[3]SALES'!C53</f>
        <v>0</v>
      </c>
      <c r="S205" s="43" t="str">
        <f>'[3]SALES'!D53</f>
        <v>§6(f)</v>
      </c>
      <c r="T205" s="43">
        <f>'[3]SALES'!E53</f>
        <v>1967</v>
      </c>
      <c r="U205" s="43">
        <f>'[3]SALES'!F53</f>
        <v>1998</v>
      </c>
      <c r="V205" s="43"/>
      <c r="W205" s="43"/>
      <c r="X205" s="43"/>
      <c r="Y205" s="43"/>
      <c r="Z205" s="43" t="s">
        <v>794</v>
      </c>
      <c r="AA205" s="43" t="s">
        <v>794</v>
      </c>
      <c r="AB205" s="43" t="s">
        <v>794</v>
      </c>
      <c r="AC205" s="11" t="s">
        <v>789</v>
      </c>
      <c r="AD205" s="11" t="s">
        <v>789</v>
      </c>
      <c r="AE205" s="18" t="s">
        <v>794</v>
      </c>
      <c r="AI205" s="157" t="s">
        <v>975</v>
      </c>
    </row>
    <row r="206" spans="4:35" ht="38.25">
      <c r="D206" s="18">
        <v>3.417</v>
      </c>
      <c r="E206" s="19" t="s">
        <v>292</v>
      </c>
      <c r="F206" s="13" t="s">
        <v>68</v>
      </c>
      <c r="G206" s="27" t="s">
        <v>477</v>
      </c>
      <c r="H206" s="27" t="s">
        <v>478</v>
      </c>
      <c r="I206" s="43"/>
      <c r="J206" s="6" t="s">
        <v>863</v>
      </c>
      <c r="K206" s="177"/>
      <c r="L206" s="14" t="s">
        <v>789</v>
      </c>
      <c r="M206" s="184"/>
      <c r="N206" s="14"/>
      <c r="O206" s="31"/>
      <c r="P206" s="13" t="s">
        <v>891</v>
      </c>
      <c r="Q206" s="43" t="s">
        <v>947</v>
      </c>
      <c r="R206" s="43">
        <f>'[3]SALES'!C54</f>
        <v>0</v>
      </c>
      <c r="S206" s="43" t="str">
        <f>'[3]SALES'!D54</f>
        <v>§6(pp)</v>
      </c>
      <c r="T206" s="43">
        <f>'[3]SALES'!E54</f>
        <v>1990</v>
      </c>
      <c r="U206" s="43">
        <f>'[3]SALES'!F54</f>
        <v>0</v>
      </c>
      <c r="V206" s="43"/>
      <c r="W206" s="43"/>
      <c r="X206" s="43"/>
      <c r="Y206" s="43"/>
      <c r="Z206" s="43" t="s">
        <v>794</v>
      </c>
      <c r="AA206" s="43" t="s">
        <v>794</v>
      </c>
      <c r="AB206" s="43" t="s">
        <v>794</v>
      </c>
      <c r="AC206" s="11" t="s">
        <v>789</v>
      </c>
      <c r="AD206" s="11" t="s">
        <v>789</v>
      </c>
      <c r="AE206" s="18" t="s">
        <v>794</v>
      </c>
      <c r="AI206" s="157"/>
    </row>
    <row r="207" spans="4:35" ht="38.25">
      <c r="D207" s="18">
        <v>3.418</v>
      </c>
      <c r="E207" s="19" t="s">
        <v>296</v>
      </c>
      <c r="F207" s="13" t="s">
        <v>68</v>
      </c>
      <c r="G207" s="27" t="s">
        <v>479</v>
      </c>
      <c r="H207" s="27" t="s">
        <v>480</v>
      </c>
      <c r="I207" s="43"/>
      <c r="J207" s="6" t="s">
        <v>863</v>
      </c>
      <c r="K207" s="177"/>
      <c r="L207" s="14">
        <v>0.6753016222330186</v>
      </c>
      <c r="M207" s="184"/>
      <c r="N207" s="14"/>
      <c r="O207" s="31"/>
      <c r="P207" s="13" t="s">
        <v>891</v>
      </c>
      <c r="Q207" s="43" t="s">
        <v>948</v>
      </c>
      <c r="R207" s="43">
        <f>'[3]SALES'!C55</f>
        <v>0</v>
      </c>
      <c r="S207" s="43" t="str">
        <f>'[3]SALES'!D55</f>
        <v>§6(o)</v>
      </c>
      <c r="T207" s="43">
        <f>'[3]SALES'!E55</f>
        <v>1967</v>
      </c>
      <c r="U207" s="43">
        <f>'[3]SALES'!F55</f>
        <v>0</v>
      </c>
      <c r="V207" s="43"/>
      <c r="W207" s="43"/>
      <c r="X207" s="43"/>
      <c r="Y207" s="43"/>
      <c r="Z207" s="43" t="s">
        <v>794</v>
      </c>
      <c r="AA207" s="43" t="s">
        <v>794</v>
      </c>
      <c r="AB207" s="43" t="s">
        <v>794</v>
      </c>
      <c r="AC207" s="11" t="s">
        <v>789</v>
      </c>
      <c r="AD207" s="11" t="s">
        <v>789</v>
      </c>
      <c r="AE207" s="18" t="s">
        <v>794</v>
      </c>
      <c r="AI207" s="157" t="s">
        <v>976</v>
      </c>
    </row>
    <row r="208" spans="4:35" ht="38.25">
      <c r="D208" s="18">
        <v>3.419</v>
      </c>
      <c r="E208" s="19" t="s">
        <v>297</v>
      </c>
      <c r="F208" s="13" t="s">
        <v>68</v>
      </c>
      <c r="G208" s="27" t="s">
        <v>481</v>
      </c>
      <c r="H208" s="27" t="s">
        <v>482</v>
      </c>
      <c r="I208" s="43"/>
      <c r="J208" s="6" t="s">
        <v>866</v>
      </c>
      <c r="K208" s="177"/>
      <c r="L208" s="14">
        <v>59.3967483887028</v>
      </c>
      <c r="M208" s="184"/>
      <c r="N208" s="14"/>
      <c r="O208" s="31"/>
      <c r="P208" s="13" t="s">
        <v>891</v>
      </c>
      <c r="Q208" s="43" t="s">
        <v>949</v>
      </c>
      <c r="R208" s="43">
        <f>'[3]SALES'!C56</f>
        <v>0</v>
      </c>
      <c r="S208" s="43" t="str">
        <f>'[3]SALES'!D56</f>
        <v>§6(j)</v>
      </c>
      <c r="T208" s="43">
        <f>'[3]SALES'!E56</f>
        <v>1967</v>
      </c>
      <c r="U208" s="43" t="str">
        <f>'[3]SALES'!F56</f>
        <v>1977, 1990</v>
      </c>
      <c r="V208" s="43"/>
      <c r="W208" s="43"/>
      <c r="X208" s="43"/>
      <c r="Y208" s="43"/>
      <c r="Z208" s="43" t="s">
        <v>794</v>
      </c>
      <c r="AA208" s="43" t="s">
        <v>794</v>
      </c>
      <c r="AB208" s="43" t="s">
        <v>794</v>
      </c>
      <c r="AC208" s="11" t="s">
        <v>789</v>
      </c>
      <c r="AD208" s="11" t="s">
        <v>789</v>
      </c>
      <c r="AE208" s="18" t="s">
        <v>794</v>
      </c>
      <c r="AI208" s="157" t="s">
        <v>1001</v>
      </c>
    </row>
    <row r="209" spans="4:35" ht="38.25">
      <c r="D209" s="18">
        <v>3.42</v>
      </c>
      <c r="E209" s="19" t="s">
        <v>299</v>
      </c>
      <c r="F209" s="13" t="s">
        <v>68</v>
      </c>
      <c r="G209" s="27" t="s">
        <v>483</v>
      </c>
      <c r="H209" s="27" t="s">
        <v>484</v>
      </c>
      <c r="I209" s="43"/>
      <c r="J209" s="6" t="s">
        <v>866</v>
      </c>
      <c r="K209" s="177"/>
      <c r="L209" s="14" t="s">
        <v>789</v>
      </c>
      <c r="N209" s="14"/>
      <c r="O209" s="31"/>
      <c r="P209" s="13" t="s">
        <v>891</v>
      </c>
      <c r="Q209" s="43" t="s">
        <v>950</v>
      </c>
      <c r="R209" s="43">
        <f>'[3]SALES'!C57</f>
        <v>0</v>
      </c>
      <c r="S209" s="43" t="str">
        <f>'[3]SALES'!D57</f>
        <v>§6(aa)</v>
      </c>
      <c r="T209" s="43">
        <f>'[3]SALES'!E57</f>
        <v>1973</v>
      </c>
      <c r="U209" s="43">
        <f>'[3]SALES'!F57</f>
        <v>1997</v>
      </c>
      <c r="V209" s="43"/>
      <c r="W209" s="43"/>
      <c r="X209" s="43"/>
      <c r="Y209" s="43"/>
      <c r="Z209" s="43" t="s">
        <v>794</v>
      </c>
      <c r="AA209" s="43" t="s">
        <v>794</v>
      </c>
      <c r="AB209" s="43" t="s">
        <v>794</v>
      </c>
      <c r="AC209" s="11" t="s">
        <v>789</v>
      </c>
      <c r="AD209" s="11" t="s">
        <v>789</v>
      </c>
      <c r="AE209" s="18" t="s">
        <v>794</v>
      </c>
      <c r="AI209" s="157"/>
    </row>
    <row r="210" spans="4:35" ht="38.25">
      <c r="D210" s="18">
        <v>3.421</v>
      </c>
      <c r="E210" s="19" t="s">
        <v>300</v>
      </c>
      <c r="F210" s="13" t="s">
        <v>68</v>
      </c>
      <c r="G210" s="27" t="s">
        <v>485</v>
      </c>
      <c r="H210" s="27" t="s">
        <v>486</v>
      </c>
      <c r="I210" s="43"/>
      <c r="J210" s="6" t="s">
        <v>863</v>
      </c>
      <c r="K210" s="177"/>
      <c r="L210" s="14" t="s">
        <v>789</v>
      </c>
      <c r="N210" s="14"/>
      <c r="O210" s="31"/>
      <c r="P210" s="13" t="s">
        <v>891</v>
      </c>
      <c r="Q210" s="43" t="s">
        <v>926</v>
      </c>
      <c r="R210" s="43">
        <f>'[3]SALES'!C58</f>
        <v>0</v>
      </c>
      <c r="S210" s="43" t="str">
        <f>'[3]SALES'!D58</f>
        <v>§6(m)</v>
      </c>
      <c r="T210" s="43">
        <f>'[3]SALES'!E58</f>
        <v>1967</v>
      </c>
      <c r="U210" s="43">
        <f>'[3]SALES'!F58</f>
        <v>0</v>
      </c>
      <c r="V210" s="43"/>
      <c r="W210" s="43"/>
      <c r="X210" s="43"/>
      <c r="Y210" s="43"/>
      <c r="Z210" s="43" t="s">
        <v>794</v>
      </c>
      <c r="AA210" s="43" t="s">
        <v>794</v>
      </c>
      <c r="AB210" s="43" t="s">
        <v>794</v>
      </c>
      <c r="AC210" s="11" t="s">
        <v>789</v>
      </c>
      <c r="AD210" s="11" t="s">
        <v>789</v>
      </c>
      <c r="AE210" s="18" t="s">
        <v>794</v>
      </c>
      <c r="AI210" s="157"/>
    </row>
    <row r="211" spans="4:35" ht="25.5">
      <c r="D211" s="18">
        <v>3.422</v>
      </c>
      <c r="E211" s="19" t="s">
        <v>301</v>
      </c>
      <c r="F211" s="13" t="s">
        <v>68</v>
      </c>
      <c r="G211" s="27" t="s">
        <v>487</v>
      </c>
      <c r="H211" s="27" t="s">
        <v>488</v>
      </c>
      <c r="I211" s="43"/>
      <c r="J211" s="6" t="s">
        <v>860</v>
      </c>
      <c r="K211" s="177"/>
      <c r="L211" s="14">
        <v>41.08883147606251</v>
      </c>
      <c r="M211" s="184"/>
      <c r="N211" s="29">
        <f>6595245.1*(1-29.7%)</f>
        <v>4636457.3053</v>
      </c>
      <c r="O211" s="31">
        <f>L211*1000000/N211</f>
        <v>8.862117942743327</v>
      </c>
      <c r="P211" s="13" t="s">
        <v>891</v>
      </c>
      <c r="Q211" s="43" t="s">
        <v>925</v>
      </c>
      <c r="R211" s="43">
        <f>'[3]SALES'!C59</f>
        <v>0</v>
      </c>
      <c r="S211" s="43" t="str">
        <f>'[3]SALES'!D59</f>
        <v>§6(i)</v>
      </c>
      <c r="T211" s="43">
        <f>'[3]SALES'!E59</f>
        <v>1967</v>
      </c>
      <c r="U211" s="43">
        <f>'[3]SALES'!F59</f>
        <v>1990</v>
      </c>
      <c r="V211" s="43"/>
      <c r="W211" s="43"/>
      <c r="X211" s="43"/>
      <c r="Y211" s="43"/>
      <c r="Z211" s="43" t="s">
        <v>794</v>
      </c>
      <c r="AA211" s="43" t="s">
        <v>794</v>
      </c>
      <c r="AB211" s="43" t="s">
        <v>934</v>
      </c>
      <c r="AC211" s="11" t="s">
        <v>789</v>
      </c>
      <c r="AD211" s="11" t="s">
        <v>789</v>
      </c>
      <c r="AE211" s="18" t="s">
        <v>794</v>
      </c>
      <c r="AH211" s="27" t="s">
        <v>780</v>
      </c>
      <c r="AI211" s="157" t="s">
        <v>1064</v>
      </c>
    </row>
    <row r="212" spans="3:35" s="1" customFormat="1" ht="12.75">
      <c r="C212" s="7" t="s">
        <v>73</v>
      </c>
      <c r="D212" s="103"/>
      <c r="E212" s="7"/>
      <c r="F212" s="7"/>
      <c r="G212" s="24"/>
      <c r="H212" s="24"/>
      <c r="I212" s="24"/>
      <c r="J212" s="24"/>
      <c r="K212" s="176"/>
      <c r="L212" s="10">
        <f>SUM(L213:L216)</f>
        <v>13354.677172948155</v>
      </c>
      <c r="M212" s="183"/>
      <c r="N212" s="10"/>
      <c r="O212" s="32"/>
      <c r="P212" s="7"/>
      <c r="Q212" s="24"/>
      <c r="R212" s="24"/>
      <c r="S212" s="24"/>
      <c r="T212" s="24"/>
      <c r="U212" s="24"/>
      <c r="V212" s="24"/>
      <c r="W212" s="24"/>
      <c r="X212" s="24"/>
      <c r="Y212" s="24"/>
      <c r="Z212" s="24"/>
      <c r="AA212" s="24"/>
      <c r="AB212" s="161"/>
      <c r="AC212" s="24"/>
      <c r="AD212" s="7"/>
      <c r="AE212" s="7"/>
      <c r="AF212" s="161"/>
      <c r="AG212" s="161"/>
      <c r="AH212" s="24"/>
      <c r="AI212" s="24"/>
    </row>
    <row r="213" spans="4:35" ht="42" customHeight="1">
      <c r="D213" s="18">
        <v>3.501</v>
      </c>
      <c r="E213" s="19" t="s">
        <v>302</v>
      </c>
      <c r="F213" s="13" t="s">
        <v>68</v>
      </c>
      <c r="G213" s="27" t="s">
        <v>489</v>
      </c>
      <c r="H213" s="27" t="s">
        <v>490</v>
      </c>
      <c r="I213" s="43"/>
      <c r="J213" s="6" t="s">
        <v>863</v>
      </c>
      <c r="K213" s="177"/>
      <c r="L213" s="14">
        <v>1997.4992704266651</v>
      </c>
      <c r="M213" s="184"/>
      <c r="N213" s="14"/>
      <c r="O213" s="31"/>
      <c r="P213" s="13" t="s">
        <v>891</v>
      </c>
      <c r="Q213" s="43" t="s">
        <v>933</v>
      </c>
      <c r="R213" s="43"/>
      <c r="S213" s="43"/>
      <c r="T213" s="43"/>
      <c r="U213" s="43"/>
      <c r="V213" s="43"/>
      <c r="W213" s="43"/>
      <c r="X213" s="43"/>
      <c r="Y213" s="43"/>
      <c r="Z213" s="43" t="s">
        <v>794</v>
      </c>
      <c r="AA213" s="43" t="s">
        <v>794</v>
      </c>
      <c r="AB213" s="43" t="s">
        <v>794</v>
      </c>
      <c r="AC213" s="11" t="s">
        <v>789</v>
      </c>
      <c r="AD213" s="11" t="s">
        <v>789</v>
      </c>
      <c r="AE213" s="18" t="s">
        <v>934</v>
      </c>
      <c r="AI213" s="157" t="s">
        <v>968</v>
      </c>
    </row>
    <row r="214" spans="4:35" ht="37.5" customHeight="1">
      <c r="D214" s="18">
        <v>3.502</v>
      </c>
      <c r="E214" s="19" t="s">
        <v>303</v>
      </c>
      <c r="F214" s="13" t="s">
        <v>68</v>
      </c>
      <c r="G214" s="27" t="s">
        <v>491</v>
      </c>
      <c r="H214" s="27" t="s">
        <v>492</v>
      </c>
      <c r="I214" s="43"/>
      <c r="J214" s="6" t="s">
        <v>863</v>
      </c>
      <c r="K214" s="177"/>
      <c r="L214" s="14">
        <v>1690.9446714505625</v>
      </c>
      <c r="M214" s="184"/>
      <c r="N214" s="14"/>
      <c r="O214" s="31"/>
      <c r="P214" s="13" t="s">
        <v>891</v>
      </c>
      <c r="Q214" s="43" t="s">
        <v>933</v>
      </c>
      <c r="R214" s="43"/>
      <c r="S214" s="43"/>
      <c r="T214" s="43"/>
      <c r="U214" s="43"/>
      <c r="V214" s="43"/>
      <c r="W214" s="43"/>
      <c r="X214" s="43"/>
      <c r="Y214" s="43"/>
      <c r="Z214" s="43" t="s">
        <v>794</v>
      </c>
      <c r="AA214" s="43" t="s">
        <v>794</v>
      </c>
      <c r="AB214" s="43" t="s">
        <v>794</v>
      </c>
      <c r="AC214" s="11" t="s">
        <v>789</v>
      </c>
      <c r="AD214" s="11" t="s">
        <v>789</v>
      </c>
      <c r="AE214" s="18" t="s">
        <v>934</v>
      </c>
      <c r="AI214" s="157" t="s">
        <v>977</v>
      </c>
    </row>
    <row r="215" spans="4:35" ht="25.5">
      <c r="D215" s="18">
        <v>3.503</v>
      </c>
      <c r="E215" s="19" t="s">
        <v>304</v>
      </c>
      <c r="F215" s="13" t="s">
        <v>68</v>
      </c>
      <c r="G215" s="27" t="s">
        <v>493</v>
      </c>
      <c r="H215" s="27" t="s">
        <v>494</v>
      </c>
      <c r="I215" s="43"/>
      <c r="J215" s="6" t="s">
        <v>865</v>
      </c>
      <c r="K215" s="177"/>
      <c r="L215" s="14">
        <v>9519.048442823496</v>
      </c>
      <c r="M215" s="184"/>
      <c r="N215" s="29">
        <v>6595245.1</v>
      </c>
      <c r="O215" s="31">
        <f>L215*1000000/N215</f>
        <v>1443.319891602436</v>
      </c>
      <c r="P215" s="13" t="s">
        <v>891</v>
      </c>
      <c r="Q215" s="43" t="s">
        <v>951</v>
      </c>
      <c r="R215" s="43"/>
      <c r="S215" s="43"/>
      <c r="T215" s="43"/>
      <c r="U215" s="43"/>
      <c r="V215" s="43"/>
      <c r="W215" s="43"/>
      <c r="X215" s="43"/>
      <c r="Y215" s="43"/>
      <c r="Z215" s="43" t="s">
        <v>794</v>
      </c>
      <c r="AA215" s="43" t="s">
        <v>794</v>
      </c>
      <c r="AB215" s="43" t="s">
        <v>794</v>
      </c>
      <c r="AC215" s="11" t="s">
        <v>789</v>
      </c>
      <c r="AD215" s="11" t="s">
        <v>789</v>
      </c>
      <c r="AE215" s="18" t="s">
        <v>934</v>
      </c>
      <c r="AH215" s="27" t="s">
        <v>781</v>
      </c>
      <c r="AI215" s="157" t="s">
        <v>975</v>
      </c>
    </row>
    <row r="216" spans="4:35" ht="63.75">
      <c r="D216" s="18">
        <v>3.504</v>
      </c>
      <c r="E216" s="19" t="s">
        <v>305</v>
      </c>
      <c r="F216" s="13" t="s">
        <v>68</v>
      </c>
      <c r="G216" s="27" t="s">
        <v>495</v>
      </c>
      <c r="H216" s="27" t="s">
        <v>496</v>
      </c>
      <c r="I216" s="43"/>
      <c r="J216" s="6" t="s">
        <v>863</v>
      </c>
      <c r="K216" s="177"/>
      <c r="L216" s="14">
        <v>147.18478824743147</v>
      </c>
      <c r="M216" s="184"/>
      <c r="N216" s="29">
        <f>6595245.1*64%</f>
        <v>4220956.864</v>
      </c>
      <c r="O216" s="31">
        <f>L216*1000000/N216</f>
        <v>34.87000530679469</v>
      </c>
      <c r="P216" s="13" t="s">
        <v>891</v>
      </c>
      <c r="Q216" s="43" t="s">
        <v>951</v>
      </c>
      <c r="R216" s="43"/>
      <c r="S216" s="43"/>
      <c r="T216" s="43"/>
      <c r="U216" s="43"/>
      <c r="V216" s="43"/>
      <c r="W216" s="43"/>
      <c r="X216" s="43"/>
      <c r="Y216" s="43"/>
      <c r="Z216" s="43" t="s">
        <v>794</v>
      </c>
      <c r="AA216" s="43" t="s">
        <v>794</v>
      </c>
      <c r="AB216" s="43" t="s">
        <v>794</v>
      </c>
      <c r="AC216" s="11" t="s">
        <v>789</v>
      </c>
      <c r="AD216" s="11" t="s">
        <v>789</v>
      </c>
      <c r="AE216" s="18" t="s">
        <v>934</v>
      </c>
      <c r="AH216" s="27" t="s">
        <v>782</v>
      </c>
      <c r="AI216" s="157" t="s">
        <v>978</v>
      </c>
    </row>
    <row r="217" spans="3:35" s="1" customFormat="1" ht="12.75">
      <c r="C217" s="7" t="s">
        <v>74</v>
      </c>
      <c r="D217" s="103"/>
      <c r="E217" s="7"/>
      <c r="F217" s="7"/>
      <c r="G217" s="24"/>
      <c r="H217" s="24"/>
      <c r="I217" s="24"/>
      <c r="J217" s="24"/>
      <c r="K217" s="176"/>
      <c r="L217" s="10">
        <f>SUM(L218:L228)</f>
        <v>122.1174026823756</v>
      </c>
      <c r="M217" s="183"/>
      <c r="N217" s="10"/>
      <c r="O217" s="32"/>
      <c r="P217" s="7"/>
      <c r="Q217" s="24"/>
      <c r="R217" s="24"/>
      <c r="S217" s="24"/>
      <c r="T217" s="24"/>
      <c r="U217" s="24"/>
      <c r="V217" s="24"/>
      <c r="W217" s="24"/>
      <c r="X217" s="24"/>
      <c r="Y217" s="24"/>
      <c r="Z217" s="24"/>
      <c r="AA217" s="24"/>
      <c r="AB217" s="161"/>
      <c r="AC217" s="24"/>
      <c r="AD217" s="7"/>
      <c r="AE217" s="7"/>
      <c r="AF217" s="161"/>
      <c r="AG217" s="161"/>
      <c r="AH217" s="24"/>
      <c r="AI217" s="24"/>
    </row>
    <row r="218" spans="4:35" ht="25.5">
      <c r="D218" s="18">
        <v>3.601</v>
      </c>
      <c r="E218" s="19" t="s">
        <v>306</v>
      </c>
      <c r="F218" s="13" t="s">
        <v>68</v>
      </c>
      <c r="G218" s="27" t="s">
        <v>497</v>
      </c>
      <c r="H218" s="27" t="s">
        <v>498</v>
      </c>
      <c r="I218" s="43"/>
      <c r="J218" s="6" t="s">
        <v>863</v>
      </c>
      <c r="K218" s="177"/>
      <c r="L218" s="14" t="s">
        <v>789</v>
      </c>
      <c r="N218" s="14"/>
      <c r="O218" s="31"/>
      <c r="P218" s="13" t="s">
        <v>891</v>
      </c>
      <c r="Q218" s="43" t="s">
        <v>952</v>
      </c>
      <c r="R218" s="43"/>
      <c r="S218" s="43"/>
      <c r="T218" s="43"/>
      <c r="U218" s="43"/>
      <c r="V218" s="43"/>
      <c r="W218" s="43"/>
      <c r="X218" s="43"/>
      <c r="Y218" s="43"/>
      <c r="Z218" s="43" t="s">
        <v>794</v>
      </c>
      <c r="AA218" s="43" t="s">
        <v>794</v>
      </c>
      <c r="AB218" s="43" t="s">
        <v>794</v>
      </c>
      <c r="AC218" s="13" t="s">
        <v>789</v>
      </c>
      <c r="AD218" s="13" t="s">
        <v>789</v>
      </c>
      <c r="AE218" s="18" t="s">
        <v>794</v>
      </c>
      <c r="AI218" s="157"/>
    </row>
    <row r="219" spans="4:35" ht="25.5">
      <c r="D219" s="18">
        <v>3.602</v>
      </c>
      <c r="E219" s="19" t="s">
        <v>307</v>
      </c>
      <c r="F219" s="13" t="s">
        <v>68</v>
      </c>
      <c r="G219" s="27" t="s">
        <v>499</v>
      </c>
      <c r="H219" s="27" t="s">
        <v>500</v>
      </c>
      <c r="I219" s="43"/>
      <c r="J219" s="6" t="s">
        <v>863</v>
      </c>
      <c r="K219" s="177"/>
      <c r="L219" s="14" t="s">
        <v>789</v>
      </c>
      <c r="N219" s="14"/>
      <c r="O219" s="31"/>
      <c r="P219" s="13" t="s">
        <v>891</v>
      </c>
      <c r="Q219" s="43" t="s">
        <v>953</v>
      </c>
      <c r="R219" s="43"/>
      <c r="S219" s="43"/>
      <c r="T219" s="43"/>
      <c r="U219" s="43"/>
      <c r="V219" s="43"/>
      <c r="W219" s="43"/>
      <c r="X219" s="43"/>
      <c r="Y219" s="43"/>
      <c r="Z219" s="43" t="s">
        <v>794</v>
      </c>
      <c r="AA219" s="43" t="s">
        <v>794</v>
      </c>
      <c r="AB219" s="43" t="s">
        <v>794</v>
      </c>
      <c r="AC219" s="13" t="s">
        <v>789</v>
      </c>
      <c r="AD219" s="13" t="s">
        <v>789</v>
      </c>
      <c r="AE219" s="18" t="s">
        <v>794</v>
      </c>
      <c r="AI219" s="157"/>
    </row>
    <row r="220" spans="4:35" ht="38.25">
      <c r="D220" s="18">
        <v>3.603</v>
      </c>
      <c r="E220" s="19" t="s">
        <v>308</v>
      </c>
      <c r="F220" s="13" t="s">
        <v>68</v>
      </c>
      <c r="G220" s="27" t="s">
        <v>501</v>
      </c>
      <c r="H220" s="27" t="s">
        <v>502</v>
      </c>
      <c r="I220" s="43"/>
      <c r="J220" s="6" t="s">
        <v>861</v>
      </c>
      <c r="K220" s="177"/>
      <c r="L220" s="14">
        <v>10.754038963124996</v>
      </c>
      <c r="M220" s="184"/>
      <c r="N220" s="14"/>
      <c r="O220" s="31"/>
      <c r="P220" s="13" t="s">
        <v>891</v>
      </c>
      <c r="Q220" s="43" t="s">
        <v>954</v>
      </c>
      <c r="R220" s="43"/>
      <c r="S220" s="43"/>
      <c r="T220" s="43"/>
      <c r="U220" s="43"/>
      <c r="V220" s="43"/>
      <c r="W220" s="43"/>
      <c r="X220" s="43"/>
      <c r="Y220" s="43"/>
      <c r="Z220" s="43" t="s">
        <v>794</v>
      </c>
      <c r="AA220" s="43" t="s">
        <v>794</v>
      </c>
      <c r="AB220" s="43" t="s">
        <v>794</v>
      </c>
      <c r="AC220" s="13" t="s">
        <v>789</v>
      </c>
      <c r="AD220" s="13" t="s">
        <v>789</v>
      </c>
      <c r="AE220" s="18" t="s">
        <v>794</v>
      </c>
      <c r="AI220" s="157" t="s">
        <v>987</v>
      </c>
    </row>
    <row r="221" spans="4:35" ht="25.5">
      <c r="D221" s="18">
        <v>3.604</v>
      </c>
      <c r="E221" s="19" t="s">
        <v>309</v>
      </c>
      <c r="F221" s="13" t="s">
        <v>68</v>
      </c>
      <c r="G221" s="27" t="s">
        <v>503</v>
      </c>
      <c r="H221" s="27" t="s">
        <v>504</v>
      </c>
      <c r="I221" s="43"/>
      <c r="J221" s="6" t="s">
        <v>863</v>
      </c>
      <c r="K221" s="177"/>
      <c r="L221" s="14" t="s">
        <v>789</v>
      </c>
      <c r="N221" s="14"/>
      <c r="O221" s="31"/>
      <c r="P221" s="13" t="s">
        <v>891</v>
      </c>
      <c r="Q221" s="43" t="s">
        <v>955</v>
      </c>
      <c r="R221" s="43"/>
      <c r="S221" s="43"/>
      <c r="T221" s="43"/>
      <c r="U221" s="43"/>
      <c r="V221" s="43"/>
      <c r="W221" s="43"/>
      <c r="X221" s="43"/>
      <c r="Y221" s="43"/>
      <c r="Z221" s="43" t="s">
        <v>794</v>
      </c>
      <c r="AA221" s="43" t="s">
        <v>794</v>
      </c>
      <c r="AB221" s="43" t="s">
        <v>794</v>
      </c>
      <c r="AC221" s="13" t="s">
        <v>789</v>
      </c>
      <c r="AD221" s="13" t="s">
        <v>789</v>
      </c>
      <c r="AE221" s="18" t="s">
        <v>794</v>
      </c>
      <c r="AI221" s="157"/>
    </row>
    <row r="222" spans="4:35" ht="25.5">
      <c r="D222" s="18">
        <v>3.605</v>
      </c>
      <c r="E222" s="19" t="s">
        <v>310</v>
      </c>
      <c r="F222" s="13" t="s">
        <v>68</v>
      </c>
      <c r="G222" s="27" t="s">
        <v>505</v>
      </c>
      <c r="H222" s="27" t="s">
        <v>506</v>
      </c>
      <c r="I222" s="43"/>
      <c r="J222" s="6" t="s">
        <v>861</v>
      </c>
      <c r="K222" s="177"/>
      <c r="L222" s="14">
        <v>2.476134744630272</v>
      </c>
      <c r="M222" s="184"/>
      <c r="N222" s="14"/>
      <c r="O222" s="31"/>
      <c r="P222" s="13" t="s">
        <v>891</v>
      </c>
      <c r="Q222" s="43" t="s">
        <v>956</v>
      </c>
      <c r="R222" s="43"/>
      <c r="S222" s="43"/>
      <c r="T222" s="43"/>
      <c r="U222" s="43"/>
      <c r="V222" s="43"/>
      <c r="W222" s="43"/>
      <c r="X222" s="43"/>
      <c r="Y222" s="43"/>
      <c r="Z222" s="43" t="s">
        <v>794</v>
      </c>
      <c r="AA222" s="43" t="s">
        <v>794</v>
      </c>
      <c r="AB222" s="43" t="s">
        <v>794</v>
      </c>
      <c r="AC222" s="13" t="s">
        <v>789</v>
      </c>
      <c r="AD222" s="13" t="s">
        <v>789</v>
      </c>
      <c r="AE222" s="18" t="s">
        <v>794</v>
      </c>
      <c r="AI222" s="157" t="s">
        <v>962</v>
      </c>
    </row>
    <row r="223" spans="4:35" ht="38.25">
      <c r="D223" s="18">
        <v>3.606</v>
      </c>
      <c r="E223" s="19" t="s">
        <v>311</v>
      </c>
      <c r="F223" s="13" t="s">
        <v>68</v>
      </c>
      <c r="G223" s="27" t="s">
        <v>507</v>
      </c>
      <c r="H223" s="27" t="s">
        <v>508</v>
      </c>
      <c r="I223" s="43"/>
      <c r="J223" s="6" t="s">
        <v>863</v>
      </c>
      <c r="K223" s="177"/>
      <c r="L223" s="14">
        <v>95.68183727141894</v>
      </c>
      <c r="M223" s="184"/>
      <c r="N223" s="14"/>
      <c r="O223" s="31"/>
      <c r="P223" s="13" t="s">
        <v>891</v>
      </c>
      <c r="Q223" s="43" t="s">
        <v>957</v>
      </c>
      <c r="R223" s="43"/>
      <c r="S223" s="43"/>
      <c r="T223" s="43"/>
      <c r="U223" s="43"/>
      <c r="V223" s="43"/>
      <c r="W223" s="43"/>
      <c r="X223" s="43"/>
      <c r="Y223" s="43"/>
      <c r="Z223" s="43" t="s">
        <v>794</v>
      </c>
      <c r="AA223" s="43" t="s">
        <v>794</v>
      </c>
      <c r="AB223" s="43" t="s">
        <v>794</v>
      </c>
      <c r="AC223" s="13" t="s">
        <v>789</v>
      </c>
      <c r="AD223" s="13" t="s">
        <v>789</v>
      </c>
      <c r="AE223" s="18" t="s">
        <v>794</v>
      </c>
      <c r="AI223" s="157" t="s">
        <v>988</v>
      </c>
    </row>
    <row r="224" spans="4:35" ht="25.5">
      <c r="D224" s="18">
        <v>3.607</v>
      </c>
      <c r="E224" s="19" t="s">
        <v>312</v>
      </c>
      <c r="F224" s="13" t="s">
        <v>68</v>
      </c>
      <c r="G224" s="27" t="s">
        <v>509</v>
      </c>
      <c r="H224" s="27" t="s">
        <v>510</v>
      </c>
      <c r="I224" s="43"/>
      <c r="J224" s="6" t="s">
        <v>861</v>
      </c>
      <c r="K224" s="177"/>
      <c r="L224" s="14">
        <v>13.205391703201391</v>
      </c>
      <c r="M224" s="184"/>
      <c r="N224" s="29">
        <v>26447</v>
      </c>
      <c r="O224" s="31">
        <f>L224*1000000/N224</f>
        <v>499.31529864262075</v>
      </c>
      <c r="P224" s="13" t="s">
        <v>891</v>
      </c>
      <c r="Q224" s="43" t="s">
        <v>926</v>
      </c>
      <c r="R224" s="43"/>
      <c r="S224" s="43"/>
      <c r="T224" s="43"/>
      <c r="U224" s="43"/>
      <c r="V224" s="43"/>
      <c r="W224" s="43"/>
      <c r="X224" s="43"/>
      <c r="Y224" s="43"/>
      <c r="Z224" s="43" t="s">
        <v>794</v>
      </c>
      <c r="AA224" s="43" t="s">
        <v>794</v>
      </c>
      <c r="AB224" s="43" t="s">
        <v>794</v>
      </c>
      <c r="AC224" s="13" t="s">
        <v>789</v>
      </c>
      <c r="AD224" s="13" t="s">
        <v>789</v>
      </c>
      <c r="AE224" s="18" t="s">
        <v>794</v>
      </c>
      <c r="AH224" s="27" t="s">
        <v>360</v>
      </c>
      <c r="AI224" s="157" t="s">
        <v>989</v>
      </c>
    </row>
    <row r="225" spans="4:35" ht="38.25">
      <c r="D225" s="18">
        <v>3.608</v>
      </c>
      <c r="E225" s="19" t="s">
        <v>338</v>
      </c>
      <c r="F225" s="13" t="s">
        <v>68</v>
      </c>
      <c r="G225" s="27" t="s">
        <v>89</v>
      </c>
      <c r="H225" s="27" t="s">
        <v>90</v>
      </c>
      <c r="I225" s="43"/>
      <c r="J225" s="6" t="s">
        <v>862</v>
      </c>
      <c r="K225" s="177"/>
      <c r="L225" s="14" t="s">
        <v>789</v>
      </c>
      <c r="N225" s="14"/>
      <c r="O225" s="31"/>
      <c r="P225" s="13" t="s">
        <v>891</v>
      </c>
      <c r="Q225" s="43" t="s">
        <v>958</v>
      </c>
      <c r="R225" s="43"/>
      <c r="S225" s="43"/>
      <c r="T225" s="43"/>
      <c r="U225" s="43"/>
      <c r="V225" s="43"/>
      <c r="W225" s="43"/>
      <c r="X225" s="43"/>
      <c r="Y225" s="43"/>
      <c r="Z225" s="43" t="s">
        <v>794</v>
      </c>
      <c r="AA225" s="43" t="s">
        <v>794</v>
      </c>
      <c r="AB225" s="43" t="s">
        <v>794</v>
      </c>
      <c r="AC225" s="13" t="s">
        <v>789</v>
      </c>
      <c r="AD225" s="13" t="s">
        <v>789</v>
      </c>
      <c r="AE225" s="18" t="s">
        <v>794</v>
      </c>
      <c r="AI225" s="157"/>
    </row>
    <row r="226" spans="4:35" ht="38.25">
      <c r="D226" s="18">
        <v>3.609</v>
      </c>
      <c r="E226" s="19" t="s">
        <v>339</v>
      </c>
      <c r="F226" s="13" t="s">
        <v>68</v>
      </c>
      <c r="G226" s="27" t="s">
        <v>91</v>
      </c>
      <c r="H226" s="27" t="s">
        <v>92</v>
      </c>
      <c r="I226" s="43"/>
      <c r="J226" s="6" t="s">
        <v>863</v>
      </c>
      <c r="K226" s="177"/>
      <c r="L226" s="14" t="s">
        <v>789</v>
      </c>
      <c r="N226" s="14"/>
      <c r="O226" s="31"/>
      <c r="P226" s="13" t="s">
        <v>891</v>
      </c>
      <c r="Q226" s="43" t="s">
        <v>948</v>
      </c>
      <c r="R226" s="43"/>
      <c r="S226" s="43"/>
      <c r="T226" s="43"/>
      <c r="U226" s="43"/>
      <c r="V226" s="43"/>
      <c r="W226" s="43"/>
      <c r="X226" s="43"/>
      <c r="Y226" s="43"/>
      <c r="Z226" s="43" t="s">
        <v>794</v>
      </c>
      <c r="AA226" s="43" t="s">
        <v>794</v>
      </c>
      <c r="AB226" s="43" t="s">
        <v>794</v>
      </c>
      <c r="AC226" s="13" t="s">
        <v>789</v>
      </c>
      <c r="AD226" s="13" t="s">
        <v>789</v>
      </c>
      <c r="AE226" s="18" t="s">
        <v>794</v>
      </c>
      <c r="AI226" s="157"/>
    </row>
    <row r="227" spans="4:35" ht="38.25">
      <c r="D227" s="18">
        <v>3.61</v>
      </c>
      <c r="E227" s="19" t="s">
        <v>340</v>
      </c>
      <c r="F227" s="13" t="s">
        <v>68</v>
      </c>
      <c r="G227" s="27" t="s">
        <v>93</v>
      </c>
      <c r="H227" s="27" t="s">
        <v>94</v>
      </c>
      <c r="I227" s="43"/>
      <c r="J227" s="6" t="s">
        <v>863</v>
      </c>
      <c r="K227" s="177"/>
      <c r="L227" s="14" t="s">
        <v>789</v>
      </c>
      <c r="N227" s="14"/>
      <c r="O227" s="31"/>
      <c r="P227" s="13" t="s">
        <v>891</v>
      </c>
      <c r="Q227" s="43" t="s">
        <v>959</v>
      </c>
      <c r="R227" s="43"/>
      <c r="S227" s="43"/>
      <c r="T227" s="43"/>
      <c r="U227" s="43"/>
      <c r="V227" s="43"/>
      <c r="W227" s="43"/>
      <c r="X227" s="43"/>
      <c r="Y227" s="43"/>
      <c r="Z227" s="43" t="s">
        <v>794</v>
      </c>
      <c r="AA227" s="43" t="s">
        <v>794</v>
      </c>
      <c r="AB227" s="43" t="s">
        <v>794</v>
      </c>
      <c r="AC227" s="13" t="s">
        <v>789</v>
      </c>
      <c r="AD227" s="13" t="s">
        <v>789</v>
      </c>
      <c r="AE227" s="18" t="s">
        <v>794</v>
      </c>
      <c r="AI227" s="157"/>
    </row>
    <row r="228" spans="4:35" ht="25.5">
      <c r="D228" s="18">
        <v>3.611</v>
      </c>
      <c r="E228" s="19" t="s">
        <v>341</v>
      </c>
      <c r="F228" s="13" t="s">
        <v>68</v>
      </c>
      <c r="G228" s="27" t="s">
        <v>95</v>
      </c>
      <c r="H228" s="27" t="s">
        <v>96</v>
      </c>
      <c r="I228" s="43"/>
      <c r="J228" s="6" t="s">
        <v>863</v>
      </c>
      <c r="K228" s="177"/>
      <c r="L228" s="14" t="s">
        <v>789</v>
      </c>
      <c r="N228" s="14"/>
      <c r="O228" s="31"/>
      <c r="P228" s="13" t="s">
        <v>891</v>
      </c>
      <c r="Q228" s="43" t="s">
        <v>922</v>
      </c>
      <c r="R228" s="43"/>
      <c r="S228" s="43"/>
      <c r="T228" s="43"/>
      <c r="U228" s="43"/>
      <c r="V228" s="43"/>
      <c r="W228" s="43"/>
      <c r="X228" s="43"/>
      <c r="Y228" s="43"/>
      <c r="Z228" s="43" t="s">
        <v>794</v>
      </c>
      <c r="AA228" s="43" t="s">
        <v>794</v>
      </c>
      <c r="AB228" s="43" t="s">
        <v>794</v>
      </c>
      <c r="AC228" s="13" t="s">
        <v>789</v>
      </c>
      <c r="AD228" s="13" t="s">
        <v>789</v>
      </c>
      <c r="AE228" s="18" t="s">
        <v>794</v>
      </c>
      <c r="AI228" s="157"/>
    </row>
    <row r="229" spans="1:35" s="20" customFormat="1" ht="12.75">
      <c r="A229" s="20" t="s">
        <v>75</v>
      </c>
      <c r="D229" s="101"/>
      <c r="G229" s="28"/>
      <c r="H229" s="28"/>
      <c r="I229" s="44"/>
      <c r="J229" s="189"/>
      <c r="K229" s="181"/>
      <c r="L229" s="22">
        <f>SUM(L162,L110,L6)</f>
        <v>26562.543570424823</v>
      </c>
      <c r="M229" s="183"/>
      <c r="N229" s="22"/>
      <c r="O229" s="194"/>
      <c r="Q229" s="44"/>
      <c r="R229" s="44"/>
      <c r="S229" s="44"/>
      <c r="T229" s="44"/>
      <c r="U229" s="44"/>
      <c r="V229" s="44"/>
      <c r="W229" s="44"/>
      <c r="X229" s="44"/>
      <c r="Y229" s="44"/>
      <c r="Z229" s="44"/>
      <c r="AA229" s="44"/>
      <c r="AB229" s="158"/>
      <c r="AC229" s="44"/>
      <c r="AE229" s="21"/>
      <c r="AF229" s="158"/>
      <c r="AG229" s="158"/>
      <c r="AH229" s="28"/>
      <c r="AI229" s="158"/>
    </row>
    <row r="230" spans="2:15" ht="12.75">
      <c r="B230" s="6" t="s">
        <v>49</v>
      </c>
      <c r="O230" s="191"/>
    </row>
    <row r="231" ht="12.75">
      <c r="O231" s="191"/>
    </row>
    <row r="232" spans="1:35" s="128" customFormat="1" ht="12.75">
      <c r="A232" s="127" t="s">
        <v>778</v>
      </c>
      <c r="D232" s="129"/>
      <c r="G232" s="133"/>
      <c r="H232" s="133"/>
      <c r="I232" s="130"/>
      <c r="J232" s="190"/>
      <c r="K232" s="178"/>
      <c r="L232" s="132"/>
      <c r="M232" s="185"/>
      <c r="N232" s="132"/>
      <c r="O232" s="195"/>
      <c r="Q232" s="130"/>
      <c r="R232" s="130"/>
      <c r="S232" s="130"/>
      <c r="T232" s="130"/>
      <c r="U232" s="130"/>
      <c r="V232" s="130"/>
      <c r="W232" s="130"/>
      <c r="X232" s="130"/>
      <c r="Y232" s="130"/>
      <c r="Z232" s="130"/>
      <c r="AA232" s="130"/>
      <c r="AB232" s="159"/>
      <c r="AC232" s="130"/>
      <c r="AE232" s="131"/>
      <c r="AF232" s="159"/>
      <c r="AG232" s="159"/>
      <c r="AH232" s="133"/>
      <c r="AI232" s="159"/>
    </row>
    <row r="233" spans="2:35" ht="12.75">
      <c r="B233" s="2" t="s">
        <v>776</v>
      </c>
      <c r="C233" s="2"/>
      <c r="D233" s="99"/>
      <c r="E233" s="4"/>
      <c r="F233" s="4"/>
      <c r="G233" s="25"/>
      <c r="H233" s="25"/>
      <c r="I233" s="41"/>
      <c r="J233" s="188"/>
      <c r="K233" s="181">
        <f>SUM(K234,K240)</f>
        <v>1082.8399053472917</v>
      </c>
      <c r="L233" s="5">
        <f>SUM(L234,L240)</f>
        <v>1094.268442930909</v>
      </c>
      <c r="M233" s="183"/>
      <c r="N233" s="5"/>
      <c r="O233" s="192"/>
      <c r="P233" s="4"/>
      <c r="Q233" s="41"/>
      <c r="R233" s="41"/>
      <c r="S233" s="41"/>
      <c r="T233" s="41"/>
      <c r="U233" s="41"/>
      <c r="V233" s="41"/>
      <c r="W233" s="41"/>
      <c r="X233" s="41"/>
      <c r="Y233" s="41"/>
      <c r="Z233" s="41"/>
      <c r="AA233" s="41"/>
      <c r="AB233" s="41"/>
      <c r="AC233" s="41"/>
      <c r="AD233" s="3"/>
      <c r="AE233" s="3"/>
      <c r="AF233" s="41"/>
      <c r="AG233" s="41"/>
      <c r="AH233" s="25"/>
      <c r="AI233" s="154"/>
    </row>
    <row r="234" spans="3:35" ht="12.75">
      <c r="C234" s="7" t="s">
        <v>1014</v>
      </c>
      <c r="D234" s="103"/>
      <c r="E234" s="7"/>
      <c r="F234" s="7"/>
      <c r="G234" s="7"/>
      <c r="H234" s="7"/>
      <c r="I234" s="7"/>
      <c r="J234" s="7"/>
      <c r="K234" s="176">
        <f>SUM(K235:K239)</f>
        <v>1051.9666519028433</v>
      </c>
      <c r="L234" s="10">
        <f>SUM(L235:L239)</f>
        <v>1063.7486784041553</v>
      </c>
      <c r="M234" s="186"/>
      <c r="N234" s="7"/>
      <c r="O234" s="196"/>
      <c r="P234" s="7"/>
      <c r="Q234" s="7"/>
      <c r="R234" s="7"/>
      <c r="S234" s="7"/>
      <c r="T234" s="7"/>
      <c r="U234" s="7"/>
      <c r="V234" s="7"/>
      <c r="W234" s="7"/>
      <c r="X234" s="7"/>
      <c r="Y234" s="7"/>
      <c r="Z234" s="7"/>
      <c r="AA234" s="7"/>
      <c r="AB234" s="162"/>
      <c r="AC234" s="7"/>
      <c r="AD234" s="7"/>
      <c r="AE234" s="7"/>
      <c r="AF234" s="162"/>
      <c r="AG234" s="162"/>
      <c r="AH234" s="7"/>
      <c r="AI234" s="24"/>
    </row>
    <row r="235" spans="4:35" ht="18" customHeight="1">
      <c r="D235" s="76"/>
      <c r="E235" s="6" t="s">
        <v>1012</v>
      </c>
      <c r="F235" s="13" t="s">
        <v>55</v>
      </c>
      <c r="I235" s="43"/>
      <c r="K235" s="177">
        <f>'[1]FY13'!$U$5</f>
        <v>303.63607450276294</v>
      </c>
      <c r="L235" s="14">
        <f>'[1]FY13'!$Z$5</f>
        <v>307.03679853719393</v>
      </c>
      <c r="M235" s="184">
        <f>L235-K235</f>
        <v>3.4007240344309935</v>
      </c>
      <c r="N235" s="29">
        <v>1323817</v>
      </c>
      <c r="O235" s="31">
        <f>(L235*1000000)/N235</f>
        <v>231.9329624390637</v>
      </c>
      <c r="P235" s="13"/>
      <c r="Q235" s="43"/>
      <c r="R235" s="43"/>
      <c r="S235" s="43"/>
      <c r="T235" s="43"/>
      <c r="U235" s="43"/>
      <c r="V235" s="43"/>
      <c r="W235" s="43"/>
      <c r="X235" s="43"/>
      <c r="Y235" s="43"/>
      <c r="Z235" s="43"/>
      <c r="AA235" s="43"/>
      <c r="AC235" s="11" t="s">
        <v>794</v>
      </c>
      <c r="AD235" s="11" t="s">
        <v>794</v>
      </c>
      <c r="AE235" s="11" t="s">
        <v>794</v>
      </c>
      <c r="AI235" s="156" t="s">
        <v>870</v>
      </c>
    </row>
    <row r="236" spans="4:35" ht="18" customHeight="1">
      <c r="D236" s="76"/>
      <c r="E236" s="6" t="s">
        <v>1013</v>
      </c>
      <c r="F236" s="13" t="s">
        <v>55</v>
      </c>
      <c r="I236" s="43"/>
      <c r="K236" s="177">
        <f>'[1]FY13'!$U$6</f>
        <v>539.9534730970593</v>
      </c>
      <c r="L236" s="14">
        <f>'[1]FY13'!$Z$6</f>
        <v>546.0009519957464</v>
      </c>
      <c r="M236" s="184">
        <f>L236-K236</f>
        <v>6.047478898687132</v>
      </c>
      <c r="N236" s="29">
        <v>1197507</v>
      </c>
      <c r="O236" s="31">
        <f>(L236*1000000)/N236</f>
        <v>455.9480253524584</v>
      </c>
      <c r="P236" s="13"/>
      <c r="Q236" s="43"/>
      <c r="R236" s="43"/>
      <c r="S236" s="43"/>
      <c r="T236" s="43"/>
      <c r="U236" s="43"/>
      <c r="V236" s="43"/>
      <c r="W236" s="43"/>
      <c r="X236" s="43"/>
      <c r="Y236" s="43"/>
      <c r="Z236" s="43"/>
      <c r="AA236" s="43"/>
      <c r="AC236" s="11" t="s">
        <v>794</v>
      </c>
      <c r="AD236" s="11" t="s">
        <v>794</v>
      </c>
      <c r="AE236" s="11" t="s">
        <v>794</v>
      </c>
      <c r="AI236" s="156" t="s">
        <v>870</v>
      </c>
    </row>
    <row r="237" spans="4:35" ht="18" customHeight="1">
      <c r="D237" s="76"/>
      <c r="E237" s="6" t="s">
        <v>1010</v>
      </c>
      <c r="F237" s="13" t="s">
        <v>55</v>
      </c>
      <c r="I237" s="43"/>
      <c r="K237" s="177">
        <f>'[1]FY13'!$U$8</f>
        <v>100.41934314562073</v>
      </c>
      <c r="L237" s="14">
        <f>'[1]FY13'!$Z$8</f>
        <v>101.54403978885169</v>
      </c>
      <c r="M237" s="184">
        <f>L237-K237</f>
        <v>1.124696643230962</v>
      </c>
      <c r="N237" s="29">
        <v>285255</v>
      </c>
      <c r="O237" s="31">
        <f>(L237*1000000)/N237</f>
        <v>355.97637127781</v>
      </c>
      <c r="P237" s="13"/>
      <c r="Q237" s="43"/>
      <c r="R237" s="43"/>
      <c r="S237" s="43"/>
      <c r="T237" s="43"/>
      <c r="U237" s="43"/>
      <c r="V237" s="43"/>
      <c r="W237" s="43"/>
      <c r="X237" s="43"/>
      <c r="Y237" s="43"/>
      <c r="Z237" s="43"/>
      <c r="AA237" s="43"/>
      <c r="AC237" s="11" t="s">
        <v>794</v>
      </c>
      <c r="AD237" s="11" t="s">
        <v>794</v>
      </c>
      <c r="AE237" s="11" t="s">
        <v>794</v>
      </c>
      <c r="AI237" s="156" t="s">
        <v>870</v>
      </c>
    </row>
    <row r="238" spans="4:35" ht="18" customHeight="1">
      <c r="D238" s="76"/>
      <c r="E238" s="6" t="s">
        <v>1011</v>
      </c>
      <c r="F238" s="13" t="s">
        <v>55</v>
      </c>
      <c r="I238" s="43"/>
      <c r="K238" s="177">
        <f>'[1]FY13'!$U$7</f>
        <v>14.149206569084525</v>
      </c>
      <c r="L238" s="14">
        <f>'[1]FY13'!$Z$7</f>
        <v>14.307677682658273</v>
      </c>
      <c r="M238" s="184">
        <f>L238-K238</f>
        <v>0.1584711135737482</v>
      </c>
      <c r="N238" s="29">
        <v>64073</v>
      </c>
      <c r="O238" s="31">
        <f>(L238*1000000)/N238</f>
        <v>223.30275908195767</v>
      </c>
      <c r="P238" s="13"/>
      <c r="Q238" s="43"/>
      <c r="R238" s="43"/>
      <c r="S238" s="43"/>
      <c r="T238" s="43"/>
      <c r="U238" s="43"/>
      <c r="V238" s="43"/>
      <c r="W238" s="43"/>
      <c r="X238" s="43"/>
      <c r="Y238" s="43"/>
      <c r="Z238" s="43"/>
      <c r="AA238" s="43"/>
      <c r="AC238" s="11" t="s">
        <v>794</v>
      </c>
      <c r="AD238" s="11" t="s">
        <v>794</v>
      </c>
      <c r="AE238" s="11" t="s">
        <v>794</v>
      </c>
      <c r="AI238" s="156" t="s">
        <v>870</v>
      </c>
    </row>
    <row r="239" spans="5:35" ht="19.5" customHeight="1">
      <c r="E239" s="6" t="s">
        <v>1015</v>
      </c>
      <c r="F239" s="13" t="s">
        <v>55</v>
      </c>
      <c r="G239" s="27" t="s">
        <v>1017</v>
      </c>
      <c r="I239" s="43"/>
      <c r="K239" s="177">
        <f>'[1]FY13'!$U$41</f>
        <v>93.80855458831576</v>
      </c>
      <c r="L239" s="14">
        <f>'[1]FY13'!$Z$41</f>
        <v>94.8592103997049</v>
      </c>
      <c r="M239" s="184">
        <f>L239-K239</f>
        <v>1.0506558113891487</v>
      </c>
      <c r="N239" s="29">
        <v>962207</v>
      </c>
      <c r="O239" s="31">
        <f>(L239*1000000)/N239</f>
        <v>98.5850346128275</v>
      </c>
      <c r="P239" s="13"/>
      <c r="Q239" s="43"/>
      <c r="R239" s="43"/>
      <c r="S239" s="43"/>
      <c r="T239" s="43"/>
      <c r="U239" s="43"/>
      <c r="V239" s="43"/>
      <c r="W239" s="43"/>
      <c r="X239" s="43"/>
      <c r="Y239" s="43"/>
      <c r="Z239" s="43"/>
      <c r="AA239" s="43"/>
      <c r="AC239" s="11" t="s">
        <v>794</v>
      </c>
      <c r="AD239" s="11" t="s">
        <v>794</v>
      </c>
      <c r="AE239" s="11" t="s">
        <v>794</v>
      </c>
      <c r="AI239" s="156" t="s">
        <v>870</v>
      </c>
    </row>
    <row r="240" spans="3:35" ht="17.25" customHeight="1">
      <c r="C240" s="7" t="s">
        <v>1006</v>
      </c>
      <c r="D240" s="103"/>
      <c r="E240" s="7"/>
      <c r="F240" s="7"/>
      <c r="G240" s="7"/>
      <c r="H240" s="7"/>
      <c r="I240" s="7"/>
      <c r="J240" s="7"/>
      <c r="K240" s="176">
        <f>SUM(K241:K242)</f>
        <v>30.8732534444485</v>
      </c>
      <c r="L240" s="10">
        <f>SUM(L241:L242)</f>
        <v>30.519764526753782</v>
      </c>
      <c r="M240" s="186"/>
      <c r="N240" s="7"/>
      <c r="O240" s="196"/>
      <c r="P240" s="7"/>
      <c r="Q240" s="7"/>
      <c r="R240" s="7"/>
      <c r="S240" s="7"/>
      <c r="T240" s="7"/>
      <c r="U240" s="7"/>
      <c r="V240" s="7"/>
      <c r="W240" s="7"/>
      <c r="X240" s="7"/>
      <c r="Y240" s="7"/>
      <c r="Z240" s="7"/>
      <c r="AA240" s="7"/>
      <c r="AB240" s="162"/>
      <c r="AC240" s="7"/>
      <c r="AD240" s="7"/>
      <c r="AE240" s="7"/>
      <c r="AF240" s="162"/>
      <c r="AG240" s="162"/>
      <c r="AH240" s="7"/>
      <c r="AI240" s="24"/>
    </row>
    <row r="241" spans="5:35" ht="25.5">
      <c r="E241" s="6" t="s">
        <v>1008</v>
      </c>
      <c r="F241" s="13" t="s">
        <v>55</v>
      </c>
      <c r="G241" s="27" t="s">
        <v>1007</v>
      </c>
      <c r="K241" s="178">
        <f>'[1]NTS LIC FY13'!$Q$13</f>
        <v>17.770246444448503</v>
      </c>
      <c r="L241" s="23">
        <f>'[1]NTS LIC FY13'!$S$13</f>
        <v>17.96927320462633</v>
      </c>
      <c r="M241" s="184">
        <f>L241-K241</f>
        <v>0.1990267601778264</v>
      </c>
      <c r="N241" s="29">
        <v>556247</v>
      </c>
      <c r="O241" s="31">
        <f>(L241*1000000)/N241</f>
        <v>32.30448560554274</v>
      </c>
      <c r="AC241" s="11" t="s">
        <v>794</v>
      </c>
      <c r="AD241" s="11" t="s">
        <v>794</v>
      </c>
      <c r="AE241" s="11" t="s">
        <v>794</v>
      </c>
      <c r="AI241" s="156" t="s">
        <v>870</v>
      </c>
    </row>
    <row r="242" spans="4:35" s="118" customFormat="1" ht="21.75" customHeight="1">
      <c r="D242" s="119"/>
      <c r="E242" s="118" t="s">
        <v>1009</v>
      </c>
      <c r="F242" s="120" t="s">
        <v>55</v>
      </c>
      <c r="G242" s="126" t="s">
        <v>1016</v>
      </c>
      <c r="H242" s="126"/>
      <c r="I242" s="121"/>
      <c r="K242" s="180">
        <f>'[1]NTS LIC FY13'!$Q$18</f>
        <v>13.103007</v>
      </c>
      <c r="L242" s="123">
        <f>'[1]NTS LIC FY13'!$S$18</f>
        <v>12.550491322127451</v>
      </c>
      <c r="M242" s="187">
        <f>L242-K242</f>
        <v>-0.5525156778725488</v>
      </c>
      <c r="N242" s="124">
        <v>123809</v>
      </c>
      <c r="O242" s="125">
        <f>(L242*1000000)/N242</f>
        <v>101.36978185856803</v>
      </c>
      <c r="Q242" s="121"/>
      <c r="R242" s="121"/>
      <c r="S242" s="121"/>
      <c r="T242" s="121"/>
      <c r="U242" s="121"/>
      <c r="V242" s="121"/>
      <c r="W242" s="121"/>
      <c r="X242" s="121"/>
      <c r="Y242" s="121"/>
      <c r="Z242" s="121"/>
      <c r="AA242" s="121"/>
      <c r="AB242" s="163"/>
      <c r="AC242" s="122" t="s">
        <v>794</v>
      </c>
      <c r="AD242" s="122" t="s">
        <v>794</v>
      </c>
      <c r="AE242" s="122" t="s">
        <v>794</v>
      </c>
      <c r="AF242" s="163"/>
      <c r="AG242" s="163"/>
      <c r="AH242" s="126"/>
      <c r="AI242" s="160" t="s">
        <v>870</v>
      </c>
    </row>
    <row r="243" spans="2:15" ht="12.75">
      <c r="B243" s="6" t="s">
        <v>777</v>
      </c>
      <c r="O243" s="191"/>
    </row>
    <row r="244" spans="2:15" ht="12.75">
      <c r="B244" s="6" t="s">
        <v>192</v>
      </c>
      <c r="O244" s="191"/>
    </row>
    <row r="245" ht="12.75">
      <c r="O245" s="191"/>
    </row>
    <row r="246" ht="12.75">
      <c r="O246" s="191"/>
    </row>
    <row r="247" ht="12.75">
      <c r="O247" s="191"/>
    </row>
    <row r="248" ht="12.75">
      <c r="O248" s="191"/>
    </row>
    <row r="249" ht="12.75">
      <c r="O249" s="191"/>
    </row>
    <row r="250" ht="12.75">
      <c r="O250" s="191"/>
    </row>
    <row r="251" ht="12.75">
      <c r="O251" s="191"/>
    </row>
    <row r="252" ht="12.75">
      <c r="O252" s="191"/>
    </row>
    <row r="253" ht="12.75">
      <c r="O253" s="191"/>
    </row>
    <row r="254" ht="12.75">
      <c r="O254" s="191"/>
    </row>
    <row r="255" ht="12.75">
      <c r="O255" s="191"/>
    </row>
    <row r="256" ht="12.75">
      <c r="O256" s="191"/>
    </row>
    <row r="257" ht="12.75">
      <c r="O257" s="191"/>
    </row>
    <row r="258" ht="12.75">
      <c r="O258" s="191"/>
    </row>
    <row r="259" ht="12.75">
      <c r="O259" s="191"/>
    </row>
    <row r="260" ht="12.75">
      <c r="O260" s="191"/>
    </row>
    <row r="261" ht="12.75">
      <c r="O261" s="191"/>
    </row>
    <row r="262" ht="12.75">
      <c r="O262" s="191"/>
    </row>
    <row r="263" ht="12.75">
      <c r="O263" s="191"/>
    </row>
    <row r="264" ht="12.75">
      <c r="O264" s="191"/>
    </row>
    <row r="265" ht="12.75">
      <c r="O265" s="191"/>
    </row>
    <row r="266" ht="12.75">
      <c r="O266" s="191"/>
    </row>
    <row r="267" ht="12.75">
      <c r="O267" s="191"/>
    </row>
    <row r="268" ht="12.75">
      <c r="O268" s="191"/>
    </row>
    <row r="269" ht="12.75">
      <c r="O269" s="191"/>
    </row>
    <row r="270" ht="12.75">
      <c r="O270" s="191"/>
    </row>
    <row r="271" ht="12.75">
      <c r="O271" s="191"/>
    </row>
    <row r="272" ht="12.75">
      <c r="O272" s="191"/>
    </row>
    <row r="273" ht="12.75">
      <c r="O273" s="191"/>
    </row>
    <row r="274" ht="12.75">
      <c r="O274" s="191"/>
    </row>
    <row r="275" ht="12.75">
      <c r="O275" s="191"/>
    </row>
    <row r="276" ht="12.75">
      <c r="O276" s="191"/>
    </row>
    <row r="277" ht="12.75">
      <c r="O277" s="191"/>
    </row>
    <row r="278" ht="12.75">
      <c r="O278" s="191"/>
    </row>
    <row r="279" ht="12.75">
      <c r="O279" s="191"/>
    </row>
    <row r="280" ht="12.75">
      <c r="O280" s="191"/>
    </row>
    <row r="281" ht="12.75">
      <c r="O281" s="191"/>
    </row>
    <row r="282" ht="12.75">
      <c r="O282" s="191"/>
    </row>
    <row r="283" ht="12.75">
      <c r="O283" s="191"/>
    </row>
    <row r="284" ht="12.75">
      <c r="O284" s="191"/>
    </row>
    <row r="285" ht="12.75">
      <c r="O285" s="191"/>
    </row>
    <row r="286" ht="12.75">
      <c r="O286" s="191"/>
    </row>
    <row r="287" ht="12.75">
      <c r="O287" s="191"/>
    </row>
    <row r="288" ht="12.75">
      <c r="O288" s="191"/>
    </row>
    <row r="289" ht="12.75">
      <c r="O289" s="191"/>
    </row>
    <row r="290" ht="12.75">
      <c r="O290" s="191"/>
    </row>
    <row r="291" ht="12.75">
      <c r="O291" s="191"/>
    </row>
    <row r="292" ht="12.75">
      <c r="O292" s="191"/>
    </row>
    <row r="293" ht="12.75">
      <c r="O293" s="191"/>
    </row>
    <row r="294" ht="12.75">
      <c r="O294" s="191"/>
    </row>
    <row r="295" ht="12.75">
      <c r="O295" s="191"/>
    </row>
    <row r="296" ht="12.75">
      <c r="O296" s="191"/>
    </row>
    <row r="297" ht="12.75">
      <c r="O297" s="191"/>
    </row>
    <row r="298" ht="12.75">
      <c r="O298" s="191"/>
    </row>
    <row r="299" ht="12.75">
      <c r="O299" s="191"/>
    </row>
    <row r="300" ht="12.75">
      <c r="O300" s="191"/>
    </row>
    <row r="301" ht="12.75">
      <c r="O301" s="191"/>
    </row>
    <row r="302" ht="12.75">
      <c r="O302" s="191"/>
    </row>
    <row r="303" ht="12.75">
      <c r="O303" s="191"/>
    </row>
    <row r="304" ht="12.75">
      <c r="O304" s="191"/>
    </row>
    <row r="305" ht="12.75">
      <c r="O305" s="191"/>
    </row>
    <row r="306" ht="12.75">
      <c r="O306" s="191"/>
    </row>
    <row r="307" ht="12.75">
      <c r="O307" s="191"/>
    </row>
    <row r="308" ht="12.75">
      <c r="O308" s="191"/>
    </row>
    <row r="309" ht="12.75">
      <c r="O309" s="191"/>
    </row>
    <row r="310" ht="12.75">
      <c r="O310" s="191"/>
    </row>
    <row r="311" ht="12.75">
      <c r="O311" s="191"/>
    </row>
    <row r="312" ht="12.75">
      <c r="O312" s="191"/>
    </row>
    <row r="313" ht="12.75">
      <c r="O313" s="191"/>
    </row>
    <row r="314" ht="12.75">
      <c r="O314" s="191"/>
    </row>
    <row r="315" ht="12.75">
      <c r="O315" s="191"/>
    </row>
    <row r="316" ht="12.75">
      <c r="O316" s="191"/>
    </row>
    <row r="317" ht="12.75">
      <c r="O317" s="191"/>
    </row>
    <row r="318" ht="12.75">
      <c r="O318" s="191"/>
    </row>
    <row r="319" ht="12.75">
      <c r="O319" s="191"/>
    </row>
    <row r="320" ht="12.75">
      <c r="O320" s="191"/>
    </row>
    <row r="321" ht="12.75">
      <c r="O321" s="191"/>
    </row>
    <row r="322" ht="12.75">
      <c r="O322" s="191"/>
    </row>
    <row r="323" ht="12.75">
      <c r="O323" s="191"/>
    </row>
    <row r="324" ht="12.75">
      <c r="O324" s="191"/>
    </row>
    <row r="325" ht="12.75">
      <c r="O325" s="191"/>
    </row>
  </sheetData>
  <printOptions gridLines="1"/>
  <pageMargins left="0.18" right="0.17" top="0.26" bottom="0.25" header="0.21" footer="0.19"/>
  <pageSetup fitToHeight="6" fitToWidth="2" horizontalDpi="600" verticalDpi="600" orientation="landscape" paperSize="5" scale="48" r:id="rId3"/>
  <legacyDrawing r:id="rId2"/>
</worksheet>
</file>

<file path=xl/worksheets/sheet4.xml><?xml version="1.0" encoding="utf-8"?>
<worksheet xmlns="http://schemas.openxmlformats.org/spreadsheetml/2006/main" xmlns:r="http://schemas.openxmlformats.org/officeDocument/2006/relationships">
  <dimension ref="C4:D38"/>
  <sheetViews>
    <sheetView view="pageBreakPreview" zoomScale="60" workbookViewId="0" topLeftCell="A1">
      <selection activeCell="D21" sqref="D21"/>
    </sheetView>
  </sheetViews>
  <sheetFormatPr defaultColWidth="9.00390625" defaultRowHeight="14.25"/>
  <cols>
    <col min="3" max="3" width="45.375" style="0" bestFit="1" customWidth="1"/>
    <col min="4" max="4" width="45.375" style="174" bestFit="1" customWidth="1"/>
  </cols>
  <sheetData>
    <row r="4" spans="3:4" ht="14.25">
      <c r="C4" s="164" t="s">
        <v>1030</v>
      </c>
      <c r="D4" s="172" t="s">
        <v>1047</v>
      </c>
    </row>
    <row r="5" s="165" customFormat="1" ht="14.25">
      <c r="D5" s="173"/>
    </row>
    <row r="6" s="165" customFormat="1" ht="14.25">
      <c r="D6" s="173"/>
    </row>
    <row r="8" spans="3:4" ht="14.25">
      <c r="C8" t="s">
        <v>1028</v>
      </c>
      <c r="D8" s="174" t="s">
        <v>1028</v>
      </c>
    </row>
    <row r="10" spans="3:4" ht="14.25">
      <c r="C10" t="s">
        <v>1031</v>
      </c>
      <c r="D10" s="174" t="s">
        <v>1031</v>
      </c>
    </row>
    <row r="12" spans="3:4" ht="14.25">
      <c r="C12" t="s">
        <v>1033</v>
      </c>
      <c r="D12" s="174" t="s">
        <v>1051</v>
      </c>
    </row>
    <row r="14" spans="3:4" ht="14.25">
      <c r="C14" t="s">
        <v>1032</v>
      </c>
      <c r="D14" s="174" t="s">
        <v>1032</v>
      </c>
    </row>
    <row r="16" spans="3:4" ht="14.25">
      <c r="C16" t="s">
        <v>1035</v>
      </c>
      <c r="D16" s="174" t="s">
        <v>1035</v>
      </c>
    </row>
    <row r="18" spans="3:4" ht="14.25">
      <c r="C18" t="s">
        <v>1034</v>
      </c>
      <c r="D18" s="174" t="s">
        <v>1034</v>
      </c>
    </row>
    <row r="20" spans="3:4" ht="14.25">
      <c r="C20" t="s">
        <v>1027</v>
      </c>
      <c r="D20" s="174" t="s">
        <v>863</v>
      </c>
    </row>
    <row r="21" ht="14.25">
      <c r="D21" s="174" t="s">
        <v>1045</v>
      </c>
    </row>
    <row r="22" spans="3:4" ht="14.25">
      <c r="C22" t="s">
        <v>1036</v>
      </c>
      <c r="D22" s="174" t="s">
        <v>1036</v>
      </c>
    </row>
    <row r="24" spans="3:4" ht="14.25">
      <c r="C24" t="s">
        <v>1037</v>
      </c>
      <c r="D24" s="174" t="s">
        <v>1046</v>
      </c>
    </row>
    <row r="26" spans="3:4" ht="14.25">
      <c r="C26" t="s">
        <v>1038</v>
      </c>
      <c r="D26" s="174" t="s">
        <v>862</v>
      </c>
    </row>
    <row r="27" ht="14.25">
      <c r="D27" s="174" t="s">
        <v>1048</v>
      </c>
    </row>
    <row r="28" spans="3:4" ht="14.25">
      <c r="C28" t="s">
        <v>1039</v>
      </c>
      <c r="D28" s="174" t="s">
        <v>1039</v>
      </c>
    </row>
    <row r="30" spans="3:4" ht="14.25">
      <c r="C30" t="s">
        <v>1040</v>
      </c>
      <c r="D30" s="174" t="s">
        <v>1040</v>
      </c>
    </row>
    <row r="32" spans="3:4" ht="14.25">
      <c r="C32" t="s">
        <v>1029</v>
      </c>
      <c r="D32" s="174" t="s">
        <v>1029</v>
      </c>
    </row>
    <row r="34" spans="3:4" ht="14.25">
      <c r="C34" t="s">
        <v>1041</v>
      </c>
      <c r="D34" s="174" t="s">
        <v>1050</v>
      </c>
    </row>
    <row r="36" spans="3:4" ht="14.25">
      <c r="C36" t="s">
        <v>1042</v>
      </c>
      <c r="D36" s="174" t="s">
        <v>1049</v>
      </c>
    </row>
    <row r="38" spans="3:4" ht="14.25">
      <c r="C38" t="s">
        <v>1043</v>
      </c>
      <c r="D38" s="174" t="s">
        <v>1043</v>
      </c>
    </row>
  </sheetData>
  <printOptions/>
  <pageMargins left="0.75" right="0.75" top="1" bottom="1"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tabColor indexed="13"/>
  </sheetPr>
  <dimension ref="A1:R114"/>
  <sheetViews>
    <sheetView view="pageBreakPreview" zoomScale="55" zoomScaleSheetLayoutView="55" workbookViewId="0" topLeftCell="A12">
      <selection activeCell="I26" sqref="I26"/>
    </sheetView>
  </sheetViews>
  <sheetFormatPr defaultColWidth="9.00390625" defaultRowHeight="14.25"/>
  <cols>
    <col min="1" max="1" width="3.50390625" style="71" customWidth="1"/>
    <col min="2" max="2" width="9.00390625" style="68" customWidth="1"/>
    <col min="3" max="3" width="63.625" style="68" customWidth="1"/>
    <col min="4" max="4" width="12.50390625" style="68" customWidth="1"/>
    <col min="5" max="5" width="10.875" style="68" customWidth="1"/>
    <col min="6" max="6" width="9.625" style="55" bestFit="1" customWidth="1"/>
    <col min="7" max="7" width="10.375" style="55" customWidth="1"/>
    <col min="8" max="9" width="9.625" style="55" bestFit="1" customWidth="1"/>
    <col min="10" max="10" width="6.125" style="201" customWidth="1"/>
    <col min="11" max="11" width="4.25390625" style="68" customWidth="1"/>
    <col min="12" max="12" width="42.625" style="68" customWidth="1"/>
    <col min="13" max="13" width="29.625" style="68" customWidth="1"/>
    <col min="14" max="17" width="22.00390625" style="68" customWidth="1"/>
    <col min="18" max="16384" width="9.00390625" style="68" customWidth="1"/>
  </cols>
  <sheetData>
    <row r="1" spans="1:18" s="62" customFormat="1" ht="15.75">
      <c r="A1" s="236" t="s">
        <v>1068</v>
      </c>
      <c r="B1" s="236"/>
      <c r="C1" s="236"/>
      <c r="D1" s="236"/>
      <c r="E1" s="236"/>
      <c r="F1" s="236"/>
      <c r="G1" s="236"/>
      <c r="H1" s="236"/>
      <c r="I1" s="61"/>
      <c r="J1" s="236" t="s">
        <v>1068</v>
      </c>
      <c r="K1" s="236"/>
      <c r="L1" s="236"/>
      <c r="M1" s="236"/>
      <c r="N1" s="236"/>
      <c r="O1" s="236"/>
      <c r="P1" s="236"/>
      <c r="Q1" s="236"/>
      <c r="R1" s="61"/>
    </row>
    <row r="2" spans="1:18" s="64" customFormat="1" ht="15.75">
      <c r="A2" s="237" t="s">
        <v>32</v>
      </c>
      <c r="B2" s="237"/>
      <c r="C2" s="237"/>
      <c r="D2" s="237"/>
      <c r="E2" s="237"/>
      <c r="F2" s="237"/>
      <c r="G2" s="237"/>
      <c r="H2" s="237"/>
      <c r="I2" s="63"/>
      <c r="J2" s="237" t="s">
        <v>32</v>
      </c>
      <c r="K2" s="237"/>
      <c r="L2" s="237"/>
      <c r="M2" s="237"/>
      <c r="N2" s="237"/>
      <c r="O2" s="237"/>
      <c r="P2" s="237"/>
      <c r="Q2" s="237"/>
      <c r="R2" s="63"/>
    </row>
    <row r="3" spans="1:18" s="64" customFormat="1" ht="15.75">
      <c r="A3" s="238" t="s">
        <v>1069</v>
      </c>
      <c r="B3" s="238"/>
      <c r="C3" s="238"/>
      <c r="D3" s="238"/>
      <c r="E3" s="238"/>
      <c r="F3" s="238"/>
      <c r="G3" s="238"/>
      <c r="H3" s="238"/>
      <c r="I3" s="65"/>
      <c r="J3" s="238" t="s">
        <v>1069</v>
      </c>
      <c r="K3" s="238"/>
      <c r="L3" s="238"/>
      <c r="M3" s="238"/>
      <c r="N3" s="238"/>
      <c r="O3" s="238"/>
      <c r="P3" s="238"/>
      <c r="Q3" s="238"/>
      <c r="R3" s="65"/>
    </row>
    <row r="4" spans="1:17" ht="33.75" customHeight="1">
      <c r="A4" s="66"/>
      <c r="B4" s="67"/>
      <c r="C4" s="67"/>
      <c r="D4" s="67"/>
      <c r="E4" s="67"/>
      <c r="F4" s="48" t="s">
        <v>1070</v>
      </c>
      <c r="G4" s="48" t="s">
        <v>1071</v>
      </c>
      <c r="H4" s="48" t="s">
        <v>1072</v>
      </c>
      <c r="I4" s="48" t="s">
        <v>1073</v>
      </c>
      <c r="J4" s="134" t="s">
        <v>1061</v>
      </c>
      <c r="K4" s="134" t="s">
        <v>1061</v>
      </c>
      <c r="L4" s="134"/>
      <c r="M4" s="134"/>
      <c r="Q4" s="134"/>
    </row>
    <row r="5" spans="1:9" ht="19.5" customHeight="1">
      <c r="A5" s="69"/>
      <c r="B5" s="70"/>
      <c r="C5" s="70"/>
      <c r="D5" s="70"/>
      <c r="E5" s="70"/>
      <c r="F5" s="49"/>
      <c r="G5" s="49"/>
      <c r="H5" s="49"/>
      <c r="I5" s="49"/>
    </row>
    <row r="6" spans="1:9" ht="15.75">
      <c r="A6" s="71">
        <v>1</v>
      </c>
      <c r="B6" s="72" t="s">
        <v>1074</v>
      </c>
      <c r="C6" s="73"/>
      <c r="D6" s="74"/>
      <c r="E6" s="74"/>
      <c r="F6" s="50">
        <v>-90.8</v>
      </c>
      <c r="G6" s="50">
        <v>-45.4</v>
      </c>
      <c r="H6" s="50">
        <v>-80</v>
      </c>
      <c r="I6" s="50">
        <v>-80</v>
      </c>
    </row>
    <row r="7" spans="3:9" ht="15.75">
      <c r="C7" s="73" t="s">
        <v>33</v>
      </c>
      <c r="D7" s="75" t="s">
        <v>387</v>
      </c>
      <c r="E7" s="75"/>
      <c r="F7" s="51">
        <v>-55.45657542966234</v>
      </c>
      <c r="G7" s="51">
        <v>-27.72828771483117</v>
      </c>
      <c r="H7" s="51">
        <v>-48.86041888075977</v>
      </c>
      <c r="I7" s="51">
        <v>-48.86041888075977</v>
      </c>
    </row>
    <row r="8" spans="3:9" ht="15.75">
      <c r="C8" s="77" t="s">
        <v>1075</v>
      </c>
      <c r="D8" s="75" t="s">
        <v>388</v>
      </c>
      <c r="E8" s="75"/>
      <c r="F8" s="51">
        <v>-18.274369975143564</v>
      </c>
      <c r="G8" s="51">
        <v>-9.137184987571782</v>
      </c>
      <c r="H8" s="51">
        <v>-16.100766497923846</v>
      </c>
      <c r="I8" s="51">
        <v>-16.100766497923846</v>
      </c>
    </row>
    <row r="9" spans="3:9" ht="15.75">
      <c r="C9" s="77" t="s">
        <v>1076</v>
      </c>
      <c r="D9" s="78" t="s">
        <v>389</v>
      </c>
      <c r="E9" s="78"/>
      <c r="F9" s="52">
        <v>-14.10768440572259</v>
      </c>
      <c r="G9" s="52">
        <v>-7.053842202861295</v>
      </c>
      <c r="H9" s="52">
        <v>-12.429677890504484</v>
      </c>
      <c r="I9" s="52">
        <v>-12.429677890504484</v>
      </c>
    </row>
    <row r="10" spans="3:9" ht="15.75">
      <c r="C10" s="73"/>
      <c r="D10" s="78" t="s">
        <v>390</v>
      </c>
      <c r="E10" s="78"/>
      <c r="F10" s="52">
        <v>-2.961370189471516</v>
      </c>
      <c r="G10" s="52">
        <v>-1.480685094735758</v>
      </c>
      <c r="H10" s="52">
        <v>-2.6091367308119082</v>
      </c>
      <c r="I10" s="52">
        <v>-2.6091367308119082</v>
      </c>
    </row>
    <row r="11" spans="3:9" ht="15.75">
      <c r="C11" s="73"/>
      <c r="D11" s="78"/>
      <c r="E11" s="78"/>
      <c r="F11" s="52"/>
      <c r="G11" s="52"/>
      <c r="H11" s="52"/>
      <c r="I11" s="52"/>
    </row>
    <row r="12" spans="1:9" ht="15.75">
      <c r="A12" s="71">
        <v>2</v>
      </c>
      <c r="B12" s="72" t="s">
        <v>1077</v>
      </c>
      <c r="C12" s="73"/>
      <c r="D12" s="74"/>
      <c r="E12" s="74"/>
      <c r="F12" s="50">
        <v>-50</v>
      </c>
      <c r="G12" s="50">
        <v>-50</v>
      </c>
      <c r="H12" s="50">
        <v>-50</v>
      </c>
      <c r="I12" s="50">
        <v>-50</v>
      </c>
    </row>
    <row r="13" spans="3:9" ht="15.75">
      <c r="C13" s="73" t="s">
        <v>1078</v>
      </c>
      <c r="D13" s="75" t="s">
        <v>387</v>
      </c>
      <c r="E13" s="75"/>
      <c r="F13" s="51">
        <v>-5</v>
      </c>
      <c r="G13" s="51">
        <v>-5</v>
      </c>
      <c r="H13" s="51">
        <v>-5</v>
      </c>
      <c r="I13" s="51">
        <v>-5</v>
      </c>
    </row>
    <row r="14" spans="3:9" ht="15.75">
      <c r="C14" s="77" t="s">
        <v>1079</v>
      </c>
      <c r="D14" s="75" t="s">
        <v>388</v>
      </c>
      <c r="E14" s="75"/>
      <c r="F14" s="51">
        <v>-21.25</v>
      </c>
      <c r="G14" s="51">
        <v>-21.25</v>
      </c>
      <c r="H14" s="51">
        <v>-21.25</v>
      </c>
      <c r="I14" s="51">
        <v>-21.25</v>
      </c>
    </row>
    <row r="15" spans="3:9" ht="15.75">
      <c r="C15" s="77" t="s">
        <v>1080</v>
      </c>
      <c r="D15" s="78" t="s">
        <v>389</v>
      </c>
      <c r="E15" s="78"/>
      <c r="F15" s="52">
        <v>-21.25</v>
      </c>
      <c r="G15" s="52">
        <v>-21.25</v>
      </c>
      <c r="H15" s="52">
        <v>-21.25</v>
      </c>
      <c r="I15" s="52">
        <v>-21.25</v>
      </c>
    </row>
    <row r="16" spans="3:9" ht="15.75">
      <c r="C16" s="73"/>
      <c r="D16" s="78" t="s">
        <v>390</v>
      </c>
      <c r="E16" s="78"/>
      <c r="F16" s="52">
        <v>-2.5</v>
      </c>
      <c r="G16" s="52">
        <v>-2.5</v>
      </c>
      <c r="H16" s="52">
        <v>-2.5</v>
      </c>
      <c r="I16" s="52">
        <v>-2.5</v>
      </c>
    </row>
    <row r="17" spans="3:9" ht="15.75">
      <c r="C17" s="73"/>
      <c r="E17" s="78"/>
      <c r="F17" s="52"/>
      <c r="G17" s="52"/>
      <c r="H17" s="52"/>
      <c r="I17" s="52"/>
    </row>
    <row r="18" spans="1:9" ht="15.75">
      <c r="A18" s="71">
        <v>3</v>
      </c>
      <c r="B18" s="72" t="s">
        <v>1081</v>
      </c>
      <c r="C18" s="73"/>
      <c r="D18" s="74"/>
      <c r="E18" s="74"/>
      <c r="F18" s="50">
        <v>-20.5145</v>
      </c>
      <c r="G18" s="50">
        <v>-24.411500000000004</v>
      </c>
      <c r="H18" s="50">
        <v>-38.951</v>
      </c>
      <c r="I18" s="50">
        <v>-40.583450225</v>
      </c>
    </row>
    <row r="19" spans="3:9" ht="15.75">
      <c r="C19" s="73" t="s">
        <v>34</v>
      </c>
      <c r="D19" s="75" t="s">
        <v>387</v>
      </c>
      <c r="E19" s="75"/>
      <c r="F19" s="51">
        <v>-9.808709073060427</v>
      </c>
      <c r="G19" s="51">
        <v>-11.672002804699828</v>
      </c>
      <c r="H19" s="51">
        <v>-18.623852743414496</v>
      </c>
      <c r="I19" s="51">
        <v>-19.404385017331823</v>
      </c>
    </row>
    <row r="20" spans="3:9" ht="15.75">
      <c r="C20" s="77" t="s">
        <v>0</v>
      </c>
      <c r="D20" s="75" t="s">
        <v>388</v>
      </c>
      <c r="E20" s="75"/>
      <c r="F20" s="51">
        <v>-7.448817897094359</v>
      </c>
      <c r="G20" s="51">
        <v>-8.863819156933824</v>
      </c>
      <c r="H20" s="51">
        <v>-14.143113695665132</v>
      </c>
      <c r="I20" s="51">
        <v>-14.735856606878942</v>
      </c>
    </row>
    <row r="21" spans="3:9" ht="15.75">
      <c r="C21" s="77" t="s">
        <v>1</v>
      </c>
      <c r="D21" s="78" t="s">
        <v>389</v>
      </c>
      <c r="E21" s="78"/>
      <c r="F21" s="52">
        <v>-2.270430922556731</v>
      </c>
      <c r="G21" s="52">
        <v>-2.7017292386357767</v>
      </c>
      <c r="H21" s="52">
        <v>-4.310880346316373</v>
      </c>
      <c r="I21" s="52">
        <v>-4.491550870597964</v>
      </c>
    </row>
    <row r="22" spans="3:9" ht="15.75">
      <c r="C22" s="73"/>
      <c r="D22" s="79" t="s">
        <v>390</v>
      </c>
      <c r="E22" s="79"/>
      <c r="F22" s="52">
        <v>-0.9865421072884855</v>
      </c>
      <c r="G22" s="52">
        <v>-1.173948799730574</v>
      </c>
      <c r="H22" s="52">
        <v>-1.8731532146040017</v>
      </c>
      <c r="I22" s="52">
        <v>-1.9516577301912723</v>
      </c>
    </row>
    <row r="23" spans="1:9" ht="15.75">
      <c r="A23" s="71">
        <v>4</v>
      </c>
      <c r="B23" s="248" t="s">
        <v>2</v>
      </c>
      <c r="C23" s="239"/>
      <c r="D23" s="81"/>
      <c r="E23" s="80"/>
      <c r="F23" s="50"/>
      <c r="G23" s="50"/>
      <c r="H23" s="50"/>
      <c r="I23" s="50"/>
    </row>
    <row r="24" spans="3:9" ht="15.75">
      <c r="C24" s="73" t="s">
        <v>35</v>
      </c>
      <c r="D24" s="74"/>
      <c r="E24" s="74"/>
      <c r="F24" s="50">
        <v>-13.55872249775</v>
      </c>
      <c r="G24" s="50">
        <v>-23.87528164675</v>
      </c>
      <c r="H24" s="50">
        <v>-27.78967351595</v>
      </c>
      <c r="I24" s="50">
        <v>-27.78967351595</v>
      </c>
    </row>
    <row r="25" spans="3:9" ht="15.75">
      <c r="C25" s="77" t="s">
        <v>1075</v>
      </c>
      <c r="D25" s="75" t="s">
        <v>387</v>
      </c>
      <c r="E25" s="75"/>
      <c r="F25" s="51">
        <v>-7.582870043375872</v>
      </c>
      <c r="G25" s="51">
        <v>-13.352523293130712</v>
      </c>
      <c r="H25" s="51">
        <v>-15.541691546107081</v>
      </c>
      <c r="I25" s="51">
        <v>-15.541691546107081</v>
      </c>
    </row>
    <row r="26" spans="3:9" ht="15.75">
      <c r="C26" s="77" t="s">
        <v>3</v>
      </c>
      <c r="D26" s="75" t="s">
        <v>388</v>
      </c>
      <c r="E26" s="75"/>
      <c r="F26" s="51">
        <v>-2.194596464216172</v>
      </c>
      <c r="G26" s="51">
        <v>-3.864420758874426</v>
      </c>
      <c r="H26" s="51">
        <v>-4.497998926517314</v>
      </c>
      <c r="I26" s="51">
        <v>-4.497998926517314</v>
      </c>
    </row>
    <row r="27" spans="3:9" ht="15.75">
      <c r="C27" s="77"/>
      <c r="D27" s="78" t="s">
        <v>389</v>
      </c>
      <c r="E27" s="78"/>
      <c r="F27" s="52">
        <v>-2.223269186587858</v>
      </c>
      <c r="G27" s="52">
        <v>-3.914909978807696</v>
      </c>
      <c r="H27" s="52">
        <v>-4.5567659374694784</v>
      </c>
      <c r="I27" s="52">
        <v>-4.5567659374694784</v>
      </c>
    </row>
    <row r="28" spans="3:9" ht="15.75">
      <c r="C28" s="77"/>
      <c r="D28" s="79" t="s">
        <v>390</v>
      </c>
      <c r="E28" s="79"/>
      <c r="F28" s="52">
        <v>-1.5579868035700994</v>
      </c>
      <c r="G28" s="52">
        <v>-2.7434276159371658</v>
      </c>
      <c r="H28" s="52">
        <v>-3.1932171058561254</v>
      </c>
      <c r="I28" s="52">
        <v>-3.1932171058561254</v>
      </c>
    </row>
    <row r="29" spans="3:9" ht="15.75">
      <c r="C29" s="77"/>
      <c r="D29" s="81"/>
      <c r="E29" s="80"/>
      <c r="F29" s="53"/>
      <c r="G29" s="53"/>
      <c r="H29" s="53"/>
      <c r="I29" s="53"/>
    </row>
    <row r="30" spans="3:9" ht="10.5" customHeight="1">
      <c r="C30" s="77"/>
      <c r="D30" s="82"/>
      <c r="E30" s="83"/>
      <c r="F30" s="53"/>
      <c r="G30" s="53"/>
      <c r="H30" s="53"/>
      <c r="I30" s="53"/>
    </row>
    <row r="31" spans="1:9" ht="15.75">
      <c r="A31" s="71">
        <v>5</v>
      </c>
      <c r="B31" s="72" t="s">
        <v>4</v>
      </c>
      <c r="F31" s="50">
        <v>-3.572493578745117</v>
      </c>
      <c r="G31" s="50">
        <v>-3.765408231997353</v>
      </c>
      <c r="H31" s="50">
        <v>-3.953678643597221</v>
      </c>
      <c r="I31" s="50">
        <v>-3.953678643597221</v>
      </c>
    </row>
    <row r="32" spans="3:9" ht="15.75">
      <c r="C32" s="73" t="s">
        <v>36</v>
      </c>
      <c r="D32" s="75" t="s">
        <v>387</v>
      </c>
      <c r="E32" s="75"/>
      <c r="F32" s="51">
        <v>0</v>
      </c>
      <c r="G32" s="51">
        <v>0</v>
      </c>
      <c r="H32" s="51">
        <v>0</v>
      </c>
      <c r="I32" s="51">
        <v>0</v>
      </c>
    </row>
    <row r="33" spans="3:9" ht="15.75">
      <c r="C33" s="77" t="s">
        <v>5</v>
      </c>
      <c r="D33" s="75" t="s">
        <v>388</v>
      </c>
      <c r="E33" s="75"/>
      <c r="F33" s="51">
        <v>0</v>
      </c>
      <c r="G33" s="51">
        <v>0</v>
      </c>
      <c r="H33" s="51">
        <v>0</v>
      </c>
      <c r="I33" s="51">
        <v>0</v>
      </c>
    </row>
    <row r="34" spans="3:9" ht="15.75">
      <c r="C34" s="77" t="s">
        <v>6</v>
      </c>
      <c r="D34" s="78" t="s">
        <v>389</v>
      </c>
      <c r="E34" s="78"/>
      <c r="F34" s="52">
        <v>-3.215244220870605</v>
      </c>
      <c r="G34" s="52">
        <v>-3.388867408797618</v>
      </c>
      <c r="H34" s="52">
        <v>-3.558310779237499</v>
      </c>
      <c r="I34" s="52">
        <v>-3.558310779237499</v>
      </c>
    </row>
    <row r="35" spans="3:9" ht="15.75">
      <c r="C35" s="73"/>
      <c r="D35" s="78" t="s">
        <v>390</v>
      </c>
      <c r="E35" s="78"/>
      <c r="F35" s="52">
        <v>-0.3572493578745117</v>
      </c>
      <c r="G35" s="52">
        <v>-0.3765408231997353</v>
      </c>
      <c r="H35" s="52">
        <v>-0.39536786435972204</v>
      </c>
      <c r="I35" s="52">
        <v>-0.39536786435972204</v>
      </c>
    </row>
    <row r="36" spans="3:9" ht="15.75">
      <c r="C36" s="77"/>
      <c r="D36" s="83"/>
      <c r="E36" s="83"/>
      <c r="F36" s="53"/>
      <c r="G36" s="53"/>
      <c r="H36" s="53"/>
      <c r="I36" s="53"/>
    </row>
    <row r="37" spans="1:9" ht="15.75">
      <c r="A37" s="71">
        <v>6</v>
      </c>
      <c r="B37" s="246" t="s">
        <v>37</v>
      </c>
      <c r="C37" s="247"/>
      <c r="D37" s="84"/>
      <c r="E37" s="84"/>
      <c r="F37" s="50">
        <v>-3.6</v>
      </c>
      <c r="G37" s="50">
        <v>0</v>
      </c>
      <c r="H37" s="50">
        <f>H38+H39</f>
        <v>-7</v>
      </c>
      <c r="I37" s="50">
        <v>-4</v>
      </c>
    </row>
    <row r="38" spans="3:9" ht="15.75">
      <c r="C38" s="73" t="s">
        <v>7</v>
      </c>
      <c r="D38" s="78" t="s">
        <v>389</v>
      </c>
      <c r="E38" s="78"/>
      <c r="F38" s="52">
        <v>-1.8</v>
      </c>
      <c r="G38" s="52">
        <v>0</v>
      </c>
      <c r="H38" s="52">
        <v>-6.3</v>
      </c>
      <c r="I38" s="52">
        <v>-3.6</v>
      </c>
    </row>
    <row r="39" spans="3:9" ht="15.75">
      <c r="C39" s="77" t="s">
        <v>1075</v>
      </c>
      <c r="D39" s="79" t="s">
        <v>390</v>
      </c>
      <c r="E39" s="79"/>
      <c r="F39" s="54">
        <v>-1.8</v>
      </c>
      <c r="G39" s="54">
        <v>0</v>
      </c>
      <c r="H39" s="54">
        <v>-0.7</v>
      </c>
      <c r="I39" s="54">
        <v>-0.4</v>
      </c>
    </row>
    <row r="40" spans="3:9" ht="15.75" customHeight="1">
      <c r="C40" s="77" t="s">
        <v>9</v>
      </c>
      <c r="D40" s="241" t="s">
        <v>399</v>
      </c>
      <c r="E40" s="242"/>
      <c r="F40" s="242"/>
      <c r="G40" s="242"/>
      <c r="H40" s="242"/>
      <c r="I40" s="242"/>
    </row>
    <row r="41" spans="3:9" ht="15.75">
      <c r="C41" s="85"/>
      <c r="D41" s="243"/>
      <c r="E41" s="243"/>
      <c r="F41" s="243"/>
      <c r="G41" s="243"/>
      <c r="H41" s="243"/>
      <c r="I41" s="243"/>
    </row>
    <row r="42" spans="4:9" ht="15.75">
      <c r="D42" s="243"/>
      <c r="E42" s="243"/>
      <c r="F42" s="243"/>
      <c r="G42" s="243"/>
      <c r="H42" s="243"/>
      <c r="I42" s="243"/>
    </row>
    <row r="43" spans="4:9" ht="18.75" customHeight="1">
      <c r="D43" s="243"/>
      <c r="E43" s="243"/>
      <c r="F43" s="243"/>
      <c r="G43" s="243"/>
      <c r="H43" s="243"/>
      <c r="I43" s="243"/>
    </row>
    <row r="44" ht="6" customHeight="1">
      <c r="G44" s="56"/>
    </row>
    <row r="45" spans="1:9" ht="15.75">
      <c r="A45" s="71">
        <v>7</v>
      </c>
      <c r="B45" s="72" t="s">
        <v>10</v>
      </c>
      <c r="F45" s="50"/>
      <c r="G45" s="50"/>
      <c r="H45" s="50"/>
      <c r="I45" s="50"/>
    </row>
    <row r="46" spans="3:9" ht="15.75">
      <c r="C46" s="73" t="s">
        <v>38</v>
      </c>
      <c r="F46" s="57"/>
      <c r="G46" s="57"/>
      <c r="H46" s="57"/>
      <c r="I46" s="57"/>
    </row>
    <row r="47" spans="3:9" ht="15.75">
      <c r="C47" s="77" t="s">
        <v>1075</v>
      </c>
      <c r="D47" s="83"/>
      <c r="E47" s="83"/>
      <c r="F47" s="57"/>
      <c r="G47" s="57"/>
      <c r="H47" s="57"/>
      <c r="I47" s="57"/>
    </row>
    <row r="48" spans="3:9" ht="15.75">
      <c r="C48" s="77" t="s">
        <v>11</v>
      </c>
      <c r="D48" s="83"/>
      <c r="E48" s="83"/>
      <c r="F48" s="57"/>
      <c r="G48" s="57"/>
      <c r="H48" s="57"/>
      <c r="I48" s="57"/>
    </row>
    <row r="50" spans="1:9" ht="15.75">
      <c r="A50" s="71">
        <v>8</v>
      </c>
      <c r="B50" s="86" t="s">
        <v>12</v>
      </c>
      <c r="C50" s="73"/>
      <c r="D50" s="87" t="s">
        <v>13</v>
      </c>
      <c r="E50" s="87"/>
      <c r="F50" s="50"/>
      <c r="G50" s="50" t="s">
        <v>1061</v>
      </c>
      <c r="H50" s="50" t="s">
        <v>1061</v>
      </c>
      <c r="I50" s="50" t="s">
        <v>1061</v>
      </c>
    </row>
    <row r="51" spans="3:9" ht="15.75">
      <c r="C51" s="73" t="s">
        <v>39</v>
      </c>
      <c r="D51" s="87" t="s">
        <v>14</v>
      </c>
      <c r="E51" s="78"/>
      <c r="F51" s="50">
        <v>-5</v>
      </c>
      <c r="G51" s="50">
        <v>-20</v>
      </c>
      <c r="H51" s="50">
        <v>-20</v>
      </c>
      <c r="I51" s="50">
        <v>-25</v>
      </c>
    </row>
    <row r="52" spans="3:9" ht="15.75">
      <c r="C52" s="77" t="s">
        <v>1075</v>
      </c>
      <c r="D52" s="87" t="s">
        <v>15</v>
      </c>
      <c r="E52" s="78" t="s">
        <v>1061</v>
      </c>
      <c r="F52" s="68"/>
      <c r="G52" s="58" t="s">
        <v>16</v>
      </c>
      <c r="H52" s="57"/>
      <c r="I52" s="57"/>
    </row>
    <row r="53" spans="3:9" ht="15.75">
      <c r="C53" s="77" t="s">
        <v>17</v>
      </c>
      <c r="D53" s="83"/>
      <c r="E53" s="83"/>
      <c r="F53" s="68"/>
      <c r="G53" s="59" t="s">
        <v>18</v>
      </c>
      <c r="H53" s="57"/>
      <c r="I53" s="57"/>
    </row>
    <row r="54" spans="6:7" ht="15.75">
      <c r="F54" s="68"/>
      <c r="G54" s="56" t="s">
        <v>19</v>
      </c>
    </row>
    <row r="55" spans="1:9" ht="15.75">
      <c r="A55" s="71">
        <v>9</v>
      </c>
      <c r="B55" s="72" t="s">
        <v>20</v>
      </c>
      <c r="F55" s="50"/>
      <c r="G55" s="50"/>
      <c r="H55" s="50"/>
      <c r="I55" s="50"/>
    </row>
    <row r="56" spans="3:9" ht="15.75">
      <c r="C56" s="73" t="s">
        <v>40</v>
      </c>
      <c r="F56" s="57"/>
      <c r="G56" s="57"/>
      <c r="H56" s="57"/>
      <c r="I56" s="57"/>
    </row>
    <row r="57" spans="3:9" ht="15.75">
      <c r="C57" s="77" t="s">
        <v>21</v>
      </c>
      <c r="D57" s="83"/>
      <c r="E57" s="83"/>
      <c r="F57" s="57"/>
      <c r="G57" s="57"/>
      <c r="H57" s="57"/>
      <c r="I57" s="57"/>
    </row>
    <row r="58" spans="3:9" ht="11.25" customHeight="1">
      <c r="C58" s="77"/>
      <c r="D58" s="83"/>
      <c r="E58" s="83"/>
      <c r="F58" s="57"/>
      <c r="G58" s="57"/>
      <c r="H58" s="57"/>
      <c r="I58" s="57"/>
    </row>
    <row r="59" spans="1:9" ht="15.75">
      <c r="A59" s="71">
        <v>10</v>
      </c>
      <c r="B59" s="72" t="s">
        <v>22</v>
      </c>
      <c r="F59" s="50"/>
      <c r="G59" s="50"/>
      <c r="H59" s="50"/>
      <c r="I59" s="50"/>
    </row>
    <row r="60" spans="3:9" ht="15.75">
      <c r="C60" s="83" t="s">
        <v>23</v>
      </c>
      <c r="D60" s="83"/>
      <c r="E60" s="83"/>
      <c r="F60" s="57"/>
      <c r="G60" s="57"/>
      <c r="H60" s="57"/>
      <c r="I60" s="57"/>
    </row>
    <row r="61" ht="15.75">
      <c r="C61" s="88" t="s">
        <v>24</v>
      </c>
    </row>
    <row r="62" ht="12" customHeight="1"/>
    <row r="63" ht="6.75" customHeight="1"/>
    <row r="64" spans="1:10" ht="15.75">
      <c r="A64" s="71">
        <v>11</v>
      </c>
      <c r="B64" s="72" t="s">
        <v>25</v>
      </c>
      <c r="F64" s="50">
        <v>-25</v>
      </c>
      <c r="G64" s="50">
        <v>-25</v>
      </c>
      <c r="H64" s="50">
        <v>-25</v>
      </c>
      <c r="I64" s="50">
        <v>-25</v>
      </c>
      <c r="J64" s="202"/>
    </row>
    <row r="65" spans="3:9" ht="24" customHeight="1">
      <c r="C65" s="73" t="s">
        <v>26</v>
      </c>
      <c r="D65" s="75" t="s">
        <v>387</v>
      </c>
      <c r="E65" s="75"/>
      <c r="F65" s="51">
        <v>-1.9096028284582531</v>
      </c>
      <c r="G65" s="51">
        <v>-1.9513860224244055</v>
      </c>
      <c r="H65" s="51">
        <v>-1.9513860224244055</v>
      </c>
      <c r="I65" s="51">
        <v>-1.9513860224244055</v>
      </c>
    </row>
    <row r="66" spans="3:9" ht="15.75">
      <c r="C66" s="77" t="s">
        <v>1075</v>
      </c>
      <c r="D66" s="75" t="s">
        <v>388</v>
      </c>
      <c r="E66" s="75"/>
      <c r="F66" s="51">
        <v>-0.11747021292857472</v>
      </c>
      <c r="G66" s="51">
        <v>-0.12004052787516634</v>
      </c>
      <c r="H66" s="51">
        <v>-0.12004052787516634</v>
      </c>
      <c r="I66" s="51">
        <v>-0.12004052787516634</v>
      </c>
    </row>
    <row r="67" spans="3:9" ht="15.75">
      <c r="C67" s="77" t="s">
        <v>27</v>
      </c>
      <c r="D67" s="75" t="s">
        <v>28</v>
      </c>
      <c r="E67" s="75"/>
      <c r="F67" s="51">
        <v>-0.04961148423876517</v>
      </c>
      <c r="G67" s="51">
        <v>-0.05069701167829596</v>
      </c>
      <c r="H67" s="51">
        <v>-0.05069701167829596</v>
      </c>
      <c r="I67" s="51">
        <v>-0.05069701167829596</v>
      </c>
    </row>
    <row r="68" spans="4:9" ht="15.75">
      <c r="D68" s="78" t="s">
        <v>389</v>
      </c>
      <c r="E68" s="78"/>
      <c r="F68" s="52">
        <v>-19.147589261753847</v>
      </c>
      <c r="G68" s="52">
        <v>-19.566549384866992</v>
      </c>
      <c r="H68" s="52">
        <v>-19.566549384866992</v>
      </c>
      <c r="I68" s="52">
        <v>-19.566549384866992</v>
      </c>
    </row>
    <row r="69" spans="4:9" ht="15.75">
      <c r="D69" s="78" t="s">
        <v>390</v>
      </c>
      <c r="E69" s="78"/>
      <c r="F69" s="52">
        <v>-3.7757262126205573</v>
      </c>
      <c r="G69" s="52">
        <v>-3.3113270531551393</v>
      </c>
      <c r="H69" s="52">
        <v>-3.3113270531551393</v>
      </c>
      <c r="I69" s="52">
        <v>-3.3113270531551393</v>
      </c>
    </row>
    <row r="70" spans="6:9" ht="12.75" customHeight="1">
      <c r="F70" s="68"/>
      <c r="G70" s="68"/>
      <c r="H70" s="68"/>
      <c r="I70" s="68"/>
    </row>
    <row r="71" spans="1:9" ht="15.75" customHeight="1">
      <c r="A71" s="71">
        <v>12</v>
      </c>
      <c r="B71" s="72" t="s">
        <v>41</v>
      </c>
      <c r="F71" s="244" t="s">
        <v>568</v>
      </c>
      <c r="G71" s="245"/>
      <c r="H71" s="245"/>
      <c r="I71" s="245"/>
    </row>
    <row r="72" spans="3:9" ht="15.75">
      <c r="C72" s="73" t="s">
        <v>42</v>
      </c>
      <c r="F72" s="245"/>
      <c r="G72" s="245"/>
      <c r="H72" s="245"/>
      <c r="I72" s="245"/>
    </row>
    <row r="73" spans="3:9" ht="15.75">
      <c r="C73" s="77" t="s">
        <v>1075</v>
      </c>
      <c r="D73" s="83"/>
      <c r="E73" s="83"/>
      <c r="F73" s="245"/>
      <c r="G73" s="245"/>
      <c r="H73" s="245"/>
      <c r="I73" s="245"/>
    </row>
    <row r="74" spans="1:13" s="70" customFormat="1" ht="15.75">
      <c r="A74" s="69"/>
      <c r="C74" s="89" t="s">
        <v>29</v>
      </c>
      <c r="D74" s="90"/>
      <c r="E74" s="90"/>
      <c r="F74" s="245"/>
      <c r="G74" s="245"/>
      <c r="H74" s="245"/>
      <c r="I74" s="245"/>
      <c r="J74" s="203"/>
      <c r="L74" s="68"/>
      <c r="M74" s="68"/>
    </row>
    <row r="75" spans="1:13" s="70" customFormat="1" ht="15.75">
      <c r="A75" s="69"/>
      <c r="D75" s="91"/>
      <c r="E75" s="91"/>
      <c r="F75" s="60"/>
      <c r="G75" s="60"/>
      <c r="H75" s="60"/>
      <c r="I75" s="60"/>
      <c r="J75" s="203"/>
      <c r="L75" s="68"/>
      <c r="M75" s="68"/>
    </row>
    <row r="76" spans="1:13" s="70" customFormat="1" ht="7.5" customHeight="1">
      <c r="A76" s="92" t="s">
        <v>1061</v>
      </c>
      <c r="B76" s="93"/>
      <c r="C76" s="94"/>
      <c r="F76" s="60"/>
      <c r="G76" s="60"/>
      <c r="H76" s="60"/>
      <c r="I76" s="60"/>
      <c r="J76" s="203"/>
      <c r="L76" s="68"/>
      <c r="M76" s="68"/>
    </row>
    <row r="77" spans="1:9" ht="15.75" customHeight="1">
      <c r="A77" s="71">
        <v>13</v>
      </c>
      <c r="B77" s="72" t="s">
        <v>43</v>
      </c>
      <c r="F77" s="50">
        <v>0</v>
      </c>
      <c r="G77" s="50">
        <v>0</v>
      </c>
      <c r="H77" s="50">
        <f>H79+H78</f>
        <v>-2</v>
      </c>
      <c r="I77" s="50">
        <v>-2</v>
      </c>
    </row>
    <row r="78" spans="3:9" ht="15.75">
      <c r="C78" s="73" t="s">
        <v>397</v>
      </c>
      <c r="D78" s="78" t="s">
        <v>389</v>
      </c>
      <c r="E78" s="78"/>
      <c r="F78" s="52">
        <v>0</v>
      </c>
      <c r="G78" s="52">
        <v>0</v>
      </c>
      <c r="H78" s="52">
        <v>-0.5</v>
      </c>
      <c r="I78" s="52">
        <v>-0.5</v>
      </c>
    </row>
    <row r="79" spans="3:9" ht="15.75">
      <c r="C79" s="77" t="s">
        <v>1075</v>
      </c>
      <c r="D79" s="78" t="s">
        <v>390</v>
      </c>
      <c r="E79" s="78"/>
      <c r="F79" s="52">
        <v>0</v>
      </c>
      <c r="G79" s="52">
        <v>0</v>
      </c>
      <c r="H79" s="52">
        <v>-1.5</v>
      </c>
      <c r="I79" s="52">
        <v>-1.5</v>
      </c>
    </row>
    <row r="80" spans="1:13" s="70" customFormat="1" ht="15.75">
      <c r="A80" s="69"/>
      <c r="C80" s="89" t="s">
        <v>30</v>
      </c>
      <c r="D80" s="90"/>
      <c r="E80" s="90"/>
      <c r="F80" s="95"/>
      <c r="G80" s="95"/>
      <c r="H80" s="95"/>
      <c r="I80" s="95"/>
      <c r="J80" s="203"/>
      <c r="L80" s="68"/>
      <c r="M80" s="68"/>
    </row>
    <row r="81" ht="15.75">
      <c r="C81" s="83" t="s">
        <v>31</v>
      </c>
    </row>
    <row r="82" ht="84.75" customHeight="1">
      <c r="C82" s="97" t="s">
        <v>400</v>
      </c>
    </row>
    <row r="89" spans="10:17" ht="55.5" customHeight="1">
      <c r="J89" s="204"/>
      <c r="K89" s="205"/>
      <c r="L89" s="205"/>
      <c r="M89" s="206" t="s">
        <v>1002</v>
      </c>
      <c r="N89" s="206" t="s">
        <v>990</v>
      </c>
      <c r="O89" s="207" t="s">
        <v>188</v>
      </c>
      <c r="P89" s="207" t="s">
        <v>991</v>
      </c>
      <c r="Q89" s="208" t="s">
        <v>178</v>
      </c>
    </row>
    <row r="90" spans="10:17" ht="15.75">
      <c r="J90" s="209"/>
      <c r="K90" s="210"/>
      <c r="L90" s="210"/>
      <c r="M90" s="210"/>
      <c r="N90" s="210"/>
      <c r="O90" s="211"/>
      <c r="P90" s="211"/>
      <c r="Q90" s="212"/>
    </row>
    <row r="91" spans="10:17" ht="57" customHeight="1">
      <c r="J91" s="213">
        <v>1</v>
      </c>
      <c r="K91" s="214" t="s">
        <v>119</v>
      </c>
      <c r="L91" s="214"/>
      <c r="M91" s="215" t="s">
        <v>934</v>
      </c>
      <c r="N91" s="216" t="s">
        <v>1067</v>
      </c>
      <c r="O91" s="215" t="s">
        <v>391</v>
      </c>
      <c r="P91" s="217">
        <v>44927</v>
      </c>
      <c r="Q91" s="218" t="s">
        <v>794</v>
      </c>
    </row>
    <row r="92" spans="10:17" ht="57" customHeight="1">
      <c r="J92" s="219">
        <v>2</v>
      </c>
      <c r="K92" s="214" t="s">
        <v>118</v>
      </c>
      <c r="L92" s="214"/>
      <c r="M92" s="216" t="s">
        <v>934</v>
      </c>
      <c r="N92" s="215" t="s">
        <v>794</v>
      </c>
      <c r="O92" s="215" t="s">
        <v>934</v>
      </c>
      <c r="P92" s="217">
        <v>43100</v>
      </c>
      <c r="Q92" s="218" t="s">
        <v>515</v>
      </c>
    </row>
    <row r="93" spans="10:17" ht="99.75" customHeight="1">
      <c r="J93" s="219">
        <v>3</v>
      </c>
      <c r="K93" s="214" t="s">
        <v>392</v>
      </c>
      <c r="L93" s="214"/>
      <c r="M93" s="220" t="s">
        <v>934</v>
      </c>
      <c r="N93" s="215" t="s">
        <v>794</v>
      </c>
      <c r="O93" s="215" t="s">
        <v>934</v>
      </c>
      <c r="P93" s="215" t="s">
        <v>794</v>
      </c>
      <c r="Q93" s="218" t="s">
        <v>393</v>
      </c>
    </row>
    <row r="94" spans="10:17" ht="57" customHeight="1">
      <c r="J94" s="213">
        <v>4</v>
      </c>
      <c r="K94" s="214" t="s">
        <v>115</v>
      </c>
      <c r="L94" s="214"/>
      <c r="M94" s="220" t="s">
        <v>934</v>
      </c>
      <c r="N94" s="215" t="s">
        <v>794</v>
      </c>
      <c r="O94" s="215" t="s">
        <v>934</v>
      </c>
      <c r="P94" s="217">
        <v>41640</v>
      </c>
      <c r="Q94" s="218" t="s">
        <v>794</v>
      </c>
    </row>
    <row r="95" spans="10:17" ht="100.5" customHeight="1">
      <c r="J95" s="219">
        <v>5</v>
      </c>
      <c r="K95" s="214" t="s">
        <v>298</v>
      </c>
      <c r="L95" s="214"/>
      <c r="M95" s="220" t="s">
        <v>934</v>
      </c>
      <c r="N95" s="215" t="s">
        <v>794</v>
      </c>
      <c r="O95" s="215" t="s">
        <v>794</v>
      </c>
      <c r="P95" s="215" t="s">
        <v>794</v>
      </c>
      <c r="Q95" s="218" t="s">
        <v>794</v>
      </c>
    </row>
    <row r="96" spans="10:17" ht="57" customHeight="1">
      <c r="J96" s="219">
        <v>6</v>
      </c>
      <c r="K96" s="221" t="s">
        <v>125</v>
      </c>
      <c r="L96" s="221"/>
      <c r="M96" s="216" t="s">
        <v>794</v>
      </c>
      <c r="N96" s="215" t="s">
        <v>362</v>
      </c>
      <c r="O96" s="215" t="s">
        <v>794</v>
      </c>
      <c r="P96" s="215" t="s">
        <v>794</v>
      </c>
      <c r="Q96" s="218" t="s">
        <v>517</v>
      </c>
    </row>
    <row r="97" spans="10:17" ht="17.25" customHeight="1">
      <c r="J97" s="222" t="s">
        <v>394</v>
      </c>
      <c r="K97" s="223" t="s">
        <v>123</v>
      </c>
      <c r="L97" s="223"/>
      <c r="M97" s="216"/>
      <c r="O97" s="215"/>
      <c r="P97" s="217">
        <v>43465</v>
      </c>
      <c r="Q97" s="235" t="s">
        <v>523</v>
      </c>
    </row>
    <row r="98" spans="10:17" ht="24" customHeight="1">
      <c r="J98" s="219"/>
      <c r="L98" s="214" t="s">
        <v>10</v>
      </c>
      <c r="M98" s="216" t="s">
        <v>794</v>
      </c>
      <c r="N98" s="224" t="s">
        <v>1067</v>
      </c>
      <c r="O98" s="215" t="s">
        <v>934</v>
      </c>
      <c r="P98" s="217"/>
      <c r="Q98" s="235"/>
    </row>
    <row r="99" spans="10:17" ht="24" customHeight="1">
      <c r="J99" s="219"/>
      <c r="L99" s="214" t="s">
        <v>12</v>
      </c>
      <c r="M99" s="216" t="s">
        <v>794</v>
      </c>
      <c r="N99" s="224" t="s">
        <v>1067</v>
      </c>
      <c r="O99" s="215" t="s">
        <v>934</v>
      </c>
      <c r="P99" s="217"/>
      <c r="Q99" s="235"/>
    </row>
    <row r="100" spans="10:17" ht="75" customHeight="1">
      <c r="J100" s="219"/>
      <c r="L100" s="214" t="s">
        <v>20</v>
      </c>
      <c r="M100" s="216" t="s">
        <v>794</v>
      </c>
      <c r="N100" s="225" t="s">
        <v>398</v>
      </c>
      <c r="O100" s="215" t="s">
        <v>934</v>
      </c>
      <c r="P100" s="217"/>
      <c r="Q100" s="235"/>
    </row>
    <row r="101" spans="10:17" ht="33.75" customHeight="1">
      <c r="J101" s="219"/>
      <c r="L101" s="214" t="s">
        <v>22</v>
      </c>
      <c r="M101" s="216" t="s">
        <v>794</v>
      </c>
      <c r="N101" s="224" t="s">
        <v>1067</v>
      </c>
      <c r="O101" s="215" t="s">
        <v>934</v>
      </c>
      <c r="P101" s="217"/>
      <c r="Q101" s="235"/>
    </row>
    <row r="102" spans="10:17" ht="57" customHeight="1">
      <c r="J102" s="219">
        <v>11</v>
      </c>
      <c r="K102" s="214" t="s">
        <v>112</v>
      </c>
      <c r="L102" s="214"/>
      <c r="M102" s="215" t="s">
        <v>794</v>
      </c>
      <c r="N102" s="226" t="s">
        <v>361</v>
      </c>
      <c r="O102" s="215" t="s">
        <v>934</v>
      </c>
      <c r="P102" s="215" t="s">
        <v>794</v>
      </c>
      <c r="Q102" s="218" t="s">
        <v>516</v>
      </c>
    </row>
    <row r="103" spans="10:17" ht="107.25" customHeight="1">
      <c r="J103" s="227">
        <v>13</v>
      </c>
      <c r="K103" s="223" t="s">
        <v>48</v>
      </c>
      <c r="L103" s="223"/>
      <c r="M103" s="228" t="s">
        <v>794</v>
      </c>
      <c r="N103" s="229" t="s">
        <v>362</v>
      </c>
      <c r="O103" s="229" t="s">
        <v>794</v>
      </c>
      <c r="P103" s="229" t="s">
        <v>794</v>
      </c>
      <c r="Q103" s="230" t="s">
        <v>436</v>
      </c>
    </row>
    <row r="104" spans="11:17" ht="15.75">
      <c r="K104" s="231"/>
      <c r="L104" s="231"/>
      <c r="M104" s="231"/>
      <c r="N104" s="231"/>
      <c r="O104" s="231"/>
      <c r="P104" s="231"/>
      <c r="Q104" s="231"/>
    </row>
    <row r="105" spans="1:17" s="70" customFormat="1" ht="39" customHeight="1">
      <c r="A105" s="69"/>
      <c r="F105" s="60"/>
      <c r="G105" s="60"/>
      <c r="H105" s="60"/>
      <c r="I105" s="60"/>
      <c r="J105" s="240" t="s">
        <v>395</v>
      </c>
      <c r="K105" s="240"/>
      <c r="L105" s="240"/>
      <c r="M105" s="240"/>
      <c r="N105" s="240"/>
      <c r="O105" s="240"/>
      <c r="P105" s="240"/>
      <c r="Q105" s="240"/>
    </row>
    <row r="106" ht="15.75">
      <c r="J106" s="232" t="s">
        <v>396</v>
      </c>
    </row>
    <row r="107" spans="10:17" ht="41.25" customHeight="1">
      <c r="J107" s="239" t="s">
        <v>401</v>
      </c>
      <c r="K107" s="239"/>
      <c r="L107" s="239"/>
      <c r="M107" s="239"/>
      <c r="N107" s="239"/>
      <c r="O107" s="239"/>
      <c r="P107" s="239"/>
      <c r="Q107" s="239"/>
    </row>
    <row r="110" ht="15.75">
      <c r="N110" s="234"/>
    </row>
    <row r="111" ht="15.75">
      <c r="N111" s="234"/>
    </row>
    <row r="112" ht="15.75">
      <c r="N112" s="234"/>
    </row>
    <row r="113" ht="15.75">
      <c r="N113" s="234"/>
    </row>
    <row r="114" ht="15.75">
      <c r="N114" s="234"/>
    </row>
  </sheetData>
  <mergeCells count="14">
    <mergeCell ref="D40:I43"/>
    <mergeCell ref="F71:I74"/>
    <mergeCell ref="A1:H1"/>
    <mergeCell ref="A2:H2"/>
    <mergeCell ref="A3:H3"/>
    <mergeCell ref="B37:C37"/>
    <mergeCell ref="B23:C23"/>
    <mergeCell ref="N110:N114"/>
    <mergeCell ref="Q97:Q101"/>
    <mergeCell ref="J1:Q1"/>
    <mergeCell ref="J2:Q2"/>
    <mergeCell ref="J3:Q3"/>
    <mergeCell ref="J107:Q107"/>
    <mergeCell ref="J105:Q105"/>
  </mergeCells>
  <hyperlinks>
    <hyperlink ref="C25" r:id="rId1" display="http://www.malegislature.gov/Laws/GeneralLaws/PartI/TitleIX/Chapter62/Section6"/>
    <hyperlink ref="C26" r:id="rId2" display="http://www.malegislature.gov/Laws/GeneralLaws/PartI/TitleIX/Chapter63/Section38Q"/>
    <hyperlink ref="C39" r:id="rId3" display="http://www.malegislature.gov/Laws/GeneralLaws/PartI/TitleIX/Chapter62/Section6"/>
    <hyperlink ref="C40" r:id="rId4" display="http://www.malegislature.gov/Laws/GeneralLaws/PartI/TitleIX/Chapter63/Section38Z"/>
    <hyperlink ref="C52" r:id="rId5" display="http://www.malegislature.gov/Laws/GeneralLaws/PartI/TitleIX/Chapter62/Section6"/>
    <hyperlink ref="C53" r:id="rId6" display="http://www.malegislature.gov/Laws/GeneralLaws/PartI/TitleIX/Chapter63/Section31M"/>
    <hyperlink ref="C8" r:id="rId7" display="http://www.malegislature.gov/Laws/GeneralLaws/PartI/TitleIX/Chapter62/Section6"/>
    <hyperlink ref="C9" r:id="rId8" display="http://www.malegislature.gov/Laws/GeneralLaws/PartI/TitleIX/Chapter63/Section38X"/>
    <hyperlink ref="C14" r:id="rId9" display="http://www.malegislature.gov/Laws/GeneralLaws/PartI/TitleIX/Chapter62/Section6J"/>
    <hyperlink ref="C15" r:id="rId10" display="http://www.malegislature.gov/Laws/GeneralLaws/PartI/TitleIX/Chapter63/Section38R"/>
    <hyperlink ref="C47" r:id="rId11" display="http://www.malegislature.gov/Laws/GeneralLaws/PartI/TitleIX/Chapter62/Section6"/>
    <hyperlink ref="C48" r:id="rId12" display="http://www.malegislature.gov/Laws/GeneralLaws/PartI/TitleIX/Chapter63/Section38U"/>
    <hyperlink ref="C20" r:id="rId13" display="http://www.malegislature.gov/Laws/GeneralLaws/PartI/TitleIX/Chapter62/Section6I"/>
    <hyperlink ref="C21" r:id="rId14" display="http://www.malegislature.gov/Laws/GeneralLaws/PartI/TitleIX/Chapter63/Section31H"/>
    <hyperlink ref="C33" r:id="rId15" display="http://www.malegislature.gov/Laws/GeneralLaws/PartI/TitleIX/Chapter62/Section61~2"/>
    <hyperlink ref="C34" r:id="rId16" display="http://www.malegislature.gov/Laws/GeneralLaws/PartI/TitleIX/Chapter63/Section31L"/>
    <hyperlink ref="C57" r:id="rId17" display="http://www.malegislature.gov/Laws/GeneralLaws/PartI/TitleIX/Chapter63/Section38M"/>
    <hyperlink ref="C66" r:id="rId18" display="http://www.malegislature.gov/Laws/GeneralLaws/PartI/TitleIX/Chapter62/Section6"/>
    <hyperlink ref="C67" r:id="rId19" display="http://www.malegislature.gov/Laws/GeneralLaws/PartI/TitleIX/Chapter63/Section38N"/>
    <hyperlink ref="C73" r:id="rId20" display="http://www.malegislature.gov/Laws/GeneralLaws/PartI/TitleIX/Chapter62/Section6"/>
    <hyperlink ref="C74" r:id="rId21" display="http://www.malegislature.gov/Laws/GeneralLaws/PartI/TitleIX/Chapter63/Section38BB"/>
    <hyperlink ref="C81" r:id="rId22" display="http://www.mass.gov/Eoeea/docs/eea/land/conservation-credit-regs.pdf"/>
    <hyperlink ref="C60" r:id="rId23" display="http://www.malegislature.gov/Laws/SessionLaws/Acts/2011/Chapter68"/>
  </hyperlinks>
  <printOptions/>
  <pageMargins left="0.58" right="0.18" top="0.22" bottom="0.13" header="0.16" footer="0.12"/>
  <pageSetup horizontalDpi="600" verticalDpi="600" orientation="landscape" scale="59" r:id="rId25"/>
  <rowBreaks count="1" manualBreakCount="1">
    <brk id="44" max="8" man="1"/>
  </rowBreaks>
  <drawing r:id="rId24"/>
</worksheet>
</file>

<file path=xl/worksheets/sheet6.xml><?xml version="1.0" encoding="utf-8"?>
<worksheet xmlns="http://schemas.openxmlformats.org/spreadsheetml/2006/main" xmlns:r="http://schemas.openxmlformats.org/officeDocument/2006/relationships">
  <dimension ref="A2:E56"/>
  <sheetViews>
    <sheetView view="pageBreakPreview" zoomScaleSheetLayoutView="100" workbookViewId="0" topLeftCell="A1">
      <pane xSplit="5" ySplit="3" topLeftCell="F4" activePane="bottomRight" state="frozen"/>
      <selection pane="topLeft" activeCell="A1" sqref="A1"/>
      <selection pane="topRight" activeCell="F1" sqref="F1"/>
      <selection pane="bottomLeft" activeCell="A4" sqref="A4"/>
      <selection pane="bottomRight" activeCell="G48" sqref="G48"/>
    </sheetView>
  </sheetViews>
  <sheetFormatPr defaultColWidth="9.00390625" defaultRowHeight="14.25"/>
  <cols>
    <col min="1" max="1" width="45.50390625" style="107" customWidth="1"/>
    <col min="2" max="2" width="10.75390625" style="107" customWidth="1"/>
    <col min="3" max="3" width="14.75390625" style="107" customWidth="1"/>
    <col min="4" max="4" width="8.00390625" style="107" customWidth="1"/>
    <col min="5" max="5" width="15.50390625" style="107" customWidth="1"/>
    <col min="6" max="16384" width="8.00390625" style="107" customWidth="1"/>
  </cols>
  <sheetData>
    <row r="2" spans="1:5" ht="16.5" thickBot="1">
      <c r="A2" s="105" t="s">
        <v>768</v>
      </c>
      <c r="B2" s="106"/>
      <c r="C2" s="106"/>
      <c r="D2" s="106"/>
      <c r="E2" s="106"/>
    </row>
    <row r="3" spans="1:5" ht="14.25" thickBot="1" thickTop="1">
      <c r="A3" s="108" t="s">
        <v>769</v>
      </c>
      <c r="B3" s="109" t="s">
        <v>770</v>
      </c>
      <c r="C3" s="110" t="s">
        <v>771</v>
      </c>
      <c r="D3" s="110" t="s">
        <v>772</v>
      </c>
      <c r="E3" s="110" t="s">
        <v>773</v>
      </c>
    </row>
    <row r="4" spans="1:5" ht="15.75" customHeight="1" thickTop="1">
      <c r="A4" s="107" t="str">
        <f>'[2]calculation'!B3</f>
        <v>Accommodation</v>
      </c>
      <c r="B4" s="111">
        <f>'[2]calculation'!A3</f>
        <v>721</v>
      </c>
      <c r="C4" s="112">
        <f>'[2]calculation'!T3</f>
        <v>179.36742383172555</v>
      </c>
      <c r="D4" s="112">
        <f>'[2]calculation'!U3</f>
        <v>211.02049862555947</v>
      </c>
      <c r="E4" s="112">
        <f>'[2]calculation'!V3</f>
        <v>225.79193352934863</v>
      </c>
    </row>
    <row r="5" spans="1:5" ht="15.75" customHeight="1">
      <c r="A5" s="107" t="str">
        <f>'[2]calculation'!B4</f>
        <v>Personal and laundry services</v>
      </c>
      <c r="B5" s="111">
        <f>'[2]calculation'!A4</f>
        <v>812</v>
      </c>
      <c r="C5" s="112">
        <f>'[2]calculation'!T4</f>
        <v>139.6322503334482</v>
      </c>
      <c r="D5" s="112">
        <f>'[2]calculation'!U4</f>
        <v>164.2732356864097</v>
      </c>
      <c r="E5" s="112">
        <f>'[2]calculation'!V4</f>
        <v>175.77236218445836</v>
      </c>
    </row>
    <row r="6" spans="1:5" ht="15.75" customHeight="1">
      <c r="A6" s="107" t="str">
        <f>'[2]calculation'!B5</f>
        <v>Legal services</v>
      </c>
      <c r="B6" s="111">
        <f>'[2]calculation'!A5</f>
        <v>5411</v>
      </c>
      <c r="C6" s="112">
        <f>'[2]calculation'!T5</f>
        <v>339.3988321187347</v>
      </c>
      <c r="D6" s="112">
        <f>'[2]calculation'!U5</f>
        <v>399.2927436690996</v>
      </c>
      <c r="E6" s="112">
        <f>'[2]calculation'!V5</f>
        <v>427.2432357259366</v>
      </c>
    </row>
    <row r="7" spans="1:5" ht="15.75" customHeight="1">
      <c r="A7" s="107" t="str">
        <f>'[2]calculation'!B6</f>
        <v>Accounting, tax preparation, bookkeeping, and payroll services</v>
      </c>
      <c r="B7" s="111">
        <f>'[2]calculation'!A6</f>
        <v>5412</v>
      </c>
      <c r="C7" s="112">
        <f>'[2]calculation'!T6</f>
        <v>155.05866453666079</v>
      </c>
      <c r="D7" s="112">
        <f>'[2]calculation'!U6</f>
        <v>182.42195827842446</v>
      </c>
      <c r="E7" s="112">
        <f>'[2]calculation'!V6</f>
        <v>195.19149535791416</v>
      </c>
    </row>
    <row r="8" spans="1:5" ht="15.75" customHeight="1">
      <c r="A8" s="107" t="str">
        <f>'[2]calculation'!B7</f>
        <v>Architectural, engineering, and related services</v>
      </c>
      <c r="B8" s="111">
        <f>'[2]calculation'!A7</f>
        <v>5413</v>
      </c>
      <c r="C8" s="112">
        <f>'[2]calculation'!T7</f>
        <v>345.2366351701364</v>
      </c>
      <c r="D8" s="112">
        <f>'[2]calculation'!U7</f>
        <v>406.160747258984</v>
      </c>
      <c r="E8" s="112">
        <f>'[2]calculation'!V7</f>
        <v>434.59199956711285</v>
      </c>
    </row>
    <row r="9" spans="1:5" ht="15.75" customHeight="1">
      <c r="A9" s="107" t="str">
        <f>'[2]calculation'!B8</f>
        <v>Specialized design services</v>
      </c>
      <c r="B9" s="111">
        <f>'[2]calculation'!A8</f>
        <v>5414</v>
      </c>
      <c r="C9" s="112">
        <f>'[2]calculation'!T8</f>
        <v>24.478439622817454</v>
      </c>
      <c r="D9" s="112">
        <f>'[2]calculation'!U8</f>
        <v>28.79816426213818</v>
      </c>
      <c r="E9" s="112">
        <f>'[2]calculation'!V8</f>
        <v>30.814035760487855</v>
      </c>
    </row>
    <row r="10" spans="1:5" ht="15.75" customHeight="1">
      <c r="A10" s="107" t="str">
        <f>'[2]calculation'!B9</f>
        <v>Computer systems design and related services</v>
      </c>
      <c r="B10" s="111">
        <f>'[2]calculation'!A9</f>
        <v>5415</v>
      </c>
      <c r="C10" s="112">
        <f>'[2]calculation'!T9</f>
        <v>510.4187440362644</v>
      </c>
      <c r="D10" s="112">
        <f>'[2]calculation'!U9</f>
        <v>600.492640042664</v>
      </c>
      <c r="E10" s="112">
        <f>'[2]calculation'!V9</f>
        <v>642.5271248456505</v>
      </c>
    </row>
    <row r="11" spans="1:5" ht="15.75" customHeight="1">
      <c r="A11" s="107" t="str">
        <f>'[2]calculation'!B10</f>
        <v>Management, scientific, and technical consulting services</v>
      </c>
      <c r="B11" s="111">
        <f>'[2]calculation'!A10</f>
        <v>5416</v>
      </c>
      <c r="C11" s="112">
        <f>'[2]calculation'!T10</f>
        <v>100.58792560442565</v>
      </c>
      <c r="D11" s="112">
        <f>'[2]calculation'!U10</f>
        <v>118.33873600520666</v>
      </c>
      <c r="E11" s="112">
        <f>'[2]calculation'!V10</f>
        <v>126.62244752557112</v>
      </c>
    </row>
    <row r="12" spans="1:5" ht="15.75" customHeight="1">
      <c r="A12" s="107" t="str">
        <f>'[2]calculation'!B11</f>
        <v>Scientific research and development services</v>
      </c>
      <c r="B12" s="111">
        <f>'[2]calculation'!A11</f>
        <v>5417</v>
      </c>
      <c r="C12" s="112">
        <f>'[2]calculation'!T11</f>
        <v>118.97085408476522</v>
      </c>
      <c r="D12" s="112">
        <f>'[2]calculation'!U11</f>
        <v>139.96571068795907</v>
      </c>
      <c r="E12" s="112">
        <f>'[2]calculation'!V11</f>
        <v>149.76331043611623</v>
      </c>
    </row>
    <row r="13" spans="1:5" ht="15.75" customHeight="1">
      <c r="A13" s="107" t="str">
        <f>'[2]calculation'!B12</f>
        <v>Advertising and related services</v>
      </c>
      <c r="B13" s="111">
        <f>'[2]calculation'!A12</f>
        <v>5418</v>
      </c>
      <c r="C13" s="112">
        <f>'[2]calculation'!T12</f>
        <v>81.85836356340197</v>
      </c>
      <c r="D13" s="112">
        <f>'[2]calculation'!U12</f>
        <v>96.30395713341407</v>
      </c>
      <c r="E13" s="112">
        <f>'[2]calculation'!V12</f>
        <v>103.04523413275305</v>
      </c>
    </row>
    <row r="14" spans="1:5" ht="15.75" customHeight="1">
      <c r="A14" s="107" t="str">
        <f>'[2]calculation'!B13</f>
        <v>Other professional, scientific, and technical services</v>
      </c>
      <c r="B14" s="111">
        <f>'[2]calculation'!A13</f>
        <v>5419</v>
      </c>
      <c r="C14" s="112">
        <f>'[2]calculation'!T13</f>
        <v>74.32379617585018</v>
      </c>
      <c r="D14" s="112">
        <f>'[2]calculation'!U13</f>
        <v>87.43976020688257</v>
      </c>
      <c r="E14" s="112">
        <f>'[2]calculation'!V13</f>
        <v>93.56054342136434</v>
      </c>
    </row>
    <row r="15" spans="1:5" ht="15.75" customHeight="1">
      <c r="A15" s="107" t="str">
        <f>'[2]calculation'!B14</f>
        <v>Repair and maintenance</v>
      </c>
      <c r="B15" s="111">
        <f>'[2]calculation'!A14</f>
        <v>811</v>
      </c>
      <c r="C15" s="112">
        <f>'[2]calculation'!T14</f>
        <v>204.66217659882238</v>
      </c>
      <c r="D15" s="112">
        <f>'[2]calculation'!U14</f>
        <v>240.7790312927322</v>
      </c>
      <c r="E15" s="112">
        <f>'[2]calculation'!V14</f>
        <v>257.63356348322344</v>
      </c>
    </row>
    <row r="16" spans="1:5" ht="15.75" customHeight="1">
      <c r="A16" s="107" t="str">
        <f>'[2]calculation'!B15</f>
        <v>Ambulatory health care services</v>
      </c>
      <c r="B16" s="111">
        <f>'[2]calculation'!A15</f>
        <v>621</v>
      </c>
      <c r="C16" s="112">
        <f>'[2]calculation'!T15</f>
        <v>1046.3341522326816</v>
      </c>
      <c r="D16" s="112">
        <f>'[2]calculation'!U15</f>
        <v>1230.9813555678609</v>
      </c>
      <c r="E16" s="112">
        <f>'[2]calculation'!V15</f>
        <v>1317.150050457611</v>
      </c>
    </row>
    <row r="17" spans="1:5" ht="15.75" customHeight="1">
      <c r="A17" s="107" t="str">
        <f>'[2]calculation'!B16</f>
        <v>Hospitals</v>
      </c>
      <c r="B17" s="111">
        <f>'[2]calculation'!A16</f>
        <v>622</v>
      </c>
      <c r="C17" s="112">
        <f>'[2]calculation'!T16</f>
        <v>1280.181292979619</v>
      </c>
      <c r="D17" s="112">
        <f>'[2]calculation'!U16</f>
        <v>1506.0956387995518</v>
      </c>
      <c r="E17" s="112">
        <f>'[2]calculation'!V16</f>
        <v>1611.5223335155204</v>
      </c>
    </row>
    <row r="18" spans="1:5" ht="15.75" customHeight="1">
      <c r="A18" s="107" t="str">
        <f>'[2]calculation'!B17</f>
        <v>Nursing and residential care facilities</v>
      </c>
      <c r="B18" s="111">
        <f>'[2]calculation'!A17</f>
        <v>623</v>
      </c>
      <c r="C18" s="112">
        <f>'[2]calculation'!T17</f>
        <v>376.9050926615973</v>
      </c>
      <c r="D18" s="112">
        <f>'[2]calculation'!U17</f>
        <v>443.41775607246734</v>
      </c>
      <c r="E18" s="112">
        <f>'[2]calculation'!V17</f>
        <v>474.45699899754004</v>
      </c>
    </row>
    <row r="19" spans="1:5" ht="15.75" customHeight="1">
      <c r="A19" s="107" t="str">
        <f>'[2]calculation'!B18</f>
        <v>Social assistance</v>
      </c>
      <c r="B19" s="111">
        <f>'[2]calculation'!A18</f>
        <v>624</v>
      </c>
      <c r="C19" s="112">
        <f>'[2]calculation'!T18</f>
        <v>271.15499140058347</v>
      </c>
      <c r="D19" s="112">
        <f>'[2]calculation'!U18</f>
        <v>319.0058722359806</v>
      </c>
      <c r="E19" s="112">
        <f>'[2]calculation'!V18</f>
        <v>341.33628329249916</v>
      </c>
    </row>
    <row r="20" spans="1:5" ht="15.75" customHeight="1">
      <c r="A20" s="107" t="str">
        <f>'[2]calculation'!B19</f>
        <v>Museums, historical sites, and similar institutions</v>
      </c>
      <c r="B20" s="111">
        <f>'[2]calculation'!A19</f>
        <v>712</v>
      </c>
      <c r="C20" s="112">
        <f>'[2]calculation'!T19</f>
        <v>40.51717397600091</v>
      </c>
      <c r="D20" s="112">
        <f>'[2]calculation'!U19</f>
        <v>47.667263501177544</v>
      </c>
      <c r="E20" s="112">
        <f>'[2]calculation'!V19</f>
        <v>51.00397194625997</v>
      </c>
    </row>
    <row r="21" spans="1:5" ht="15.75" customHeight="1">
      <c r="A21" s="107" t="str">
        <f>'[2]calculation'!B20</f>
        <v>Educational services</v>
      </c>
      <c r="B21" s="111">
        <f>'[2]calculation'!A20</f>
        <v>61</v>
      </c>
      <c r="C21" s="112">
        <f>'[2]calculation'!T20</f>
        <v>100.35226957461865</v>
      </c>
      <c r="D21" s="112">
        <f>'[2]calculation'!U20</f>
        <v>118.06149361719841</v>
      </c>
      <c r="E21" s="112">
        <f>'[2]calculation'!V20</f>
        <v>126.3257981704023</v>
      </c>
    </row>
    <row r="22" spans="1:5" ht="15.75" customHeight="1">
      <c r="A22" s="107" t="str">
        <f>'[2]calculation'!B21</f>
        <v>Libraries and archives (*)</v>
      </c>
      <c r="B22" s="111">
        <f>'[2]calculation'!A21</f>
        <v>519120</v>
      </c>
      <c r="C22" s="112">
        <f>'[2]calculation'!T21</f>
        <v>2.361340951532689</v>
      </c>
      <c r="D22" s="112">
        <f>'[2]calculation'!U21</f>
        <v>2.7780481782737514</v>
      </c>
      <c r="E22" s="112">
        <f>'[2]calculation'!V21</f>
        <v>2.972511550752914</v>
      </c>
    </row>
    <row r="23" spans="1:5" ht="15.75" customHeight="1">
      <c r="A23" s="107" t="str">
        <f>'[2]calculation'!B22</f>
        <v>Religious, grantmaking, civic, professional, and similar organizations</v>
      </c>
      <c r="B23" s="111">
        <f>'[2]calculation'!A22</f>
        <v>813</v>
      </c>
      <c r="C23" s="112">
        <f>'[2]calculation'!T22</f>
        <v>208.86592895803852</v>
      </c>
      <c r="D23" s="112">
        <f>'[2]calculation'!U22</f>
        <v>245.72462230357473</v>
      </c>
      <c r="E23" s="112">
        <f>'[2]calculation'!V22</f>
        <v>262.925345864825</v>
      </c>
    </row>
    <row r="24" spans="1:5" ht="15.75" customHeight="1">
      <c r="A24" s="107" t="str">
        <f>'[2]calculation'!B23</f>
        <v>Amusement, gambling, and recreation industries</v>
      </c>
      <c r="B24" s="111">
        <f>'[2]calculation'!A23</f>
        <v>713</v>
      </c>
      <c r="C24" s="112">
        <f>'[2]calculation'!T23</f>
        <v>117.7874397477913</v>
      </c>
      <c r="D24" s="112">
        <f>'[2]calculation'!U23</f>
        <v>138.57345852681328</v>
      </c>
      <c r="E24" s="112">
        <f>'[2]calculation'!V23</f>
        <v>148.2736006236902</v>
      </c>
    </row>
    <row r="25" spans="1:5" ht="15.75" customHeight="1">
      <c r="A25" s="107" t="str">
        <f>'[2]calculation'!B24</f>
        <v>Performing arts, spectator sports, and related</v>
      </c>
      <c r="B25" s="111">
        <f>'[2]calculation'!A24</f>
        <v>711</v>
      </c>
      <c r="C25" s="112">
        <f>'[2]calculation'!T24</f>
        <v>105.13184135827856</v>
      </c>
      <c r="D25" s="112">
        <f>'[2]calculation'!U24</f>
        <v>123.68451924503361</v>
      </c>
      <c r="E25" s="112">
        <f>'[2]calculation'!V24</f>
        <v>132.34243559218595</v>
      </c>
    </row>
    <row r="26" spans="1:5" ht="15.75" customHeight="1">
      <c r="A26" s="107" t="str">
        <f>'[2]calculation'!B25</f>
        <v>Management of companies and enterprises </v>
      </c>
      <c r="B26" s="111">
        <f>'[2]calculation'!A25</f>
        <v>55</v>
      </c>
      <c r="C26" s="112">
        <f>'[2]calculation'!T25</f>
        <v>47.27055196959397</v>
      </c>
      <c r="D26" s="112">
        <f>'[2]calculation'!U25</f>
        <v>55.61241408187526</v>
      </c>
      <c r="E26" s="112">
        <f>'[2]calculation'!V25</f>
        <v>59.50528306760653</v>
      </c>
    </row>
    <row r="27" spans="1:5" ht="15.75" customHeight="1">
      <c r="A27" s="107" t="str">
        <f>'[2]calculation'!B26</f>
        <v>Office administrative services</v>
      </c>
      <c r="B27" s="111">
        <f>'[2]calculation'!A26</f>
        <v>5611</v>
      </c>
      <c r="C27" s="112">
        <f>'[2]calculation'!T26</f>
        <v>50.39104201323772</v>
      </c>
      <c r="D27" s="112">
        <f>'[2]calculation'!U26</f>
        <v>59.28357883910321</v>
      </c>
      <c r="E27" s="112">
        <f>'[2]calculation'!V26</f>
        <v>63.43342935784043</v>
      </c>
    </row>
    <row r="28" spans="1:5" ht="15.75" customHeight="1">
      <c r="A28" s="107" t="str">
        <f>'[2]calculation'!B27</f>
        <v>Facilities support services</v>
      </c>
      <c r="B28" s="111">
        <f>'[2]calculation'!A27</f>
        <v>5612</v>
      </c>
      <c r="C28" s="112">
        <f>'[2]calculation'!T27</f>
        <v>11.463146023102427</v>
      </c>
      <c r="D28" s="112">
        <f>'[2]calculation'!U27</f>
        <v>13.486054144826385</v>
      </c>
      <c r="E28" s="112">
        <f>'[2]calculation'!V27</f>
        <v>14.430077934964231</v>
      </c>
    </row>
    <row r="29" spans="1:5" ht="15.75" customHeight="1">
      <c r="A29" s="107" t="str">
        <f>'[2]calculation'!B28</f>
        <v>Employment services</v>
      </c>
      <c r="B29" s="111">
        <f>'[2]calculation'!A28</f>
        <v>5613</v>
      </c>
      <c r="C29" s="112">
        <f>'[2]calculation'!T28</f>
        <v>311.5326349725786</v>
      </c>
      <c r="D29" s="112">
        <f>'[2]calculation'!U28</f>
        <v>366.5089823206807</v>
      </c>
      <c r="E29" s="112">
        <f>'[2]calculation'!V28</f>
        <v>392.1646110831283</v>
      </c>
    </row>
    <row r="30" spans="1:5" ht="15.75" customHeight="1">
      <c r="A30" s="107" t="str">
        <f>'[2]calculation'!B29</f>
        <v>Business support services</v>
      </c>
      <c r="B30" s="111">
        <f>'[2]calculation'!A29</f>
        <v>5614</v>
      </c>
      <c r="C30" s="112">
        <f>'[2]calculation'!T29</f>
        <v>52.353643140232556</v>
      </c>
      <c r="D30" s="112">
        <f>'[2]calculation'!U29</f>
        <v>61.592521341450066</v>
      </c>
      <c r="E30" s="112">
        <f>'[2]calculation'!V29</f>
        <v>65.90399783535157</v>
      </c>
    </row>
    <row r="31" spans="1:5" ht="15.75" customHeight="1">
      <c r="A31" s="107" t="str">
        <f>'[2]calculation'!B30</f>
        <v>Travel arrangement and reservation services</v>
      </c>
      <c r="B31" s="111">
        <f>'[2]calculation'!A30</f>
        <v>5615</v>
      </c>
      <c r="C31" s="112">
        <f>'[2]calculation'!T30</f>
        <v>47.61640895141404</v>
      </c>
      <c r="D31" s="112">
        <f>'[2]calculation'!U30</f>
        <v>56.0193046487224</v>
      </c>
      <c r="E31" s="112">
        <f>'[2]calculation'!V30</f>
        <v>59.940655974132966</v>
      </c>
    </row>
    <row r="32" spans="1:5" ht="15.75" customHeight="1">
      <c r="A32" s="107" t="str">
        <f>'[2]calculation'!B31</f>
        <v>Investigation and security services</v>
      </c>
      <c r="B32" s="111">
        <f>'[2]calculation'!A31</f>
        <v>5616</v>
      </c>
      <c r="C32" s="112">
        <f>'[2]calculation'!T31</f>
        <v>50.437630915864844</v>
      </c>
      <c r="D32" s="112">
        <f>'[2]calculation'!U31</f>
        <v>59.338389312782176</v>
      </c>
      <c r="E32" s="112">
        <f>'[2]calculation'!V31</f>
        <v>63.49207656467692</v>
      </c>
    </row>
    <row r="33" spans="1:5" ht="15.75" customHeight="1">
      <c r="A33" s="107" t="str">
        <f>'[2]calculation'!B32</f>
        <v>Services to buildings and dwellings</v>
      </c>
      <c r="B33" s="111">
        <f>'[2]calculation'!A32</f>
        <v>5617</v>
      </c>
      <c r="C33" s="112">
        <f>'[2]calculation'!T32</f>
        <v>178.33736243068404</v>
      </c>
      <c r="D33" s="112">
        <f>'[2]calculation'!U32</f>
        <v>209.80866168315768</v>
      </c>
      <c r="E33" s="112">
        <f>'[2]calculation'!V32</f>
        <v>224.4952680009787</v>
      </c>
    </row>
    <row r="34" spans="1:5" ht="15.75" customHeight="1">
      <c r="A34" s="107" t="str">
        <f>'[2]calculation'!B33</f>
        <v>Other support services</v>
      </c>
      <c r="B34" s="111">
        <f>'[2]calculation'!A33</f>
        <v>5619</v>
      </c>
      <c r="C34" s="112">
        <f>'[2]calculation'!T33</f>
        <v>60.408496702676665</v>
      </c>
      <c r="D34" s="112">
        <f>'[2]calculation'!U33</f>
        <v>71.06881965020784</v>
      </c>
      <c r="E34" s="112">
        <f>'[2]calculation'!V33</f>
        <v>76.04363702572239</v>
      </c>
    </row>
    <row r="35" spans="1:5" ht="15.75" customHeight="1">
      <c r="A35" s="107" t="str">
        <f>'[2]calculation'!B34</f>
        <v>Waste management and remediation services</v>
      </c>
      <c r="B35" s="111">
        <f>'[2]calculation'!A34</f>
        <v>562</v>
      </c>
      <c r="C35" s="112">
        <f>'[2]calculation'!T34</f>
        <v>127.585485449403</v>
      </c>
      <c r="D35" s="112">
        <f>'[2]calculation'!U34</f>
        <v>150.1005711169447</v>
      </c>
      <c r="E35" s="112">
        <f>'[2]calculation'!V34</f>
        <v>160.60761109513084</v>
      </c>
    </row>
    <row r="36" spans="1:5" ht="15.75" customHeight="1">
      <c r="A36" s="107" t="str">
        <f>'[2]calculation'!B35</f>
        <v>Internet service providers, web search portals, and data processing services</v>
      </c>
      <c r="B36" s="111">
        <f>'[2]calculation'!A35</f>
        <v>518</v>
      </c>
      <c r="C36" s="112">
        <f>'[2]calculation'!T35</f>
        <v>105.80861491310964</v>
      </c>
      <c r="D36" s="112">
        <f>'[2]calculation'!U35</f>
        <v>124.48072342718781</v>
      </c>
      <c r="E36" s="112">
        <f>'[2]calculation'!V35</f>
        <v>133.19437406709096</v>
      </c>
    </row>
    <row r="37" spans="1:5" ht="15.75" customHeight="1">
      <c r="A37" s="107" t="str">
        <f>'[2]calculation'!B36</f>
        <v>Other information services</v>
      </c>
      <c r="B37" s="111">
        <f>'[2]calculation'!A36</f>
        <v>519</v>
      </c>
      <c r="C37" s="112">
        <f>'[2]calculation'!T36</f>
        <v>59.41931406505689</v>
      </c>
      <c r="D37" s="112">
        <f>'[2]calculation'!U36</f>
        <v>69.90507537065515</v>
      </c>
      <c r="E37" s="112">
        <f>'[2]calculation'!V36</f>
        <v>74.79843064660102</v>
      </c>
    </row>
    <row r="38" spans="1:5" ht="15.75" customHeight="1">
      <c r="A38" s="107" t="str">
        <f>'[2]calculation'!B37</f>
        <v>Lessors of residential buildings and dwellings</v>
      </c>
      <c r="B38" s="111">
        <f>'[2]calculation'!A37</f>
        <v>53111</v>
      </c>
      <c r="C38" s="112">
        <f>'[2]calculation'!T37</f>
        <v>84.72558214892277</v>
      </c>
      <c r="D38" s="112">
        <f>'[2]calculation'!U37</f>
        <v>99.67715546932091</v>
      </c>
      <c r="E38" s="112">
        <f>'[2]calculation'!V37</f>
        <v>106.65455635217337</v>
      </c>
    </row>
    <row r="39" spans="1:5" ht="15.75" customHeight="1">
      <c r="A39" s="107" t="str">
        <f>'[2]calculation'!B38</f>
        <v>Automotive equipment rental and leasing</v>
      </c>
      <c r="B39" s="111">
        <f>'[2]calculation'!A38</f>
        <v>5321</v>
      </c>
      <c r="C39" s="112">
        <f>'[2]calculation'!T38</f>
        <v>62.340499185415354</v>
      </c>
      <c r="D39" s="112">
        <f>'[2]calculation'!U38</f>
        <v>73.34176374754747</v>
      </c>
      <c r="E39" s="112">
        <f>'[2]calculation'!V38</f>
        <v>78.4756872098758</v>
      </c>
    </row>
    <row r="40" spans="1:5" ht="15.75" customHeight="1">
      <c r="A40" s="107" t="str">
        <f>'[2]calculation'!B39</f>
        <v>General rental centers</v>
      </c>
      <c r="B40" s="111">
        <f>'[2]calculation'!A39</f>
        <v>5323</v>
      </c>
      <c r="C40" s="112">
        <f>'[2]calculation'!T39</f>
        <v>3.5083609748502647</v>
      </c>
      <c r="D40" s="112">
        <f>'[2]calculation'!U39</f>
        <v>4.127483499823841</v>
      </c>
      <c r="E40" s="112">
        <f>'[2]calculation'!V39</f>
        <v>4.4164073448115095</v>
      </c>
    </row>
    <row r="41" spans="1:5" ht="15.75" customHeight="1">
      <c r="A41" s="107" t="str">
        <f>'[2]calculation'!B40</f>
        <v>Lessors of nonresidential buildings (except miniwarehouses)</v>
      </c>
      <c r="B41" s="111">
        <f>'[2]calculation'!A40</f>
        <v>53112</v>
      </c>
      <c r="C41" s="112">
        <f>'[2]calculation'!T40</f>
        <v>344.29816643193385</v>
      </c>
      <c r="D41" s="112">
        <f>'[2]calculation'!U40</f>
        <v>405.05666639051043</v>
      </c>
      <c r="E41" s="112">
        <f>'[2]calculation'!V40</f>
        <v>433.41063303784614</v>
      </c>
    </row>
    <row r="42" spans="1:5" ht="15.75" customHeight="1">
      <c r="A42" s="107" t="str">
        <f>'[2]calculation'!B41</f>
        <v>Lessors of miniwarehouses and self-storage units</v>
      </c>
      <c r="B42" s="111">
        <f>'[2]calculation'!A41</f>
        <v>53113</v>
      </c>
      <c r="C42" s="112">
        <f>'[2]calculation'!T41</f>
        <v>6.033740387863588</v>
      </c>
      <c r="D42" s="112">
        <f>'[2]calculation'!U41</f>
        <v>7.098518103368927</v>
      </c>
      <c r="E42" s="112">
        <f>'[2]calculation'!V41</f>
        <v>7.595414370604752</v>
      </c>
    </row>
    <row r="43" spans="1:5" ht="15.75" customHeight="1">
      <c r="A43" s="107" t="str">
        <f>'[2]calculation'!B42</f>
        <v>Lessors of other real estate property</v>
      </c>
      <c r="B43" s="111">
        <f>'[2]calculation'!A42</f>
        <v>53119</v>
      </c>
      <c r="C43" s="112">
        <f>'[2]calculation'!T42</f>
        <v>2.8050556667060116</v>
      </c>
      <c r="D43" s="112">
        <f>'[2]calculation'!U42</f>
        <v>3.3000654902423663</v>
      </c>
      <c r="E43" s="112">
        <f>'[2]calculation'!V42</f>
        <v>3.531070074559332</v>
      </c>
    </row>
    <row r="44" spans="1:5" ht="15.75" customHeight="1">
      <c r="A44" s="107" t="str">
        <f>'[2]calculation'!B43</f>
        <v>Commercial and industrial machinery and equipment rental and leasing</v>
      </c>
      <c r="B44" s="111">
        <f>'[2]calculation'!A43</f>
        <v>5324</v>
      </c>
      <c r="C44" s="112">
        <f>'[2]calculation'!T43</f>
        <v>32.11821334026471</v>
      </c>
      <c r="D44" s="112">
        <f>'[2]calculation'!U43</f>
        <v>37.78613334148789</v>
      </c>
      <c r="E44" s="112">
        <f>'[2]calculation'!V43</f>
        <v>40.431162675392045</v>
      </c>
    </row>
    <row r="45" spans="1:5" ht="15.75" customHeight="1">
      <c r="A45" s="107" t="str">
        <f>'[2]calculation'!B44</f>
        <v>Lessors of nonfinancial intangible assets (except copyrighted works)</v>
      </c>
      <c r="B45" s="111">
        <f>'[2]calculation'!A44</f>
        <v>5331</v>
      </c>
      <c r="C45" s="112">
        <f>'[2]calculation'!T44</f>
        <v>2.9785731666955337</v>
      </c>
      <c r="D45" s="112">
        <f>'[2]calculation'!U44</f>
        <v>3.504203725524157</v>
      </c>
      <c r="E45" s="112">
        <f>'[2]calculation'!V44</f>
        <v>3.749497986310848</v>
      </c>
    </row>
    <row r="46" spans="1:5" ht="15.75" customHeight="1">
      <c r="A46" s="107" t="str">
        <f>'[2]calculation'!B45</f>
        <v>Offices of real estate agents and brokers</v>
      </c>
      <c r="B46" s="111">
        <f>'[2]calculation'!A45</f>
        <v>5312</v>
      </c>
      <c r="C46" s="112">
        <f>'[2]calculation'!T45</f>
        <v>100.5718135036328</v>
      </c>
      <c r="D46" s="112">
        <f>'[2]calculation'!U45</f>
        <v>118.31978059250918</v>
      </c>
      <c r="E46" s="112">
        <f>'[2]calculation'!V45</f>
        <v>126.60216523398482</v>
      </c>
    </row>
    <row r="47" spans="1:5" ht="15.75" customHeight="1">
      <c r="A47" s="107" t="str">
        <f>'[2]calculation'!B46</f>
        <v>Activities related to real estate</v>
      </c>
      <c r="B47" s="111">
        <f>'[2]calculation'!A46</f>
        <v>5313</v>
      </c>
      <c r="C47" s="112">
        <f>'[2]calculation'!T46</f>
        <v>128.93328690517635</v>
      </c>
      <c r="D47" s="112">
        <f>'[2]calculation'!U46</f>
        <v>151.68621988844274</v>
      </c>
      <c r="E47" s="112">
        <f>'[2]calculation'!V46</f>
        <v>162.30425528063373</v>
      </c>
    </row>
    <row r="48" spans="1:5" ht="15.75" customHeight="1">
      <c r="A48" s="107" t="str">
        <f>'[2]calculation'!B47</f>
        <v>Consumer goods rental </v>
      </c>
      <c r="B48" s="111">
        <f>'[2]calculation'!A47</f>
        <v>5322</v>
      </c>
      <c r="C48" s="112">
        <f>'[2]calculation'!T47</f>
        <v>26.298385748010244</v>
      </c>
      <c r="D48" s="112">
        <f>'[2]calculation'!U47</f>
        <v>30.939277350600285</v>
      </c>
      <c r="E48" s="112">
        <f>'[2]calculation'!V47</f>
        <v>33.105026765142306</v>
      </c>
    </row>
    <row r="49" spans="1:5" ht="15.75" customHeight="1">
      <c r="A49" s="107" t="str">
        <f>'[2]calculation'!B48</f>
        <v>Couriers and messengers (*) </v>
      </c>
      <c r="B49" s="111">
        <f>'[2]calculation'!A48</f>
        <v>492</v>
      </c>
      <c r="C49" s="112">
        <f>'[2]calculation'!T48</f>
        <v>96.95552649696326</v>
      </c>
      <c r="D49" s="112">
        <f>'[2]calculation'!U48</f>
        <v>114.065325290545</v>
      </c>
      <c r="E49" s="112">
        <f>'[2]calculation'!V48</f>
        <v>122.04989806088315</v>
      </c>
    </row>
    <row r="50" spans="1:5" ht="15.75" customHeight="1">
      <c r="A50" s="107" t="str">
        <f>'[2]calculation'!B49</f>
        <v>Broadcasting (except Internet)</v>
      </c>
      <c r="B50" s="111">
        <f>'[2]calculation'!A49</f>
        <v>515</v>
      </c>
      <c r="C50" s="112">
        <f>'[2]calculation'!T49</f>
        <v>68.93121790441627</v>
      </c>
      <c r="D50" s="112">
        <f>'[2]calculation'!U49</f>
        <v>81.09555047578384</v>
      </c>
      <c r="E50" s="112">
        <f>'[2]calculation'!V49</f>
        <v>86.77223900908871</v>
      </c>
    </row>
    <row r="51" spans="1:5" ht="15.75" customHeight="1">
      <c r="A51" s="107" t="str">
        <f>'[2]calculation'!B50</f>
        <v>Motion picture and video industries (*)</v>
      </c>
      <c r="B51" s="111">
        <f>'[2]calculation'!A50</f>
        <v>5121</v>
      </c>
      <c r="C51" s="112">
        <f>'[2]calculation'!T50</f>
        <v>80.00307442805497</v>
      </c>
      <c r="D51" s="112">
        <f>'[2]calculation'!U50</f>
        <v>94.12126403300586</v>
      </c>
      <c r="E51" s="112">
        <f>'[2]calculation'!V50</f>
        <v>100.70975251531627</v>
      </c>
    </row>
    <row r="52" spans="1:5" ht="15.75" customHeight="1">
      <c r="A52" s="107" t="str">
        <f>'[2]calculation'!B51</f>
        <v>Special food services</v>
      </c>
      <c r="B52" s="111">
        <f>'[2]calculation'!A51</f>
        <v>7223</v>
      </c>
      <c r="C52" s="112">
        <f>'[2]calculation'!T51</f>
        <v>88.63923296271277</v>
      </c>
      <c r="D52" s="112">
        <f>'[2]calculation'!U51</f>
        <v>104.28145054436796</v>
      </c>
      <c r="E52" s="112">
        <f>'[2]calculation'!V51</f>
        <v>111.58115208247371</v>
      </c>
    </row>
    <row r="53" spans="1:5" ht="15.75" customHeight="1">
      <c r="A53" s="107" t="str">
        <f>'[2]calculation'!B52</f>
        <v>Activities related to credit intermediation </v>
      </c>
      <c r="B53" s="111">
        <f>'[2]calculation'!A52</f>
        <v>5223</v>
      </c>
      <c r="C53" s="112">
        <f>'[2]calculation'!T52</f>
        <v>35.84048608360147</v>
      </c>
      <c r="D53" s="112">
        <f>'[2]calculation'!U52</f>
        <v>42.16527774541349</v>
      </c>
      <c r="E53" s="112">
        <f>'[2]calculation'!V52</f>
        <v>45.116847187592434</v>
      </c>
    </row>
    <row r="54" spans="1:5" ht="15.75" customHeight="1" thickBot="1">
      <c r="A54" s="113" t="s">
        <v>774</v>
      </c>
      <c r="B54" s="114"/>
      <c r="C54" s="115">
        <f>'[2]calculation'!T2</f>
        <v>8091.1911763999715</v>
      </c>
      <c r="D54" s="116">
        <f>'[2]calculation'!U2</f>
        <v>9519.048442823496</v>
      </c>
      <c r="E54" s="116">
        <f>'[2]calculation'!V2</f>
        <v>10185.38183382114</v>
      </c>
    </row>
    <row r="56" spans="3:5" ht="12.75">
      <c r="C56" s="117"/>
      <c r="D56" s="117"/>
      <c r="E56" s="117"/>
    </row>
  </sheetData>
  <printOptions/>
  <pageMargins left="0.21" right="0.18" top="0.28" bottom="0.21" header="0.22" footer="0.18"/>
  <pageSetup horizontalDpi="1200" verticalDpi="12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dc:creator>
  <cp:keywords/>
  <dc:description/>
  <cp:lastModifiedBy>Fushang Liu</cp:lastModifiedBy>
  <cp:lastPrinted>2011-12-23T14:18:15Z</cp:lastPrinted>
  <dcterms:created xsi:type="dcterms:W3CDTF">2011-01-23T21:00:06Z</dcterms:created>
  <dcterms:modified xsi:type="dcterms:W3CDTF">2012-02-01T21:44:15Z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