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5" windowWidth="13620" windowHeight="12405" tabRatio="876" activeTab="0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Part'!$A$1:$Q$27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Part'!$A$1:$Q$28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<sst xmlns="http://schemas.openxmlformats.org/spreadsheetml/2006/main" count="152" uniqueCount="86">
  <si>
    <t>WORKFORCE
INVESTMENT AREA</t>
  </si>
  <si>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</si>
  <si>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</si>
  <si>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</si>
  <si>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</si>
  <si>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</si>
  <si>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</si>
  <si>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</si>
  <si>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</si>
  <si>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</si>
  <si>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</si>
  <si>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</si>
  <si>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</si>
  <si>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</si>
  <si>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</si>
  <si>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</si>
  <si>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</si>
  <si>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</si>
  <si>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Cash
Welfare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</si>
  <si>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</si>
  <si>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</si>
  <si>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</si>
  <si>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</si>
  <si>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</si>
  <si>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</si>
  <si>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</si>
  <si>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</si>
  <si>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</si>
  <si>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</si>
  <si>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</si>
  <si>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</si>
  <si>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</si>
  <si>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</si>
  <si>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Franklin/Hampshire</t>
  </si>
  <si>
    <t>North Central Mass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</si>
  <si>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</si>
  <si>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</si>
  <si>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</si>
  <si>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</si>
  <si>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</si>
  <si>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</si>
  <si>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4 - DISLOCATED WORKER PARTICIPATION SUMMARY 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</si>
  <si>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</si>
  <si>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</si>
  <si>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</si>
  <si>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</si>
  <si>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</si>
  <si>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</si>
  <si>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</si>
  <si>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</si>
  <si>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 xml:space="preserve">        programs, skill upgrading &amp; retraining, entrepreneurial, job readiness &amp; customized training.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</si>
  <si>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</si>
  <si>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</si>
  <si>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</si>
  <si>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</si>
  <si>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</si>
  <si>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</si>
  <si>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</si>
  <si>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</si>
  <si>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</si>
  <si>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</si>
  <si>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</si>
  <si>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</si>
  <si>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</si>
  <si>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TAB 6 - WIA TITLE I PARTICIPANT SUMMARIES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</si>
  <si>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</si>
  <si>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</si>
  <si>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</si>
  <si>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</si>
  <si>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</si>
  <si>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</si>
  <si>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</si>
  <si>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</si>
  <si>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</si>
  <si>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Other</t>
  </si>
  <si>
    <t xml:space="preserve"> * WIA Section 134(d)(4)(D): Occupational Training includes workplace training, private sector training </t>
  </si>
  <si>
    <t xml:space="preserve">Occup
Skills *      </t>
  </si>
  <si>
    <t>Occup
Skills*</t>
  </si>
  <si>
    <t>Entered Employments include:  unsubsidized employment; military; and apprenticeship.</t>
  </si>
  <si>
    <t>Greater Lowell</t>
  </si>
  <si>
    <t>Math or
Reading 
Level &lt; 9.0</t>
  </si>
  <si>
    <t>South Shore</t>
  </si>
  <si>
    <t xml:space="preserve">Compiled by Massachusetts Department of Career Services  </t>
  </si>
  <si>
    <t>Data Source:  Crystal Reports/MOSES Database</t>
  </si>
  <si>
    <t>FY14 ANNUAL PERFORMANCE ENDING JUNE 30, 2014</t>
  </si>
  <si>
    <t>Crystal Report Date: 10/24/2014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</si>
</sst>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0" fillId="0" borderId="0" xfId="59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2"/>
      <protection locked="0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indent="8"/>
      <protection locked="0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12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12" fillId="35" borderId="29" xfId="0" applyNumberFormat="1" applyFont="1" applyFill="1" applyBorder="1" applyAlignment="1">
      <alignment horizontal="center" vertical="center"/>
    </xf>
    <xf numFmtId="9" fontId="12" fillId="35" borderId="30" xfId="0" applyNumberFormat="1" applyFont="1" applyFill="1" applyBorder="1" applyAlignment="1">
      <alignment horizontal="center" vertical="center"/>
    </xf>
    <xf numFmtId="1" fontId="12" fillId="35" borderId="31" xfId="0" applyNumberFormat="1" applyFont="1" applyFill="1" applyBorder="1" applyAlignment="1">
      <alignment horizontal="center" vertical="center"/>
    </xf>
    <xf numFmtId="9" fontId="12" fillId="35" borderId="32" xfId="0" applyNumberFormat="1" applyFont="1" applyFill="1" applyBorder="1" applyAlignment="1">
      <alignment horizontal="center" vertical="center"/>
    </xf>
    <xf numFmtId="9" fontId="12" fillId="35" borderId="33" xfId="59" applyFont="1" applyFill="1" applyBorder="1" applyAlignment="1">
      <alignment horizontal="center" vertical="center"/>
    </xf>
    <xf numFmtId="1" fontId="12" fillId="35" borderId="34" xfId="0" applyNumberFormat="1" applyFont="1" applyFill="1" applyBorder="1" applyAlignment="1">
      <alignment horizontal="center" vertical="center"/>
    </xf>
    <xf numFmtId="9" fontId="12" fillId="35" borderId="35" xfId="0" applyNumberFormat="1" applyFont="1" applyFill="1" applyBorder="1" applyAlignment="1">
      <alignment horizontal="center" vertical="center"/>
    </xf>
    <xf numFmtId="1" fontId="12" fillId="35" borderId="36" xfId="0" applyNumberFormat="1" applyFont="1" applyFill="1" applyBorder="1" applyAlignment="1">
      <alignment horizontal="center" vertical="center"/>
    </xf>
    <xf numFmtId="9" fontId="12" fillId="35" borderId="37" xfId="0" applyNumberFormat="1" applyFont="1" applyFill="1" applyBorder="1" applyAlignment="1">
      <alignment horizontal="center" vertical="center"/>
    </xf>
    <xf numFmtId="9" fontId="12" fillId="35" borderId="38" xfId="59" applyFont="1" applyFill="1" applyBorder="1" applyAlignment="1">
      <alignment horizontal="center" vertical="center"/>
    </xf>
    <xf numFmtId="1" fontId="12" fillId="35" borderId="38" xfId="0" applyNumberFormat="1" applyFont="1" applyFill="1" applyBorder="1" applyAlignment="1">
      <alignment horizontal="center" vertical="center"/>
    </xf>
    <xf numFmtId="1" fontId="12" fillId="35" borderId="39" xfId="0" applyNumberFormat="1" applyFont="1" applyFill="1" applyBorder="1" applyAlignment="1">
      <alignment horizontal="center" vertical="center"/>
    </xf>
    <xf numFmtId="9" fontId="12" fillId="35" borderId="40" xfId="0" applyNumberFormat="1" applyFont="1" applyFill="1" applyBorder="1" applyAlignment="1">
      <alignment horizontal="center" vertical="center"/>
    </xf>
    <xf numFmtId="1" fontId="12" fillId="35" borderId="41" xfId="0" applyNumberFormat="1" applyFont="1" applyFill="1" applyBorder="1" applyAlignment="1">
      <alignment horizontal="center" vertical="center"/>
    </xf>
    <xf numFmtId="1" fontId="12" fillId="35" borderId="42" xfId="0" applyNumberFormat="1" applyFont="1" applyFill="1" applyBorder="1" applyAlignment="1">
      <alignment horizontal="center" vertical="center"/>
    </xf>
    <xf numFmtId="9" fontId="12" fillId="35" borderId="43" xfId="0" applyNumberFormat="1" applyFont="1" applyFill="1" applyBorder="1" applyAlignment="1">
      <alignment horizontal="center" vertical="center"/>
    </xf>
    <xf numFmtId="1" fontId="12" fillId="35" borderId="44" xfId="0" applyNumberFormat="1" applyFont="1" applyFill="1" applyBorder="1" applyAlignment="1">
      <alignment horizontal="center" vertical="center"/>
    </xf>
    <xf numFmtId="9" fontId="12" fillId="35" borderId="45" xfId="0" applyNumberFormat="1" applyFont="1" applyFill="1" applyBorder="1" applyAlignment="1">
      <alignment horizontal="center" vertical="center"/>
    </xf>
    <xf numFmtId="9" fontId="12" fillId="35" borderId="0" xfId="59" applyFont="1" applyFill="1" applyBorder="1" applyAlignment="1">
      <alignment horizontal="center" vertical="center"/>
    </xf>
    <xf numFmtId="37" fontId="12" fillId="35" borderId="46" xfId="42" applyNumberFormat="1" applyFont="1" applyFill="1" applyBorder="1" applyAlignment="1">
      <alignment horizontal="center" vertical="center"/>
    </xf>
    <xf numFmtId="9" fontId="12" fillId="35" borderId="47" xfId="0" applyNumberFormat="1" applyFont="1" applyFill="1" applyBorder="1" applyAlignment="1">
      <alignment horizontal="center" vertical="center"/>
    </xf>
    <xf numFmtId="9" fontId="12" fillId="35" borderId="48" xfId="0" applyNumberFormat="1" applyFont="1" applyFill="1" applyBorder="1" applyAlignment="1">
      <alignment horizontal="center" vertical="center"/>
    </xf>
    <xf numFmtId="9" fontId="12" fillId="35" borderId="49" xfId="59" applyFont="1" applyFill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9" fontId="12" fillId="35" borderId="51" xfId="0" applyNumberFormat="1" applyFont="1" applyFill="1" applyBorder="1" applyAlignment="1">
      <alignment horizontal="center" vertical="center"/>
    </xf>
    <xf numFmtId="166" fontId="12" fillId="35" borderId="40" xfId="0" applyNumberFormat="1" applyFont="1" applyFill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9" fontId="12" fillId="35" borderId="52" xfId="0" applyNumberFormat="1" applyFont="1" applyFill="1" applyBorder="1" applyAlignment="1">
      <alignment horizontal="center" vertical="center"/>
    </xf>
    <xf numFmtId="9" fontId="12" fillId="35" borderId="53" xfId="0" applyNumberFormat="1" applyFont="1" applyFill="1" applyBorder="1" applyAlignment="1">
      <alignment horizontal="center" vertical="center"/>
    </xf>
    <xf numFmtId="166" fontId="12" fillId="35" borderId="35" xfId="0" applyNumberFormat="1" applyFont="1" applyFill="1" applyBorder="1" applyAlignment="1">
      <alignment horizontal="center" vertical="center"/>
    </xf>
    <xf numFmtId="1" fontId="12" fillId="0" borderId="53" xfId="0" applyNumberFormat="1" applyFont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9" fontId="12" fillId="35" borderId="54" xfId="0" applyNumberFormat="1" applyFont="1" applyFill="1" applyBorder="1" applyAlignment="1">
      <alignment horizontal="center" vertical="center"/>
    </xf>
    <xf numFmtId="1" fontId="12" fillId="35" borderId="55" xfId="0" applyNumberFormat="1" applyFont="1" applyFill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56" xfId="0" applyNumberFormat="1" applyFont="1" applyBorder="1" applyAlignment="1">
      <alignment horizontal="center" vertical="center"/>
    </xf>
    <xf numFmtId="1" fontId="12" fillId="35" borderId="24" xfId="0" applyNumberFormat="1" applyFont="1" applyFill="1" applyBorder="1" applyAlignment="1">
      <alignment horizontal="center" vertical="center"/>
    </xf>
    <xf numFmtId="166" fontId="12" fillId="35" borderId="54" xfId="0" applyNumberFormat="1" applyFont="1" applyFill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9" fontId="12" fillId="35" borderId="49" xfId="0" applyNumberFormat="1" applyFont="1" applyFill="1" applyBorder="1" applyAlignment="1">
      <alignment horizontal="center" vertical="center"/>
    </xf>
    <xf numFmtId="3" fontId="12" fillId="35" borderId="57" xfId="0" applyNumberFormat="1" applyFont="1" applyFill="1" applyBorder="1" applyAlignment="1">
      <alignment horizontal="center" vertical="center"/>
    </xf>
    <xf numFmtId="3" fontId="12" fillId="35" borderId="58" xfId="0" applyNumberFormat="1" applyFont="1" applyFill="1" applyBorder="1" applyAlignment="1">
      <alignment horizontal="center" vertical="center"/>
    </xf>
    <xf numFmtId="9" fontId="12" fillId="35" borderId="57" xfId="0" applyNumberFormat="1" applyFont="1" applyFill="1" applyBorder="1" applyAlignment="1">
      <alignment horizontal="center" vertical="center"/>
    </xf>
    <xf numFmtId="166" fontId="12" fillId="35" borderId="49" xfId="0" applyNumberFormat="1" applyFont="1" applyFill="1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184" fontId="12" fillId="35" borderId="59" xfId="0" applyNumberFormat="1" applyFont="1" applyFill="1" applyBorder="1" applyAlignment="1">
      <alignment horizontal="center" vertical="center"/>
    </xf>
    <xf numFmtId="184" fontId="12" fillId="35" borderId="29" xfId="0" applyNumberFormat="1" applyFont="1" applyFill="1" applyBorder="1" applyAlignment="1">
      <alignment horizontal="center" vertical="center"/>
    </xf>
    <xf numFmtId="184" fontId="12" fillId="35" borderId="31" xfId="0" applyNumberFormat="1" applyFont="1" applyFill="1" applyBorder="1" applyAlignment="1">
      <alignment horizontal="center" vertical="center"/>
    </xf>
    <xf numFmtId="184" fontId="12" fillId="35" borderId="30" xfId="0" applyNumberFormat="1" applyFont="1" applyFill="1" applyBorder="1" applyAlignment="1">
      <alignment horizontal="center" vertical="center"/>
    </xf>
    <xf numFmtId="184" fontId="12" fillId="35" borderId="33" xfId="0" applyNumberFormat="1" applyFont="1" applyFill="1" applyBorder="1" applyAlignment="1">
      <alignment horizontal="center" vertical="center"/>
    </xf>
    <xf numFmtId="184" fontId="12" fillId="0" borderId="60" xfId="0" applyNumberFormat="1" applyFont="1" applyBorder="1" applyAlignment="1">
      <alignment horizontal="center" vertical="center"/>
    </xf>
    <xf numFmtId="184" fontId="12" fillId="35" borderId="53" xfId="0" applyNumberFormat="1" applyFont="1" applyFill="1" applyBorder="1" applyAlignment="1">
      <alignment horizontal="center" vertical="center"/>
    </xf>
    <xf numFmtId="184" fontId="12" fillId="35" borderId="34" xfId="0" applyNumberFormat="1" applyFont="1" applyFill="1" applyBorder="1" applyAlignment="1">
      <alignment horizontal="center" vertical="center"/>
    </xf>
    <xf numFmtId="184" fontId="12" fillId="35" borderId="36" xfId="0" applyNumberFormat="1" applyFont="1" applyFill="1" applyBorder="1" applyAlignment="1">
      <alignment horizontal="center" vertical="center"/>
    </xf>
    <xf numFmtId="184" fontId="12" fillId="35" borderId="35" xfId="0" applyNumberFormat="1" applyFont="1" applyFill="1" applyBorder="1" applyAlignment="1">
      <alignment horizontal="center" vertical="center"/>
    </xf>
    <xf numFmtId="184" fontId="12" fillId="35" borderId="38" xfId="0" applyNumberFormat="1" applyFont="1" applyFill="1" applyBorder="1" applyAlignment="1">
      <alignment horizontal="center" vertical="center"/>
    </xf>
    <xf numFmtId="184" fontId="12" fillId="0" borderId="61" xfId="0" applyNumberFormat="1" applyFont="1" applyBorder="1" applyAlignment="1">
      <alignment horizontal="center" vertical="center"/>
    </xf>
    <xf numFmtId="184" fontId="12" fillId="35" borderId="51" xfId="0" applyNumberFormat="1" applyFont="1" applyFill="1" applyBorder="1" applyAlignment="1">
      <alignment horizontal="center" vertical="center"/>
    </xf>
    <xf numFmtId="184" fontId="12" fillId="35" borderId="39" xfId="0" applyNumberFormat="1" applyFont="1" applyFill="1" applyBorder="1" applyAlignment="1">
      <alignment horizontal="center" vertical="center"/>
    </xf>
    <xf numFmtId="184" fontId="12" fillId="35" borderId="50" xfId="0" applyNumberFormat="1" applyFont="1" applyFill="1" applyBorder="1" applyAlignment="1">
      <alignment horizontal="center" vertical="center"/>
    </xf>
    <xf numFmtId="184" fontId="12" fillId="35" borderId="40" xfId="0" applyNumberFormat="1" applyFont="1" applyFill="1" applyBorder="1" applyAlignment="1">
      <alignment horizontal="center" vertical="center"/>
    </xf>
    <xf numFmtId="184" fontId="12" fillId="35" borderId="41" xfId="0" applyNumberFormat="1" applyFont="1" applyFill="1" applyBorder="1" applyAlignment="1">
      <alignment horizontal="center" vertical="center"/>
    </xf>
    <xf numFmtId="184" fontId="12" fillId="0" borderId="62" xfId="0" applyNumberFormat="1" applyFont="1" applyBorder="1" applyAlignment="1">
      <alignment horizontal="center" vertical="center"/>
    </xf>
    <xf numFmtId="184" fontId="12" fillId="35" borderId="63" xfId="0" applyNumberFormat="1" applyFont="1" applyFill="1" applyBorder="1" applyAlignment="1">
      <alignment horizontal="center" vertical="center"/>
    </xf>
    <xf numFmtId="184" fontId="12" fillId="35" borderId="42" xfId="0" applyNumberFormat="1" applyFont="1" applyFill="1" applyBorder="1" applyAlignment="1">
      <alignment horizontal="center" vertical="center"/>
    </xf>
    <xf numFmtId="184" fontId="12" fillId="35" borderId="44" xfId="0" applyNumberFormat="1" applyFont="1" applyFill="1" applyBorder="1" applyAlignment="1">
      <alignment horizontal="center" vertical="center"/>
    </xf>
    <xf numFmtId="184" fontId="12" fillId="35" borderId="43" xfId="0" applyNumberFormat="1" applyFont="1" applyFill="1" applyBorder="1" applyAlignment="1">
      <alignment horizontal="center" vertical="center"/>
    </xf>
    <xf numFmtId="184" fontId="12" fillId="35" borderId="21" xfId="0" applyNumberFormat="1" applyFont="1" applyFill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35" borderId="17" xfId="0" applyNumberFormat="1" applyFont="1" applyFill="1" applyBorder="1" applyAlignment="1">
      <alignment horizontal="center" vertical="center"/>
    </xf>
    <xf numFmtId="184" fontId="12" fillId="35" borderId="46" xfId="0" applyNumberFormat="1" applyFont="1" applyFill="1" applyBorder="1" applyAlignment="1">
      <alignment horizontal="center" vertical="center"/>
    </xf>
    <xf numFmtId="184" fontId="12" fillId="35" borderId="48" xfId="0" applyNumberFormat="1" applyFont="1" applyFill="1" applyBorder="1" applyAlignment="1">
      <alignment horizontal="center" vertical="center"/>
    </xf>
    <xf numFmtId="184" fontId="12" fillId="35" borderId="64" xfId="0" applyNumberFormat="1" applyFont="1" applyFill="1" applyBorder="1" applyAlignment="1">
      <alignment horizontal="center" vertical="center"/>
    </xf>
    <xf numFmtId="184" fontId="12" fillId="35" borderId="58" xfId="0" applyNumberFormat="1" applyFont="1" applyFill="1" applyBorder="1" applyAlignment="1">
      <alignment horizontal="center" vertical="center"/>
    </xf>
    <xf numFmtId="184" fontId="12" fillId="0" borderId="65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0" borderId="59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3" fontId="12" fillId="0" borderId="66" xfId="0" applyNumberFormat="1" applyFont="1" applyBorder="1" applyAlignment="1">
      <alignment horizontal="center" vertical="center"/>
    </xf>
    <xf numFmtId="3" fontId="12" fillId="0" borderId="67" xfId="0" applyNumberFormat="1" applyFont="1" applyBorder="1" applyAlignment="1">
      <alignment horizontal="center" vertical="center"/>
    </xf>
    <xf numFmtId="3" fontId="12" fillId="35" borderId="66" xfId="0" applyNumberFormat="1" applyFont="1" applyFill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1" fontId="12" fillId="0" borderId="68" xfId="0" applyNumberFormat="1" applyFont="1" applyBorder="1" applyAlignment="1">
      <alignment horizontal="center"/>
    </xf>
    <xf numFmtId="9" fontId="12" fillId="0" borderId="27" xfId="0" applyNumberFormat="1" applyFont="1" applyBorder="1" applyAlignment="1">
      <alignment horizontal="center" wrapText="1"/>
    </xf>
    <xf numFmtId="1" fontId="12" fillId="0" borderId="18" xfId="0" applyNumberFormat="1" applyFont="1" applyBorder="1" applyAlignment="1">
      <alignment horizontal="center" wrapText="1"/>
    </xf>
    <xf numFmtId="1" fontId="12" fillId="0" borderId="23" xfId="0" applyNumberFormat="1" applyFont="1" applyBorder="1" applyAlignment="1">
      <alignment horizontal="center" vertical="center"/>
    </xf>
    <xf numFmtId="9" fontId="12" fillId="35" borderId="34" xfId="0" applyNumberFormat="1" applyFont="1" applyFill="1" applyBorder="1" applyAlignment="1">
      <alignment horizontal="center" vertical="center"/>
    </xf>
    <xf numFmtId="1" fontId="12" fillId="0" borderId="69" xfId="0" applyNumberFormat="1" applyFont="1" applyBorder="1" applyAlignment="1">
      <alignment horizontal="center" vertical="center"/>
    </xf>
    <xf numFmtId="9" fontId="12" fillId="35" borderId="39" xfId="0" applyNumberFormat="1" applyFont="1" applyFill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70" xfId="0" applyNumberFormat="1" applyFont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9" fontId="12" fillId="35" borderId="6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center" wrapText="1"/>
    </xf>
    <xf numFmtId="9" fontId="3" fillId="0" borderId="63" xfId="59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3" fontId="12" fillId="35" borderId="59" xfId="0" applyNumberFormat="1" applyFont="1" applyFill="1" applyBorder="1" applyAlignment="1">
      <alignment horizontal="center" vertical="center"/>
    </xf>
    <xf numFmtId="3" fontId="12" fillId="35" borderId="53" xfId="0" applyNumberFormat="1" applyFont="1" applyFill="1" applyBorder="1" applyAlignment="1">
      <alignment horizontal="center" vertical="center"/>
    </xf>
    <xf numFmtId="3" fontId="12" fillId="35" borderId="63" xfId="0" applyNumberFormat="1" applyFont="1" applyFill="1" applyBorder="1" applyAlignment="1">
      <alignment horizontal="center" vertical="center"/>
    </xf>
    <xf numFmtId="3" fontId="12" fillId="35" borderId="31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33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36" xfId="0" applyNumberFormat="1" applyFont="1" applyFill="1" applyBorder="1" applyAlignment="1">
      <alignment horizontal="center" vertical="center"/>
    </xf>
    <xf numFmtId="3" fontId="12" fillId="35" borderId="34" xfId="0" applyNumberFormat="1" applyFont="1" applyFill="1" applyBorder="1" applyAlignment="1">
      <alignment horizontal="center" vertical="center"/>
    </xf>
    <xf numFmtId="3" fontId="12" fillId="35" borderId="38" xfId="0" applyNumberFormat="1" applyFont="1" applyFill="1" applyBorder="1" applyAlignment="1">
      <alignment horizontal="center" vertical="center"/>
    </xf>
    <xf numFmtId="3" fontId="12" fillId="35" borderId="35" xfId="0" applyNumberFormat="1" applyFont="1" applyFill="1" applyBorder="1" applyAlignment="1">
      <alignment horizontal="center" vertical="center"/>
    </xf>
    <xf numFmtId="3" fontId="12" fillId="35" borderId="51" xfId="0" applyNumberFormat="1" applyFont="1" applyFill="1" applyBorder="1" applyAlignment="1">
      <alignment horizontal="center" vertical="center"/>
    </xf>
    <xf numFmtId="3" fontId="12" fillId="35" borderId="50" xfId="0" applyNumberFormat="1" applyFont="1" applyFill="1" applyBorder="1" applyAlignment="1">
      <alignment horizontal="center" vertical="center"/>
    </xf>
    <xf numFmtId="3" fontId="12" fillId="35" borderId="39" xfId="0" applyNumberFormat="1" applyFont="1" applyFill="1" applyBorder="1" applyAlignment="1">
      <alignment horizontal="center" vertical="center"/>
    </xf>
    <xf numFmtId="3" fontId="12" fillId="35" borderId="41" xfId="0" applyNumberFormat="1" applyFont="1" applyFill="1" applyBorder="1" applyAlignment="1">
      <alignment horizontal="center" vertical="center"/>
    </xf>
    <xf numFmtId="3" fontId="12" fillId="35" borderId="40" xfId="0" applyNumberFormat="1" applyFont="1" applyFill="1" applyBorder="1" applyAlignment="1">
      <alignment horizontal="center" vertical="center"/>
    </xf>
    <xf numFmtId="3" fontId="12" fillId="35" borderId="44" xfId="0" applyNumberFormat="1" applyFont="1" applyFill="1" applyBorder="1" applyAlignment="1">
      <alignment horizontal="center" vertical="center"/>
    </xf>
    <xf numFmtId="3" fontId="12" fillId="35" borderId="42" xfId="0" applyNumberFormat="1" applyFont="1" applyFill="1" applyBorder="1" applyAlignment="1">
      <alignment horizontal="center" vertical="center"/>
    </xf>
    <xf numFmtId="3" fontId="12" fillId="35" borderId="21" xfId="0" applyNumberFormat="1" applyFont="1" applyFill="1" applyBorder="1" applyAlignment="1">
      <alignment horizontal="center" vertical="center"/>
    </xf>
    <xf numFmtId="3" fontId="12" fillId="35" borderId="43" xfId="0" applyNumberFormat="1" applyFont="1" applyFill="1" applyBorder="1" applyAlignment="1">
      <alignment horizontal="center" vertical="center"/>
    </xf>
    <xf numFmtId="3" fontId="12" fillId="35" borderId="57" xfId="42" applyNumberFormat="1" applyFont="1" applyFill="1" applyBorder="1" applyAlignment="1">
      <alignment horizontal="center" vertical="center"/>
    </xf>
    <xf numFmtId="3" fontId="12" fillId="35" borderId="46" xfId="42" applyNumberFormat="1" applyFont="1" applyFill="1" applyBorder="1" applyAlignment="1">
      <alignment horizontal="center" vertical="center"/>
    </xf>
    <xf numFmtId="3" fontId="12" fillId="35" borderId="27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3" fontId="12" fillId="0" borderId="39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" fontId="12" fillId="0" borderId="60" xfId="0" applyNumberFormat="1" applyFont="1" applyBorder="1" applyAlignment="1">
      <alignment horizontal="center" vertical="center"/>
    </xf>
    <xf numFmtId="1" fontId="12" fillId="0" borderId="61" xfId="0" applyNumberFormat="1" applyFont="1" applyBorder="1" applyAlignment="1">
      <alignment horizontal="center" vertical="center"/>
    </xf>
    <xf numFmtId="1" fontId="12" fillId="0" borderId="62" xfId="0" applyNumberFormat="1" applyFont="1" applyBorder="1" applyAlignment="1">
      <alignment horizontal="center" vertical="center"/>
    </xf>
    <xf numFmtId="1" fontId="12" fillId="0" borderId="71" xfId="0" applyNumberFormat="1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center" vertical="center"/>
    </xf>
    <xf numFmtId="1" fontId="12" fillId="0" borderId="59" xfId="42" applyNumberFormat="1" applyFont="1" applyBorder="1" applyAlignment="1">
      <alignment horizontal="center" vertical="center"/>
    </xf>
    <xf numFmtId="1" fontId="12" fillId="0" borderId="31" xfId="42" applyNumberFormat="1" applyFont="1" applyBorder="1" applyAlignment="1">
      <alignment horizontal="center" vertical="center"/>
    </xf>
    <xf numFmtId="1" fontId="12" fillId="0" borderId="34" xfId="42" applyNumberFormat="1" applyFont="1" applyBorder="1" applyAlignment="1">
      <alignment horizontal="center" vertical="center"/>
    </xf>
    <xf numFmtId="1" fontId="12" fillId="0" borderId="51" xfId="42" applyNumberFormat="1" applyFont="1" applyBorder="1" applyAlignment="1">
      <alignment horizontal="center" vertical="center"/>
    </xf>
    <xf numFmtId="1" fontId="12" fillId="0" borderId="36" xfId="42" applyNumberFormat="1" applyFont="1" applyBorder="1" applyAlignment="1">
      <alignment horizontal="center" vertical="center"/>
    </xf>
    <xf numFmtId="1" fontId="12" fillId="0" borderId="51" xfId="42" applyNumberFormat="1" applyFont="1" applyFill="1" applyBorder="1" applyAlignment="1">
      <alignment horizontal="center" vertical="center"/>
    </xf>
    <xf numFmtId="1" fontId="12" fillId="0" borderId="36" xfId="42" applyNumberFormat="1" applyFont="1" applyFill="1" applyBorder="1" applyAlignment="1">
      <alignment horizontal="center" vertical="center"/>
    </xf>
    <xf numFmtId="1" fontId="12" fillId="0" borderId="34" xfId="42" applyNumberFormat="1" applyFont="1" applyFill="1" applyBorder="1" applyAlignment="1">
      <alignment horizontal="center" vertical="center"/>
    </xf>
    <xf numFmtId="1" fontId="12" fillId="0" borderId="72" xfId="42" applyNumberFormat="1" applyFont="1" applyBorder="1" applyAlignment="1">
      <alignment horizontal="center" vertical="center"/>
    </xf>
    <xf numFmtId="1" fontId="12" fillId="0" borderId="53" xfId="42" applyNumberFormat="1" applyFont="1" applyBorder="1" applyAlignment="1">
      <alignment horizontal="center" vertical="center"/>
    </xf>
    <xf numFmtId="1" fontId="12" fillId="0" borderId="50" xfId="42" applyNumberFormat="1" applyFont="1" applyBorder="1" applyAlignment="1">
      <alignment horizontal="center" vertical="center"/>
    </xf>
    <xf numFmtId="3" fontId="12" fillId="0" borderId="73" xfId="42" applyNumberFormat="1" applyFont="1" applyFill="1" applyBorder="1" applyAlignment="1">
      <alignment horizontal="center" vertical="center"/>
    </xf>
    <xf numFmtId="3" fontId="12" fillId="0" borderId="46" xfId="42" applyNumberFormat="1" applyFont="1" applyFill="1" applyBorder="1" applyAlignment="1">
      <alignment horizontal="center" vertical="center"/>
    </xf>
    <xf numFmtId="3" fontId="12" fillId="0" borderId="64" xfId="4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7" fontId="12" fillId="0" borderId="56" xfId="44" applyNumberFormat="1" applyFont="1" applyBorder="1" applyAlignment="1">
      <alignment horizontal="center" vertical="center"/>
    </xf>
    <xf numFmtId="1" fontId="12" fillId="0" borderId="30" xfId="42" applyNumberFormat="1" applyFont="1" applyBorder="1" applyAlignment="1">
      <alignment horizontal="center" vertical="center"/>
    </xf>
    <xf numFmtId="1" fontId="12" fillId="0" borderId="40" xfId="42" applyNumberFormat="1" applyFont="1" applyBorder="1" applyAlignment="1">
      <alignment horizontal="center" vertical="center"/>
    </xf>
    <xf numFmtId="7" fontId="12" fillId="0" borderId="56" xfId="44" applyNumberFormat="1" applyFont="1" applyFill="1" applyBorder="1" applyAlignment="1">
      <alignment horizontal="center" vertical="center"/>
    </xf>
    <xf numFmtId="1" fontId="12" fillId="0" borderId="40" xfId="42" applyNumberFormat="1" applyFont="1" applyFill="1" applyBorder="1" applyAlignment="1">
      <alignment horizontal="center" vertical="center"/>
    </xf>
    <xf numFmtId="1" fontId="12" fillId="0" borderId="74" xfId="42" applyNumberFormat="1" applyFont="1" applyBorder="1" applyAlignment="1">
      <alignment horizontal="center" vertical="center"/>
    </xf>
    <xf numFmtId="1" fontId="12" fillId="0" borderId="43" xfId="42" applyNumberFormat="1" applyFont="1" applyBorder="1" applyAlignment="1">
      <alignment horizontal="center" vertical="center"/>
    </xf>
    <xf numFmtId="3" fontId="12" fillId="0" borderId="58" xfId="42" applyNumberFormat="1" applyFont="1" applyFill="1" applyBorder="1" applyAlignment="1">
      <alignment horizontal="center" vertical="center"/>
    </xf>
    <xf numFmtId="7" fontId="12" fillId="0" borderId="46" xfId="44" applyNumberFormat="1" applyFont="1" applyFill="1" applyBorder="1" applyAlignment="1">
      <alignment horizontal="center" vertical="center"/>
    </xf>
    <xf numFmtId="3" fontId="12" fillId="0" borderId="43" xfId="42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2" fillId="0" borderId="32" xfId="42" applyNumberFormat="1" applyFont="1" applyBorder="1" applyAlignment="1">
      <alignment horizontal="center" vertical="center"/>
    </xf>
    <xf numFmtId="1" fontId="12" fillId="0" borderId="37" xfId="42" applyNumberFormat="1" applyFont="1" applyBorder="1" applyAlignment="1">
      <alignment horizontal="center" vertical="center"/>
    </xf>
    <xf numFmtId="3" fontId="12" fillId="0" borderId="51" xfId="42" applyNumberFormat="1" applyFont="1" applyBorder="1" applyAlignment="1">
      <alignment horizontal="center" vertical="center"/>
    </xf>
    <xf numFmtId="1" fontId="12" fillId="0" borderId="37" xfId="42" applyNumberFormat="1" applyFont="1" applyFill="1" applyBorder="1" applyAlignment="1">
      <alignment horizontal="center" vertical="center"/>
    </xf>
    <xf numFmtId="1" fontId="12" fillId="0" borderId="75" xfId="42" applyNumberFormat="1" applyFont="1" applyBorder="1" applyAlignment="1">
      <alignment horizontal="center" vertical="center"/>
    </xf>
    <xf numFmtId="1" fontId="12" fillId="0" borderId="76" xfId="42" applyNumberFormat="1" applyFont="1" applyBorder="1" applyAlignment="1">
      <alignment horizontal="center" vertical="center"/>
    </xf>
    <xf numFmtId="3" fontId="12" fillId="0" borderId="48" xfId="42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53" xfId="42" applyNumberFormat="1" applyFont="1" applyFill="1" applyBorder="1" applyAlignment="1">
      <alignment horizontal="center" vertical="center"/>
    </xf>
    <xf numFmtId="1" fontId="12" fillId="0" borderId="77" xfId="42" applyNumberFormat="1" applyFont="1" applyBorder="1" applyAlignment="1">
      <alignment horizontal="center" vertical="center"/>
    </xf>
    <xf numFmtId="3" fontId="12" fillId="0" borderId="57" xfId="42" applyNumberFormat="1" applyFont="1" applyFill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63" xfId="42" applyNumberFormat="1" applyFont="1" applyBorder="1" applyAlignment="1">
      <alignment horizontal="center" vertical="center"/>
    </xf>
    <xf numFmtId="3" fontId="12" fillId="0" borderId="63" xfId="42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8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inden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indent="1"/>
    </xf>
    <xf numFmtId="0" fontId="4" fillId="0" borderId="8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1" fontId="12" fillId="0" borderId="87" xfId="0" applyNumberFormat="1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1" fontId="12" fillId="0" borderId="6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8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83" xfId="0" applyFont="1" applyBorder="1" applyAlignment="1">
      <alignment/>
    </xf>
    <xf numFmtId="0" fontId="15" fillId="0" borderId="6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9" fontId="12" fillId="0" borderId="87" xfId="0" applyNumberFormat="1" applyFont="1" applyBorder="1" applyAlignment="1">
      <alignment horizontal="center"/>
    </xf>
    <xf numFmtId="9" fontId="12" fillId="0" borderId="60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5" fillId="0" borderId="25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A1">
      <selection activeCell="C35" sqref="C35"/>
    </sheetView>
  </sheetViews>
  <sheetFormatPr defaultColWidth="9.140625" defaultRowHeight="12.75"/>
  <cols>
    <col min="1" max="1" width="2.00390625" style="10" customWidth="1"/>
    <col min="2" max="2" width="0.85546875" style="10" customWidth="1"/>
    <col min="3" max="3" width="18.7109375" style="10" customWidth="1"/>
    <col min="4" max="4" width="24.421875" style="10" customWidth="1"/>
    <col min="5" max="5" width="63.28125" style="10" customWidth="1"/>
    <col min="6" max="6" width="20.7109375" style="10" customWidth="1"/>
    <col min="7" max="7" width="0.85546875" style="10" customWidth="1"/>
    <col min="8" max="8" width="1.7109375" style="10" customWidth="1"/>
    <col min="9" max="9" width="16.57421875" style="10" customWidth="1"/>
    <col min="10" max="10" width="21.421875" style="10" customWidth="1"/>
    <col min="11" max="11" width="11.57421875" style="10" customWidth="1"/>
    <col min="12" max="12" width="10.421875" style="10" customWidth="1"/>
    <col min="13" max="14" width="9.140625" style="10" customWidth="1"/>
    <col min="15" max="15" width="11.00390625" style="10" customWidth="1"/>
    <col min="16" max="16384" width="9.140625" style="10" customWidth="1"/>
  </cols>
  <sheetData>
    <row r="1" spans="2:7" ht="4.5" customHeight="1" thickBot="1" thickTop="1">
      <c r="B1" s="26"/>
      <c r="C1" s="27"/>
      <c r="D1" s="27"/>
      <c r="E1" s="27"/>
      <c r="F1" s="27"/>
      <c r="G1" s="27"/>
    </row>
    <row r="2" spans="2:7" ht="18.75" customHeight="1" thickBot="1" thickTop="1">
      <c r="B2" s="26"/>
      <c r="C2" s="285"/>
      <c r="D2" s="286"/>
      <c r="E2" s="286"/>
      <c r="F2" s="287"/>
      <c r="G2" s="27"/>
    </row>
    <row r="3" spans="2:7" ht="18.75" customHeight="1" thickBot="1" thickTop="1">
      <c r="B3" s="26"/>
      <c r="C3" s="37"/>
      <c r="D3" s="38"/>
      <c r="E3" s="38"/>
      <c r="F3" s="39"/>
      <c r="G3" s="27"/>
    </row>
    <row r="4" spans="2:7" ht="18.75" customHeight="1" thickBot="1" thickTop="1">
      <c r="B4" s="26"/>
      <c r="C4" s="288"/>
      <c r="D4" s="289"/>
      <c r="E4" s="289"/>
      <c r="F4" s="290"/>
      <c r="G4" s="27"/>
    </row>
    <row r="5" spans="2:7" ht="18.75" customHeight="1" thickBot="1" thickTop="1">
      <c r="B5" s="26"/>
      <c r="C5" s="291"/>
      <c r="D5" s="292"/>
      <c r="E5" s="292"/>
      <c r="F5" s="293"/>
      <c r="G5" s="27"/>
    </row>
    <row r="6" spans="2:7" ht="18.75" customHeight="1" thickBot="1" thickTop="1">
      <c r="B6" s="26"/>
      <c r="C6" s="288" t="s">
        <v>64</v>
      </c>
      <c r="D6" s="289"/>
      <c r="E6" s="289"/>
      <c r="F6" s="290"/>
      <c r="G6" s="27"/>
    </row>
    <row r="7" spans="2:7" ht="19.5" customHeight="1" thickBot="1" thickTop="1">
      <c r="B7" s="26"/>
      <c r="C7" s="288" t="s">
        <v>84</v>
      </c>
      <c r="D7" s="289"/>
      <c r="E7" s="289"/>
      <c r="F7" s="290"/>
      <c r="G7" s="27"/>
    </row>
    <row r="8" spans="2:7" ht="17.25" thickBot="1" thickTop="1">
      <c r="B8" s="26"/>
      <c r="C8" s="291"/>
      <c r="D8" s="292"/>
      <c r="E8" s="292"/>
      <c r="F8" s="293"/>
      <c r="G8" s="27"/>
    </row>
    <row r="9" spans="2:7" s="36" customFormat="1" ht="17.25" thickBot="1" thickTop="1">
      <c r="B9" s="34"/>
      <c r="C9" s="37"/>
      <c r="D9" s="38"/>
      <c r="E9" s="53"/>
      <c r="F9" s="39"/>
      <c r="G9" s="35"/>
    </row>
    <row r="10" spans="2:7" s="36" customFormat="1" ht="17.25" customHeight="1" thickBot="1" thickTop="1">
      <c r="B10" s="34"/>
      <c r="C10" s="28"/>
      <c r="D10" s="41"/>
      <c r="E10" s="54" t="s">
        <v>36</v>
      </c>
      <c r="F10" s="49"/>
      <c r="G10" s="35"/>
    </row>
    <row r="11" spans="2:7" s="36" customFormat="1" ht="17.25" thickBot="1" thickTop="1">
      <c r="B11" s="34"/>
      <c r="C11" s="37"/>
      <c r="D11" s="38"/>
      <c r="E11" s="50"/>
      <c r="F11" s="39"/>
      <c r="G11" s="35"/>
    </row>
    <row r="12" spans="2:7" s="36" customFormat="1" ht="17.25" customHeight="1" thickBot="1" thickTop="1">
      <c r="B12" s="34"/>
      <c r="C12" s="43"/>
      <c r="D12" s="40"/>
      <c r="E12" s="51" t="s">
        <v>44</v>
      </c>
      <c r="F12" s="44"/>
      <c r="G12" s="35"/>
    </row>
    <row r="13" spans="2:7" s="36" customFormat="1" ht="20.25" thickBot="1" thickTop="1">
      <c r="B13" s="34"/>
      <c r="C13" s="28"/>
      <c r="D13" s="32"/>
      <c r="E13" s="52"/>
      <c r="F13" s="33"/>
      <c r="G13" s="35"/>
    </row>
    <row r="14" spans="2:8" s="36" customFormat="1" ht="17.25" customHeight="1" thickBot="1" thickTop="1">
      <c r="B14" s="46"/>
      <c r="C14" s="45"/>
      <c r="E14" s="51" t="s">
        <v>45</v>
      </c>
      <c r="F14" s="40"/>
      <c r="G14" s="47"/>
      <c r="H14" s="48"/>
    </row>
    <row r="15" spans="2:7" s="36" customFormat="1" ht="20.25" thickBot="1" thickTop="1">
      <c r="B15" s="34"/>
      <c r="C15" s="28"/>
      <c r="D15" s="32"/>
      <c r="E15" s="52"/>
      <c r="F15" s="33"/>
      <c r="G15" s="35"/>
    </row>
    <row r="16" spans="2:7" s="36" customFormat="1" ht="17.25" customHeight="1" thickBot="1" thickTop="1">
      <c r="B16" s="34"/>
      <c r="C16" s="43"/>
      <c r="D16" s="40"/>
      <c r="E16" s="51" t="s">
        <v>46</v>
      </c>
      <c r="F16" s="44"/>
      <c r="G16" s="35"/>
    </row>
    <row r="17" spans="2:7" ht="17.25" thickBot="1" thickTop="1">
      <c r="B17" s="26"/>
      <c r="C17" s="37"/>
      <c r="D17" s="32"/>
      <c r="E17" s="50"/>
      <c r="F17" s="33"/>
      <c r="G17" s="27"/>
    </row>
    <row r="18" spans="2:7" s="36" customFormat="1" ht="17.25" thickBot="1" thickTop="1">
      <c r="B18" s="34"/>
      <c r="C18" s="31"/>
      <c r="D18" s="32"/>
      <c r="E18" s="50"/>
      <c r="F18" s="33"/>
      <c r="G18" s="35"/>
    </row>
    <row r="19" spans="2:7" s="36" customFormat="1" ht="17.25" customHeight="1" thickBot="1" thickTop="1">
      <c r="B19" s="34"/>
      <c r="C19" s="28"/>
      <c r="D19" s="41"/>
      <c r="E19" s="42" t="s">
        <v>35</v>
      </c>
      <c r="F19" s="49"/>
      <c r="G19" s="35"/>
    </row>
    <row r="20" spans="2:7" s="36" customFormat="1" ht="17.25" thickBot="1" thickTop="1">
      <c r="B20" s="34"/>
      <c r="C20" s="37"/>
      <c r="D20" s="38"/>
      <c r="E20" s="50"/>
      <c r="F20" s="39"/>
      <c r="G20" s="35"/>
    </row>
    <row r="21" spans="2:7" s="36" customFormat="1" ht="17.25" customHeight="1" thickBot="1" thickTop="1">
      <c r="B21" s="34"/>
      <c r="C21" s="43"/>
      <c r="D21" s="40"/>
      <c r="E21" s="51" t="s">
        <v>47</v>
      </c>
      <c r="F21" s="44"/>
      <c r="G21" s="35"/>
    </row>
    <row r="22" spans="2:7" s="36" customFormat="1" ht="20.25" thickBot="1" thickTop="1">
      <c r="B22" s="34"/>
      <c r="C22" s="28"/>
      <c r="D22" s="32"/>
      <c r="E22" s="52"/>
      <c r="F22" s="33"/>
      <c r="G22" s="35"/>
    </row>
    <row r="23" spans="2:7" s="36" customFormat="1" ht="21.75" customHeight="1" thickBot="1" thickTop="1">
      <c r="B23" s="34"/>
      <c r="C23" s="43"/>
      <c r="D23" s="40"/>
      <c r="E23" s="51" t="s">
        <v>48</v>
      </c>
      <c r="F23" s="44"/>
      <c r="G23" s="35"/>
    </row>
    <row r="24" spans="2:7" s="36" customFormat="1" ht="20.25" thickBot="1" thickTop="1">
      <c r="B24" s="34"/>
      <c r="C24" s="28"/>
      <c r="D24" s="32"/>
      <c r="E24" s="52"/>
      <c r="F24" s="33"/>
      <c r="G24" s="35"/>
    </row>
    <row r="25" spans="2:7" s="36" customFormat="1" ht="17.25" customHeight="1" thickBot="1" thickTop="1">
      <c r="B25" s="34"/>
      <c r="C25" s="43"/>
      <c r="D25" s="40"/>
      <c r="E25" s="51" t="s">
        <v>49</v>
      </c>
      <c r="F25" s="44"/>
      <c r="G25" s="35"/>
    </row>
    <row r="26" spans="2:7" ht="17.25" thickBot="1" thickTop="1">
      <c r="B26" s="26"/>
      <c r="C26" s="291"/>
      <c r="D26" s="292"/>
      <c r="E26" s="292"/>
      <c r="F26" s="293"/>
      <c r="G26" s="27"/>
    </row>
    <row r="27" spans="2:7" ht="14.25" thickBot="1" thickTop="1">
      <c r="B27" s="26"/>
      <c r="C27" s="297"/>
      <c r="D27" s="298"/>
      <c r="E27" s="298"/>
      <c r="F27" s="299"/>
      <c r="G27" s="27"/>
    </row>
    <row r="28" spans="2:7" ht="14.25" thickBot="1" thickTop="1">
      <c r="B28" s="26"/>
      <c r="C28" s="294"/>
      <c r="D28" s="295"/>
      <c r="E28" s="295"/>
      <c r="F28" s="296"/>
      <c r="G28" s="27"/>
    </row>
    <row r="29" spans="2:7" ht="4.5" customHeight="1" thickTop="1">
      <c r="B29" s="26"/>
      <c r="C29" s="27"/>
      <c r="D29" s="27"/>
      <c r="E29" s="27"/>
      <c r="F29" s="27"/>
      <c r="G29" s="27"/>
    </row>
    <row r="30" s="9" customFormat="1" ht="12.75" customHeight="1">
      <c r="C30" s="29"/>
    </row>
    <row r="31" spans="1:9" ht="12.75">
      <c r="A31" s="9"/>
      <c r="B31" s="9"/>
      <c r="C31" s="10" t="s">
        <v>83</v>
      </c>
      <c r="D31" s="9"/>
      <c r="E31" s="9"/>
      <c r="F31" s="30" t="s">
        <v>85</v>
      </c>
      <c r="G31" s="9"/>
      <c r="H31" s="9"/>
      <c r="I31" s="9"/>
    </row>
    <row r="32" spans="1:9" ht="12.75">
      <c r="A32" s="9"/>
      <c r="B32" s="9"/>
      <c r="C32" s="9" t="s">
        <v>82</v>
      </c>
      <c r="D32" s="9"/>
      <c r="E32" s="9"/>
      <c r="F32" s="30"/>
      <c r="G32" s="9"/>
      <c r="H32" s="9"/>
      <c r="I32" s="9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75" zoomScaleNormal="75" zoomScalePageLayoutView="0" workbookViewId="0" topLeftCell="A1">
      <selection activeCell="A28" sqref="A28"/>
    </sheetView>
  </sheetViews>
  <sheetFormatPr defaultColWidth="9.140625" defaultRowHeight="12.75"/>
  <cols>
    <col min="1" max="1" width="19.421875" style="23" customWidth="1"/>
    <col min="2" max="2" width="8.00390625" style="23" customWidth="1"/>
    <col min="3" max="3" width="7.421875" style="23" customWidth="1"/>
    <col min="4" max="4" width="6.7109375" style="23" customWidth="1"/>
    <col min="5" max="5" width="8.00390625" style="23" customWidth="1"/>
    <col min="6" max="6" width="7.57421875" style="23" customWidth="1"/>
    <col min="7" max="7" width="6.8515625" style="23" customWidth="1"/>
    <col min="8" max="8" width="8.00390625" style="23" customWidth="1"/>
    <col min="9" max="9" width="7.57421875" style="23" customWidth="1"/>
    <col min="10" max="10" width="6.8515625" style="23" customWidth="1"/>
    <col min="11" max="11" width="8.140625" style="23" customWidth="1"/>
    <col min="12" max="12" width="7.140625" style="23" customWidth="1"/>
    <col min="13" max="13" width="6.8515625" style="23" customWidth="1"/>
    <col min="14" max="14" width="6.00390625" style="23" customWidth="1"/>
    <col min="15" max="15" width="7.57421875" style="23" customWidth="1"/>
    <col min="16" max="16" width="5.421875" style="24" customWidth="1"/>
    <col min="17" max="17" width="6.7109375" style="23" customWidth="1"/>
    <col min="18" max="16384" width="9.140625" style="23" customWidth="1"/>
  </cols>
  <sheetData>
    <row r="1" spans="1:17" s="59" customFormat="1" ht="19.5" customHeight="1">
      <c r="A1" s="310" t="s">
        <v>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2"/>
    </row>
    <row r="2" spans="1:17" s="59" customFormat="1" ht="19.5" customHeight="1">
      <c r="A2" s="319" t="s">
        <v>84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</row>
    <row r="3" spans="1:17" s="59" customFormat="1" ht="19.5" customHeight="1" thickBot="1">
      <c r="A3" s="316" t="s">
        <v>38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</row>
    <row r="4" spans="1:17" s="59" customFormat="1" ht="12.75" customHeight="1">
      <c r="A4" s="303" t="s">
        <v>0</v>
      </c>
      <c r="B4" s="300" t="s">
        <v>51</v>
      </c>
      <c r="C4" s="301"/>
      <c r="D4" s="302"/>
      <c r="E4" s="300" t="s">
        <v>52</v>
      </c>
      <c r="F4" s="301"/>
      <c r="G4" s="302"/>
      <c r="H4" s="300" t="s">
        <v>53</v>
      </c>
      <c r="I4" s="301"/>
      <c r="J4" s="301"/>
      <c r="K4" s="301"/>
      <c r="L4" s="302"/>
      <c r="M4" s="300" t="s">
        <v>54</v>
      </c>
      <c r="N4" s="322"/>
      <c r="O4" s="322"/>
      <c r="P4" s="322"/>
      <c r="Q4" s="323"/>
    </row>
    <row r="5" spans="1:17" ht="12.75" customHeight="1">
      <c r="A5" s="304"/>
      <c r="B5" s="313" t="s">
        <v>57</v>
      </c>
      <c r="C5" s="314"/>
      <c r="D5" s="315"/>
      <c r="E5" s="313" t="s">
        <v>56</v>
      </c>
      <c r="F5" s="314"/>
      <c r="G5" s="315"/>
      <c r="H5" s="313" t="s">
        <v>56</v>
      </c>
      <c r="I5" s="314"/>
      <c r="J5" s="314"/>
      <c r="K5" s="314"/>
      <c r="L5" s="315"/>
      <c r="M5" s="313" t="s">
        <v>55</v>
      </c>
      <c r="N5" s="314"/>
      <c r="O5" s="314"/>
      <c r="P5" s="314"/>
      <c r="Q5" s="315"/>
    </row>
    <row r="6" spans="1:18" ht="50.25" customHeight="1" thickBot="1">
      <c r="A6" s="305"/>
      <c r="B6" s="60" t="s">
        <v>1</v>
      </c>
      <c r="C6" s="61" t="s">
        <v>2</v>
      </c>
      <c r="D6" s="62" t="s">
        <v>13</v>
      </c>
      <c r="E6" s="63" t="s">
        <v>1</v>
      </c>
      <c r="F6" s="64" t="s">
        <v>2</v>
      </c>
      <c r="G6" s="62" t="s">
        <v>13</v>
      </c>
      <c r="H6" s="63" t="s">
        <v>1</v>
      </c>
      <c r="I6" s="64" t="s">
        <v>27</v>
      </c>
      <c r="J6" s="64" t="s">
        <v>13</v>
      </c>
      <c r="K6" s="63" t="s">
        <v>28</v>
      </c>
      <c r="L6" s="62" t="s">
        <v>13</v>
      </c>
      <c r="M6" s="61" t="s">
        <v>3</v>
      </c>
      <c r="N6" s="64" t="s">
        <v>4</v>
      </c>
      <c r="O6" s="61" t="s">
        <v>76</v>
      </c>
      <c r="P6" s="61" t="s">
        <v>5</v>
      </c>
      <c r="Q6" s="62" t="s">
        <v>72</v>
      </c>
      <c r="R6" s="24"/>
    </row>
    <row r="7" spans="1:18" s="11" customFormat="1" ht="19.5" customHeight="1">
      <c r="A7" s="65" t="s">
        <v>29</v>
      </c>
      <c r="B7" s="244">
        <v>85</v>
      </c>
      <c r="C7" s="80">
        <v>70</v>
      </c>
      <c r="D7" s="81">
        <f aca="true" t="shared" si="0" ref="D7:D23">(C7/B7)</f>
        <v>0.8235294117647058</v>
      </c>
      <c r="E7" s="245">
        <v>60</v>
      </c>
      <c r="F7" s="82">
        <v>57</v>
      </c>
      <c r="G7" s="81">
        <f aca="true" t="shared" si="1" ref="G7:G23">(F7/E7)</f>
        <v>0.95</v>
      </c>
      <c r="H7" s="246">
        <v>38</v>
      </c>
      <c r="I7" s="80">
        <v>53</v>
      </c>
      <c r="J7" s="83">
        <f aca="true" t="shared" si="2" ref="J7:J23">(I7/H7)</f>
        <v>1.394736842105263</v>
      </c>
      <c r="K7" s="208">
        <v>63</v>
      </c>
      <c r="L7" s="84">
        <f aca="true" t="shared" si="3" ref="L7:L23">+K7/H7</f>
        <v>1.6578947368421053</v>
      </c>
      <c r="M7" s="208">
        <v>1</v>
      </c>
      <c r="N7" s="211">
        <v>0</v>
      </c>
      <c r="O7" s="212">
        <v>61</v>
      </c>
      <c r="P7" s="213">
        <v>2</v>
      </c>
      <c r="Q7" s="214">
        <v>2</v>
      </c>
      <c r="R7" s="25"/>
    </row>
    <row r="8" spans="1:18" s="11" customFormat="1" ht="19.5" customHeight="1">
      <c r="A8" s="66" t="s">
        <v>6</v>
      </c>
      <c r="B8" s="247">
        <v>139</v>
      </c>
      <c r="C8" s="85">
        <v>167</v>
      </c>
      <c r="D8" s="86">
        <f t="shared" si="0"/>
        <v>1.2014388489208634</v>
      </c>
      <c r="E8" s="248">
        <v>79</v>
      </c>
      <c r="F8" s="87">
        <v>96</v>
      </c>
      <c r="G8" s="86">
        <f t="shared" si="1"/>
        <v>1.2151898734177216</v>
      </c>
      <c r="H8" s="246">
        <v>139</v>
      </c>
      <c r="I8" s="85">
        <v>83</v>
      </c>
      <c r="J8" s="88">
        <f t="shared" si="2"/>
        <v>0.5971223021582733</v>
      </c>
      <c r="K8" s="209">
        <v>153</v>
      </c>
      <c r="L8" s="89">
        <f t="shared" si="3"/>
        <v>1.1007194244604317</v>
      </c>
      <c r="M8" s="209">
        <v>0</v>
      </c>
      <c r="N8" s="215">
        <v>0</v>
      </c>
      <c r="O8" s="216">
        <v>153</v>
      </c>
      <c r="P8" s="217">
        <v>0</v>
      </c>
      <c r="Q8" s="218">
        <v>0</v>
      </c>
      <c r="R8" s="25"/>
    </row>
    <row r="9" spans="1:18" s="11" customFormat="1" ht="19.5" customHeight="1">
      <c r="A9" s="65" t="s">
        <v>30</v>
      </c>
      <c r="B9" s="247">
        <v>290</v>
      </c>
      <c r="C9" s="91">
        <v>221</v>
      </c>
      <c r="D9" s="92">
        <f t="shared" si="0"/>
        <v>0.7620689655172413</v>
      </c>
      <c r="E9" s="248">
        <v>140</v>
      </c>
      <c r="F9" s="87">
        <v>99</v>
      </c>
      <c r="G9" s="86">
        <f t="shared" si="1"/>
        <v>0.7071428571428572</v>
      </c>
      <c r="H9" s="246">
        <v>60</v>
      </c>
      <c r="I9" s="91">
        <v>84</v>
      </c>
      <c r="J9" s="88">
        <f t="shared" si="2"/>
        <v>1.4</v>
      </c>
      <c r="K9" s="209">
        <v>202</v>
      </c>
      <c r="L9" s="89">
        <f t="shared" si="3"/>
        <v>3.3666666666666667</v>
      </c>
      <c r="M9" s="219">
        <v>19</v>
      </c>
      <c r="N9" s="220">
        <v>0</v>
      </c>
      <c r="O9" s="221">
        <v>191</v>
      </c>
      <c r="P9" s="222">
        <v>0</v>
      </c>
      <c r="Q9" s="223">
        <v>2</v>
      </c>
      <c r="R9" s="25"/>
    </row>
    <row r="10" spans="1:18" s="11" customFormat="1" ht="19.5" customHeight="1">
      <c r="A10" s="65" t="s">
        <v>9</v>
      </c>
      <c r="B10" s="249">
        <v>105</v>
      </c>
      <c r="C10" s="91">
        <v>110</v>
      </c>
      <c r="D10" s="92">
        <f t="shared" si="0"/>
        <v>1.0476190476190477</v>
      </c>
      <c r="E10" s="250">
        <v>64</v>
      </c>
      <c r="F10" s="87">
        <v>68</v>
      </c>
      <c r="G10" s="86">
        <f t="shared" si="1"/>
        <v>1.0625</v>
      </c>
      <c r="H10" s="251">
        <v>20</v>
      </c>
      <c r="I10" s="91">
        <v>35</v>
      </c>
      <c r="J10" s="88">
        <f>IF(H10&gt;0,I10/H10,0)</f>
        <v>1.75</v>
      </c>
      <c r="K10" s="209">
        <v>58</v>
      </c>
      <c r="L10" s="88">
        <f>IF(H10&gt;0,K10/H10,0)</f>
        <v>2.9</v>
      </c>
      <c r="M10" s="219">
        <v>3</v>
      </c>
      <c r="N10" s="220">
        <v>0</v>
      </c>
      <c r="O10" s="221">
        <v>56</v>
      </c>
      <c r="P10" s="222">
        <v>1</v>
      </c>
      <c r="Q10" s="223">
        <v>2</v>
      </c>
      <c r="R10" s="25"/>
    </row>
    <row r="11" spans="1:18" s="11" customFormat="1" ht="19.5" customHeight="1">
      <c r="A11" s="65" t="s">
        <v>10</v>
      </c>
      <c r="B11" s="247">
        <v>103</v>
      </c>
      <c r="C11" s="91">
        <v>62</v>
      </c>
      <c r="D11" s="92">
        <f t="shared" si="0"/>
        <v>0.6019417475728155</v>
      </c>
      <c r="E11" s="252">
        <v>73</v>
      </c>
      <c r="F11" s="87">
        <v>37</v>
      </c>
      <c r="G11" s="86">
        <f t="shared" si="1"/>
        <v>0.5068493150684932</v>
      </c>
      <c r="H11" s="246">
        <v>26</v>
      </c>
      <c r="I11" s="91">
        <v>16</v>
      </c>
      <c r="J11" s="88">
        <f t="shared" si="2"/>
        <v>0.6153846153846154</v>
      </c>
      <c r="K11" s="209">
        <v>22</v>
      </c>
      <c r="L11" s="89">
        <f t="shared" si="3"/>
        <v>0.8461538461538461</v>
      </c>
      <c r="M11" s="219">
        <v>0</v>
      </c>
      <c r="N11" s="220">
        <v>0</v>
      </c>
      <c r="O11" s="221">
        <v>22</v>
      </c>
      <c r="P11" s="222">
        <v>0</v>
      </c>
      <c r="Q11" s="223">
        <v>1</v>
      </c>
      <c r="R11" s="25"/>
    </row>
    <row r="12" spans="1:18" s="11" customFormat="1" ht="19.5" customHeight="1">
      <c r="A12" s="65" t="s">
        <v>25</v>
      </c>
      <c r="B12" s="253">
        <v>167</v>
      </c>
      <c r="C12" s="91">
        <v>142</v>
      </c>
      <c r="D12" s="92">
        <f t="shared" si="0"/>
        <v>0.8502994011976048</v>
      </c>
      <c r="E12" s="254">
        <v>97</v>
      </c>
      <c r="F12" s="87">
        <v>110</v>
      </c>
      <c r="G12" s="86">
        <f t="shared" si="1"/>
        <v>1.134020618556701</v>
      </c>
      <c r="H12" s="246">
        <v>73</v>
      </c>
      <c r="I12" s="91">
        <v>41</v>
      </c>
      <c r="J12" s="88">
        <f t="shared" si="2"/>
        <v>0.5616438356164384</v>
      </c>
      <c r="K12" s="209">
        <v>69</v>
      </c>
      <c r="L12" s="89">
        <f t="shared" si="3"/>
        <v>0.9452054794520548</v>
      </c>
      <c r="M12" s="219">
        <v>5</v>
      </c>
      <c r="N12" s="220">
        <v>3</v>
      </c>
      <c r="O12" s="221">
        <v>63</v>
      </c>
      <c r="P12" s="222">
        <v>0</v>
      </c>
      <c r="Q12" s="223">
        <v>0</v>
      </c>
      <c r="R12" s="25"/>
    </row>
    <row r="13" spans="1:18" s="11" customFormat="1" ht="19.5" customHeight="1">
      <c r="A13" s="65" t="s">
        <v>33</v>
      </c>
      <c r="B13" s="247">
        <v>44</v>
      </c>
      <c r="C13" s="91">
        <v>33</v>
      </c>
      <c r="D13" s="92">
        <f t="shared" si="0"/>
        <v>0.75</v>
      </c>
      <c r="E13" s="248">
        <v>24</v>
      </c>
      <c r="F13" s="87">
        <v>17</v>
      </c>
      <c r="G13" s="86">
        <f t="shared" si="1"/>
        <v>0.7083333333333334</v>
      </c>
      <c r="H13" s="246">
        <v>20</v>
      </c>
      <c r="I13" s="91">
        <v>14</v>
      </c>
      <c r="J13" s="88">
        <f t="shared" si="2"/>
        <v>0.7</v>
      </c>
      <c r="K13" s="209">
        <v>22</v>
      </c>
      <c r="L13" s="89">
        <f t="shared" si="3"/>
        <v>1.1</v>
      </c>
      <c r="M13" s="219">
        <v>0</v>
      </c>
      <c r="N13" s="220">
        <v>0</v>
      </c>
      <c r="O13" s="221">
        <v>19</v>
      </c>
      <c r="P13" s="222">
        <v>2</v>
      </c>
      <c r="Q13" s="223">
        <v>7</v>
      </c>
      <c r="R13" s="25"/>
    </row>
    <row r="14" spans="1:18" s="11" customFormat="1" ht="19.5" customHeight="1">
      <c r="A14" s="65" t="s">
        <v>79</v>
      </c>
      <c r="B14" s="247">
        <v>28</v>
      </c>
      <c r="C14" s="91">
        <v>28</v>
      </c>
      <c r="D14" s="92">
        <f t="shared" si="0"/>
        <v>1</v>
      </c>
      <c r="E14" s="248">
        <v>20</v>
      </c>
      <c r="F14" s="87">
        <v>20</v>
      </c>
      <c r="G14" s="86">
        <f t="shared" si="1"/>
        <v>1</v>
      </c>
      <c r="H14" s="246">
        <v>22</v>
      </c>
      <c r="I14" s="91">
        <v>18</v>
      </c>
      <c r="J14" s="88">
        <f t="shared" si="2"/>
        <v>0.8181818181818182</v>
      </c>
      <c r="K14" s="209">
        <v>26</v>
      </c>
      <c r="L14" s="89">
        <f t="shared" si="3"/>
        <v>1.1818181818181819</v>
      </c>
      <c r="M14" s="219">
        <v>0</v>
      </c>
      <c r="N14" s="220">
        <v>0</v>
      </c>
      <c r="O14" s="221">
        <v>26</v>
      </c>
      <c r="P14" s="222">
        <v>0</v>
      </c>
      <c r="Q14" s="223">
        <v>0</v>
      </c>
      <c r="R14" s="25"/>
    </row>
    <row r="15" spans="1:18" s="11" customFormat="1" ht="19.5" customHeight="1">
      <c r="A15" s="65" t="s">
        <v>26</v>
      </c>
      <c r="B15" s="247">
        <v>222</v>
      </c>
      <c r="C15" s="91">
        <v>136</v>
      </c>
      <c r="D15" s="92">
        <f t="shared" si="0"/>
        <v>0.6126126126126126</v>
      </c>
      <c r="E15" s="248">
        <v>150</v>
      </c>
      <c r="F15" s="87">
        <v>69</v>
      </c>
      <c r="G15" s="86">
        <f t="shared" si="1"/>
        <v>0.46</v>
      </c>
      <c r="H15" s="246">
        <v>146</v>
      </c>
      <c r="I15" s="91">
        <v>49</v>
      </c>
      <c r="J15" s="88">
        <f t="shared" si="2"/>
        <v>0.3356164383561644</v>
      </c>
      <c r="K15" s="209">
        <v>96</v>
      </c>
      <c r="L15" s="89">
        <f t="shared" si="3"/>
        <v>0.6575342465753424</v>
      </c>
      <c r="M15" s="219">
        <v>3</v>
      </c>
      <c r="N15" s="220">
        <v>14</v>
      </c>
      <c r="O15" s="221">
        <v>90</v>
      </c>
      <c r="P15" s="222">
        <v>0</v>
      </c>
      <c r="Q15" s="223">
        <v>6</v>
      </c>
      <c r="R15" s="25"/>
    </row>
    <row r="16" spans="1:18" s="11" customFormat="1" ht="19.5" customHeight="1">
      <c r="A16" s="65" t="s">
        <v>31</v>
      </c>
      <c r="B16" s="247">
        <v>265</v>
      </c>
      <c r="C16" s="91">
        <v>286</v>
      </c>
      <c r="D16" s="92">
        <f t="shared" si="0"/>
        <v>1.079245283018868</v>
      </c>
      <c r="E16" s="248">
        <v>100</v>
      </c>
      <c r="F16" s="87">
        <v>148</v>
      </c>
      <c r="G16" s="86">
        <f t="shared" si="1"/>
        <v>1.48</v>
      </c>
      <c r="H16" s="246">
        <v>208</v>
      </c>
      <c r="I16" s="91">
        <v>125</v>
      </c>
      <c r="J16" s="88">
        <f t="shared" si="2"/>
        <v>0.6009615384615384</v>
      </c>
      <c r="K16" s="209">
        <v>200</v>
      </c>
      <c r="L16" s="89">
        <f t="shared" si="3"/>
        <v>0.9615384615384616</v>
      </c>
      <c r="M16" s="219">
        <v>34</v>
      </c>
      <c r="N16" s="220">
        <v>5</v>
      </c>
      <c r="O16" s="221">
        <v>158</v>
      </c>
      <c r="P16" s="222">
        <v>6</v>
      </c>
      <c r="Q16" s="223">
        <v>1</v>
      </c>
      <c r="R16" s="25"/>
    </row>
    <row r="17" spans="1:18" s="11" customFormat="1" ht="19.5" customHeight="1">
      <c r="A17" s="65" t="s">
        <v>37</v>
      </c>
      <c r="B17" s="247">
        <v>117</v>
      </c>
      <c r="C17" s="91">
        <v>104</v>
      </c>
      <c r="D17" s="92">
        <f t="shared" si="0"/>
        <v>0.8888888888888888</v>
      </c>
      <c r="E17" s="254">
        <v>42</v>
      </c>
      <c r="F17" s="87">
        <v>35</v>
      </c>
      <c r="G17" s="86">
        <f t="shared" si="1"/>
        <v>0.8333333333333334</v>
      </c>
      <c r="H17" s="246">
        <v>117</v>
      </c>
      <c r="I17" s="91">
        <v>36</v>
      </c>
      <c r="J17" s="88">
        <f t="shared" si="2"/>
        <v>0.3076923076923077</v>
      </c>
      <c r="K17" s="209">
        <v>85</v>
      </c>
      <c r="L17" s="89">
        <f t="shared" si="3"/>
        <v>0.7264957264957265</v>
      </c>
      <c r="M17" s="219">
        <v>1</v>
      </c>
      <c r="N17" s="220">
        <v>2</v>
      </c>
      <c r="O17" s="221">
        <v>81</v>
      </c>
      <c r="P17" s="222">
        <v>0</v>
      </c>
      <c r="Q17" s="223">
        <v>6</v>
      </c>
      <c r="R17" s="25"/>
    </row>
    <row r="18" spans="1:18" s="11" customFormat="1" ht="19.5" customHeight="1">
      <c r="A18" s="65" t="s">
        <v>7</v>
      </c>
      <c r="B18" s="247">
        <v>369</v>
      </c>
      <c r="C18" s="91">
        <v>364</v>
      </c>
      <c r="D18" s="92">
        <f t="shared" si="0"/>
        <v>0.986449864498645</v>
      </c>
      <c r="E18" s="248">
        <v>304</v>
      </c>
      <c r="F18" s="87">
        <v>244</v>
      </c>
      <c r="G18" s="86">
        <f t="shared" si="1"/>
        <v>0.8026315789473685</v>
      </c>
      <c r="H18" s="246">
        <v>133</v>
      </c>
      <c r="I18" s="91">
        <v>98</v>
      </c>
      <c r="J18" s="88">
        <f t="shared" si="2"/>
        <v>0.7368421052631579</v>
      </c>
      <c r="K18" s="209">
        <v>173</v>
      </c>
      <c r="L18" s="89">
        <f t="shared" si="3"/>
        <v>1.300751879699248</v>
      </c>
      <c r="M18" s="219">
        <v>5</v>
      </c>
      <c r="N18" s="220">
        <v>4</v>
      </c>
      <c r="O18" s="221">
        <v>161</v>
      </c>
      <c r="P18" s="222">
        <v>0</v>
      </c>
      <c r="Q18" s="223">
        <v>4</v>
      </c>
      <c r="R18" s="25"/>
    </row>
    <row r="19" spans="1:18" s="11" customFormat="1" ht="19.5" customHeight="1">
      <c r="A19" s="65" t="s">
        <v>8</v>
      </c>
      <c r="B19" s="247">
        <v>65</v>
      </c>
      <c r="C19" s="91">
        <v>49</v>
      </c>
      <c r="D19" s="92">
        <f t="shared" si="0"/>
        <v>0.7538461538461538</v>
      </c>
      <c r="E19" s="248">
        <v>30</v>
      </c>
      <c r="F19" s="87">
        <v>21</v>
      </c>
      <c r="G19" s="86">
        <f t="shared" si="1"/>
        <v>0.7</v>
      </c>
      <c r="H19" s="246">
        <v>58</v>
      </c>
      <c r="I19" s="91">
        <v>17</v>
      </c>
      <c r="J19" s="88">
        <f t="shared" si="2"/>
        <v>0.29310344827586204</v>
      </c>
      <c r="K19" s="209">
        <v>39</v>
      </c>
      <c r="L19" s="89">
        <f t="shared" si="3"/>
        <v>0.6724137931034483</v>
      </c>
      <c r="M19" s="219">
        <v>0</v>
      </c>
      <c r="N19" s="220">
        <v>0</v>
      </c>
      <c r="O19" s="221">
        <v>38</v>
      </c>
      <c r="P19" s="222">
        <v>0</v>
      </c>
      <c r="Q19" s="223">
        <v>14</v>
      </c>
      <c r="R19" s="25"/>
    </row>
    <row r="20" spans="1:18" s="11" customFormat="1" ht="19.5" customHeight="1">
      <c r="A20" s="65" t="s">
        <v>34</v>
      </c>
      <c r="B20" s="247">
        <v>63</v>
      </c>
      <c r="C20" s="91">
        <v>55</v>
      </c>
      <c r="D20" s="92">
        <f t="shared" si="0"/>
        <v>0.873015873015873</v>
      </c>
      <c r="E20" s="248">
        <v>50</v>
      </c>
      <c r="F20" s="87">
        <v>40</v>
      </c>
      <c r="G20" s="86">
        <f t="shared" si="1"/>
        <v>0.8</v>
      </c>
      <c r="H20" s="246">
        <v>47</v>
      </c>
      <c r="I20" s="91">
        <v>30</v>
      </c>
      <c r="J20" s="88">
        <f t="shared" si="2"/>
        <v>0.6382978723404256</v>
      </c>
      <c r="K20" s="209">
        <v>40</v>
      </c>
      <c r="L20" s="89">
        <f t="shared" si="3"/>
        <v>0.851063829787234</v>
      </c>
      <c r="M20" s="219">
        <v>0</v>
      </c>
      <c r="N20" s="220">
        <v>0</v>
      </c>
      <c r="O20" s="221">
        <v>40</v>
      </c>
      <c r="P20" s="222">
        <v>0</v>
      </c>
      <c r="Q20" s="223">
        <v>0</v>
      </c>
      <c r="R20" s="25"/>
    </row>
    <row r="21" spans="1:18" s="11" customFormat="1" ht="19.5" customHeight="1">
      <c r="A21" s="65" t="s">
        <v>32</v>
      </c>
      <c r="B21" s="247">
        <v>160</v>
      </c>
      <c r="C21" s="91">
        <v>145</v>
      </c>
      <c r="D21" s="92">
        <f t="shared" si="0"/>
        <v>0.90625</v>
      </c>
      <c r="E21" s="248">
        <v>60</v>
      </c>
      <c r="F21" s="87">
        <v>52</v>
      </c>
      <c r="G21" s="86">
        <f t="shared" si="1"/>
        <v>0.8666666666666667</v>
      </c>
      <c r="H21" s="246">
        <v>160</v>
      </c>
      <c r="I21" s="91">
        <v>53</v>
      </c>
      <c r="J21" s="88">
        <f t="shared" si="2"/>
        <v>0.33125</v>
      </c>
      <c r="K21" s="209">
        <v>140</v>
      </c>
      <c r="L21" s="89">
        <f t="shared" si="3"/>
        <v>0.875</v>
      </c>
      <c r="M21" s="219">
        <v>2</v>
      </c>
      <c r="N21" s="220">
        <v>0</v>
      </c>
      <c r="O21" s="221">
        <v>139</v>
      </c>
      <c r="P21" s="222">
        <v>0</v>
      </c>
      <c r="Q21" s="223">
        <v>1</v>
      </c>
      <c r="R21" s="25"/>
    </row>
    <row r="22" spans="1:18" s="11" customFormat="1" ht="19.5" customHeight="1" thickBot="1">
      <c r="A22" s="67" t="s">
        <v>81</v>
      </c>
      <c r="B22" s="247">
        <v>81</v>
      </c>
      <c r="C22" s="94">
        <v>48</v>
      </c>
      <c r="D22" s="95">
        <f t="shared" si="0"/>
        <v>0.5925925925925926</v>
      </c>
      <c r="E22" s="248">
        <v>41</v>
      </c>
      <c r="F22" s="96">
        <v>23</v>
      </c>
      <c r="G22" s="95">
        <f t="shared" si="1"/>
        <v>0.5609756097560976</v>
      </c>
      <c r="H22" s="246">
        <v>71</v>
      </c>
      <c r="I22" s="94">
        <v>13</v>
      </c>
      <c r="J22" s="97">
        <f t="shared" si="2"/>
        <v>0.18309859154929578</v>
      </c>
      <c r="K22" s="210">
        <v>37</v>
      </c>
      <c r="L22" s="98">
        <f t="shared" si="3"/>
        <v>0.5211267605633803</v>
      </c>
      <c r="M22" s="210">
        <v>0</v>
      </c>
      <c r="N22" s="224">
        <v>0</v>
      </c>
      <c r="O22" s="225">
        <v>37</v>
      </c>
      <c r="P22" s="226">
        <v>0</v>
      </c>
      <c r="Q22" s="227">
        <v>0</v>
      </c>
      <c r="R22" s="25"/>
    </row>
    <row r="23" spans="1:18" s="11" customFormat="1" ht="19.5" customHeight="1" thickBot="1">
      <c r="A23" s="68" t="s">
        <v>11</v>
      </c>
      <c r="B23" s="255">
        <f>SUM(B7:B22)</f>
        <v>2303</v>
      </c>
      <c r="C23" s="99">
        <f>SUM(C7:C22)</f>
        <v>2020</v>
      </c>
      <c r="D23" s="100">
        <f t="shared" si="0"/>
        <v>0.8771168041684759</v>
      </c>
      <c r="E23" s="256">
        <v>1490</v>
      </c>
      <c r="F23" s="99">
        <f>SUM(F7:F22)</f>
        <v>1136</v>
      </c>
      <c r="G23" s="100">
        <f t="shared" si="1"/>
        <v>0.7624161073825504</v>
      </c>
      <c r="H23" s="257">
        <f>SUM(H7:H22)</f>
        <v>1338</v>
      </c>
      <c r="I23" s="99">
        <f>SUM(I7:I22)</f>
        <v>765</v>
      </c>
      <c r="J23" s="101">
        <f t="shared" si="2"/>
        <v>0.5717488789237668</v>
      </c>
      <c r="K23" s="126">
        <f>SUM(K7:K22)</f>
        <v>1425</v>
      </c>
      <c r="L23" s="102">
        <f t="shared" si="3"/>
        <v>1.0650224215246638</v>
      </c>
      <c r="M23" s="228">
        <f>SUM(M7:M22)</f>
        <v>73</v>
      </c>
      <c r="N23" s="229">
        <f>SUM(N7:N22)</f>
        <v>28</v>
      </c>
      <c r="O23" s="176">
        <f>SUM(O7:O22)</f>
        <v>1335</v>
      </c>
      <c r="P23" s="176">
        <f>SUM(P7:P22)</f>
        <v>11</v>
      </c>
      <c r="Q23" s="230">
        <f>SUM(Q7:Q22)</f>
        <v>46</v>
      </c>
      <c r="R23" s="25"/>
    </row>
    <row r="24" spans="1:18" ht="15">
      <c r="A24" s="308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"/>
    </row>
    <row r="25" spans="1:18" ht="15">
      <c r="A25" s="306" t="s">
        <v>75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"/>
    </row>
    <row r="26" spans="1:18" ht="15">
      <c r="A26" s="306" t="s">
        <v>50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"/>
    </row>
    <row r="27" spans="1:18" ht="1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"/>
    </row>
    <row r="28" spans="1:18" ht="9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7"/>
      <c r="Q28" s="71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79"/>
      <c r="Q29" s="3"/>
      <c r="R29" s="3"/>
    </row>
  </sheetData>
  <sheetProtection/>
  <mergeCells count="16">
    <mergeCell ref="A1:Q1"/>
    <mergeCell ref="M5:Q5"/>
    <mergeCell ref="H5:L5"/>
    <mergeCell ref="B5:D5"/>
    <mergeCell ref="E5:G5"/>
    <mergeCell ref="A3:Q3"/>
    <mergeCell ref="A2:Q2"/>
    <mergeCell ref="M4:Q4"/>
    <mergeCell ref="B4:D4"/>
    <mergeCell ref="E4:G4"/>
    <mergeCell ref="H4:L4"/>
    <mergeCell ref="A4:A6"/>
    <mergeCell ref="A27:Q27"/>
    <mergeCell ref="A25:Q25"/>
    <mergeCell ref="A26:Q26"/>
    <mergeCell ref="A24:Q24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N6" sqref="N6:N21"/>
    </sheetView>
  </sheetViews>
  <sheetFormatPr defaultColWidth="9.140625" defaultRowHeight="12.75"/>
  <cols>
    <col min="1" max="1" width="19.57421875" style="10" customWidth="1"/>
    <col min="2" max="2" width="8.00390625" style="12" customWidth="1"/>
    <col min="3" max="3" width="7.421875" style="13" customWidth="1"/>
    <col min="4" max="4" width="7.28125" style="14" customWidth="1"/>
    <col min="5" max="5" width="8.57421875" style="13" customWidth="1"/>
    <col min="6" max="6" width="8.57421875" style="15" customWidth="1"/>
    <col min="7" max="7" width="7.00390625" style="10" customWidth="1"/>
    <col min="8" max="8" width="10.28125" style="10" customWidth="1"/>
    <col min="9" max="10" width="8.57421875" style="10" customWidth="1"/>
    <col min="11" max="11" width="9.57421875" style="10" customWidth="1"/>
    <col min="12" max="12" width="9.421875" style="14" customWidth="1"/>
    <col min="13" max="13" width="8.00390625" style="13" customWidth="1"/>
    <col min="14" max="14" width="8.00390625" style="15" customWidth="1"/>
    <col min="15" max="15" width="9.7109375" style="9" customWidth="1"/>
    <col min="16" max="16384" width="9.140625" style="10" customWidth="1"/>
  </cols>
  <sheetData>
    <row r="1" spans="1:15" s="59" customFormat="1" ht="19.5" customHeight="1">
      <c r="A1" s="310" t="str">
        <f>+'1 Adult Part'!A1:O1</f>
        <v>TAB 6 - WIA TITLE I PARTICIPANT SUMMARIES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21"/>
    </row>
    <row r="2" spans="1:15" s="59" customFormat="1" ht="19.5" customHeight="1">
      <c r="A2" s="324" t="str">
        <f>'1 Adult Part'!$A$2</f>
        <v>FY14 ANNUAL PERFORMANCE ENDING JUNE 30, 2014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  <c r="O2" s="58"/>
    </row>
    <row r="3" spans="1:15" s="59" customFormat="1" ht="19.5" customHeight="1" thickBot="1">
      <c r="A3" s="334" t="s">
        <v>43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6"/>
      <c r="O3" s="58"/>
    </row>
    <row r="4" spans="1:14" ht="15">
      <c r="A4" s="337" t="s">
        <v>0</v>
      </c>
      <c r="B4" s="332" t="s">
        <v>58</v>
      </c>
      <c r="C4" s="332"/>
      <c r="D4" s="333"/>
      <c r="E4" s="331" t="s">
        <v>59</v>
      </c>
      <c r="F4" s="332"/>
      <c r="G4" s="333"/>
      <c r="H4" s="103" t="s">
        <v>12</v>
      </c>
      <c r="I4" s="329" t="s">
        <v>60</v>
      </c>
      <c r="J4" s="330"/>
      <c r="K4" s="329" t="s">
        <v>61</v>
      </c>
      <c r="L4" s="330"/>
      <c r="M4" s="331" t="s">
        <v>62</v>
      </c>
      <c r="N4" s="333"/>
    </row>
    <row r="5" spans="1:14" ht="34.5" customHeight="1" thickBot="1">
      <c r="A5" s="338"/>
      <c r="B5" s="180" t="s">
        <v>1</v>
      </c>
      <c r="C5" s="180" t="s">
        <v>2</v>
      </c>
      <c r="D5" s="179" t="s">
        <v>65</v>
      </c>
      <c r="E5" s="180" t="s">
        <v>1</v>
      </c>
      <c r="F5" s="202" t="s">
        <v>2</v>
      </c>
      <c r="G5" s="179" t="s">
        <v>65</v>
      </c>
      <c r="H5" s="70" t="s">
        <v>2</v>
      </c>
      <c r="I5" s="61" t="s">
        <v>1</v>
      </c>
      <c r="J5" s="70" t="s">
        <v>2</v>
      </c>
      <c r="K5" s="61" t="s">
        <v>1</v>
      </c>
      <c r="L5" s="70" t="s">
        <v>2</v>
      </c>
      <c r="M5" s="180" t="s">
        <v>1</v>
      </c>
      <c r="N5" s="203" t="s">
        <v>2</v>
      </c>
    </row>
    <row r="6" spans="1:15" s="259" customFormat="1" ht="21.75" customHeight="1">
      <c r="A6" s="66" t="str">
        <f>'1 Adult Part'!A7</f>
        <v>Berkshire</v>
      </c>
      <c r="B6" s="246">
        <v>70</v>
      </c>
      <c r="C6" s="111">
        <v>57</v>
      </c>
      <c r="D6" s="86">
        <f aca="true" t="shared" si="0" ref="D6:D22">C6/B6</f>
        <v>0.8142857142857143</v>
      </c>
      <c r="E6" s="245">
        <v>50</v>
      </c>
      <c r="F6" s="90">
        <v>35</v>
      </c>
      <c r="G6" s="86">
        <f aca="true" t="shared" si="1" ref="G6:G22">F6/E6</f>
        <v>0.7</v>
      </c>
      <c r="H6" s="90">
        <v>0</v>
      </c>
      <c r="I6" s="113">
        <f aca="true" t="shared" si="2" ref="I6:I22">+E6/B6</f>
        <v>0.7142857142857143</v>
      </c>
      <c r="J6" s="86">
        <f aca="true" t="shared" si="3" ref="J6:J22">(F6/(C6-H6))</f>
        <v>0.6140350877192983</v>
      </c>
      <c r="K6" s="260">
        <v>10.25</v>
      </c>
      <c r="L6" s="114">
        <v>11.012</v>
      </c>
      <c r="M6" s="261">
        <v>38</v>
      </c>
      <c r="N6" s="116">
        <v>44</v>
      </c>
      <c r="O6" s="258"/>
    </row>
    <row r="7" spans="1:15" s="259" customFormat="1" ht="21.75" customHeight="1">
      <c r="A7" s="66" t="str">
        <f>'1 Adult Part'!A8</f>
        <v>Boston</v>
      </c>
      <c r="B7" s="246">
        <v>99</v>
      </c>
      <c r="C7" s="111">
        <v>94</v>
      </c>
      <c r="D7" s="112">
        <f t="shared" si="0"/>
        <v>0.9494949494949495</v>
      </c>
      <c r="E7" s="248">
        <v>76</v>
      </c>
      <c r="F7" s="90">
        <v>56</v>
      </c>
      <c r="G7" s="86">
        <f t="shared" si="1"/>
        <v>0.7368421052631579</v>
      </c>
      <c r="H7" s="90">
        <v>1</v>
      </c>
      <c r="I7" s="113">
        <f t="shared" si="2"/>
        <v>0.7676767676767676</v>
      </c>
      <c r="J7" s="86">
        <f t="shared" si="3"/>
        <v>0.6021505376344086</v>
      </c>
      <c r="K7" s="260">
        <v>11.75</v>
      </c>
      <c r="L7" s="114">
        <v>14.42938811188811</v>
      </c>
      <c r="M7" s="262">
        <v>69</v>
      </c>
      <c r="N7" s="116">
        <v>80</v>
      </c>
      <c r="O7" s="258"/>
    </row>
    <row r="8" spans="1:15" s="259" customFormat="1" ht="21.75" customHeight="1">
      <c r="A8" s="65" t="str">
        <f>'1 Adult Part'!A9</f>
        <v>Bristol</v>
      </c>
      <c r="B8" s="246">
        <v>205</v>
      </c>
      <c r="C8" s="105">
        <v>121</v>
      </c>
      <c r="D8" s="92">
        <f t="shared" si="0"/>
        <v>0.5902439024390244</v>
      </c>
      <c r="E8" s="248">
        <v>155</v>
      </c>
      <c r="F8" s="93">
        <v>73</v>
      </c>
      <c r="G8" s="112">
        <f t="shared" si="1"/>
        <v>0.47096774193548385</v>
      </c>
      <c r="H8" s="117">
        <v>3</v>
      </c>
      <c r="I8" s="106">
        <f t="shared" si="2"/>
        <v>0.7560975609756098</v>
      </c>
      <c r="J8" s="92">
        <f t="shared" si="3"/>
        <v>0.6186440677966102</v>
      </c>
      <c r="K8" s="260">
        <v>12.5</v>
      </c>
      <c r="L8" s="107">
        <v>12.476386627071559</v>
      </c>
      <c r="M8" s="262">
        <v>25</v>
      </c>
      <c r="N8" s="109">
        <v>111</v>
      </c>
      <c r="O8" s="258"/>
    </row>
    <row r="9" spans="1:15" s="259" customFormat="1" ht="21.75" customHeight="1">
      <c r="A9" s="65" t="str">
        <f>'1 Adult Part'!A10</f>
        <v>Brockton</v>
      </c>
      <c r="B9" s="251">
        <v>42</v>
      </c>
      <c r="C9" s="105">
        <v>63</v>
      </c>
      <c r="D9" s="92">
        <f t="shared" si="0"/>
        <v>1.5</v>
      </c>
      <c r="E9" s="250">
        <v>32</v>
      </c>
      <c r="F9" s="93">
        <v>51</v>
      </c>
      <c r="G9" s="92">
        <f t="shared" si="1"/>
        <v>1.59375</v>
      </c>
      <c r="H9" s="93">
        <v>1</v>
      </c>
      <c r="I9" s="106">
        <f t="shared" si="2"/>
        <v>0.7619047619047619</v>
      </c>
      <c r="J9" s="92">
        <f t="shared" si="3"/>
        <v>0.8225806451612904</v>
      </c>
      <c r="K9" s="263">
        <v>12.5</v>
      </c>
      <c r="L9" s="107">
        <v>14.032388763197586</v>
      </c>
      <c r="M9" s="264">
        <v>14</v>
      </c>
      <c r="N9" s="109">
        <v>21</v>
      </c>
      <c r="O9" s="258"/>
    </row>
    <row r="10" spans="1:15" s="259" customFormat="1" ht="21.75" customHeight="1">
      <c r="A10" s="65" t="str">
        <f>'1 Adult Part'!A11</f>
        <v>Cape Cod &amp; Islands</v>
      </c>
      <c r="B10" s="246">
        <v>73</v>
      </c>
      <c r="C10" s="105">
        <v>40</v>
      </c>
      <c r="D10" s="92">
        <f t="shared" si="0"/>
        <v>0.547945205479452</v>
      </c>
      <c r="E10" s="248">
        <v>59</v>
      </c>
      <c r="F10" s="93">
        <v>33</v>
      </c>
      <c r="G10" s="92">
        <f t="shared" si="1"/>
        <v>0.559322033898305</v>
      </c>
      <c r="H10" s="93">
        <v>2</v>
      </c>
      <c r="I10" s="106">
        <f t="shared" si="2"/>
        <v>0.8082191780821918</v>
      </c>
      <c r="J10" s="92">
        <f t="shared" si="3"/>
        <v>0.868421052631579</v>
      </c>
      <c r="K10" s="260">
        <v>14</v>
      </c>
      <c r="L10" s="107">
        <v>13.396060606060605</v>
      </c>
      <c r="M10" s="262">
        <v>22</v>
      </c>
      <c r="N10" s="109">
        <v>14</v>
      </c>
      <c r="O10" s="258"/>
    </row>
    <row r="11" spans="1:15" s="259" customFormat="1" ht="21.75" customHeight="1">
      <c r="A11" s="65" t="str">
        <f>'1 Adult Part'!A12</f>
        <v>Central Mass</v>
      </c>
      <c r="B11" s="246">
        <v>125</v>
      </c>
      <c r="C11" s="105">
        <v>90</v>
      </c>
      <c r="D11" s="92">
        <f t="shared" si="0"/>
        <v>0.72</v>
      </c>
      <c r="E11" s="248">
        <v>104</v>
      </c>
      <c r="F11" s="93">
        <v>75</v>
      </c>
      <c r="G11" s="118">
        <f t="shared" si="1"/>
        <v>0.7211538461538461</v>
      </c>
      <c r="H11" s="119">
        <v>4</v>
      </c>
      <c r="I11" s="106">
        <f t="shared" si="2"/>
        <v>0.832</v>
      </c>
      <c r="J11" s="92">
        <f t="shared" si="3"/>
        <v>0.872093023255814</v>
      </c>
      <c r="K11" s="260">
        <v>13</v>
      </c>
      <c r="L11" s="107">
        <v>13.768488888888887</v>
      </c>
      <c r="M11" s="262">
        <v>37</v>
      </c>
      <c r="N11" s="109">
        <v>34</v>
      </c>
      <c r="O11" s="258"/>
    </row>
    <row r="12" spans="1:15" s="259" customFormat="1" ht="21.75" customHeight="1">
      <c r="A12" s="65" t="str">
        <f>'1 Adult Part'!A13</f>
        <v>Franklin/Hampshire</v>
      </c>
      <c r="B12" s="246">
        <v>14</v>
      </c>
      <c r="C12" s="105">
        <v>23</v>
      </c>
      <c r="D12" s="92">
        <f t="shared" si="0"/>
        <v>1.6428571428571428</v>
      </c>
      <c r="E12" s="248">
        <v>12</v>
      </c>
      <c r="F12" s="93">
        <v>17</v>
      </c>
      <c r="G12" s="92">
        <f t="shared" si="1"/>
        <v>1.4166666666666667</v>
      </c>
      <c r="H12" s="93">
        <v>0</v>
      </c>
      <c r="I12" s="106">
        <f t="shared" si="2"/>
        <v>0.8571428571428571</v>
      </c>
      <c r="J12" s="92">
        <f t="shared" si="3"/>
        <v>0.7391304347826086</v>
      </c>
      <c r="K12" s="260">
        <v>12</v>
      </c>
      <c r="L12" s="107">
        <v>12.763521184697657</v>
      </c>
      <c r="M12" s="262">
        <v>15</v>
      </c>
      <c r="N12" s="109">
        <v>12</v>
      </c>
      <c r="O12" s="258"/>
    </row>
    <row r="13" spans="1:15" s="259" customFormat="1" ht="21.75" customHeight="1">
      <c r="A13" s="65" t="str">
        <f>'1 Adult Part'!A14</f>
        <v>Greater Lowell</v>
      </c>
      <c r="B13" s="246">
        <v>20</v>
      </c>
      <c r="C13" s="105">
        <v>12</v>
      </c>
      <c r="D13" s="92">
        <f t="shared" si="0"/>
        <v>0.6</v>
      </c>
      <c r="E13" s="248">
        <v>16</v>
      </c>
      <c r="F13" s="93">
        <v>11</v>
      </c>
      <c r="G13" s="112">
        <f t="shared" si="1"/>
        <v>0.6875</v>
      </c>
      <c r="H13" s="117">
        <v>1</v>
      </c>
      <c r="I13" s="106">
        <f t="shared" si="2"/>
        <v>0.8</v>
      </c>
      <c r="J13" s="92">
        <f t="shared" si="3"/>
        <v>1</v>
      </c>
      <c r="K13" s="260">
        <v>14</v>
      </c>
      <c r="L13" s="107">
        <v>19.12237762237762</v>
      </c>
      <c r="M13" s="262">
        <v>18</v>
      </c>
      <c r="N13" s="109">
        <v>11</v>
      </c>
      <c r="O13" s="258"/>
    </row>
    <row r="14" spans="1:15" s="259" customFormat="1" ht="21.75" customHeight="1">
      <c r="A14" s="65" t="str">
        <f>'1 Adult Part'!A15</f>
        <v>Greater New Bedford</v>
      </c>
      <c r="B14" s="246">
        <v>111</v>
      </c>
      <c r="C14" s="105">
        <v>95</v>
      </c>
      <c r="D14" s="92">
        <f t="shared" si="0"/>
        <v>0.8558558558558559</v>
      </c>
      <c r="E14" s="248">
        <v>92</v>
      </c>
      <c r="F14" s="93">
        <v>60</v>
      </c>
      <c r="G14" s="92">
        <f t="shared" si="1"/>
        <v>0.6521739130434783</v>
      </c>
      <c r="H14" s="93">
        <v>0</v>
      </c>
      <c r="I14" s="106">
        <f t="shared" si="2"/>
        <v>0.8288288288288288</v>
      </c>
      <c r="J14" s="92">
        <f t="shared" si="3"/>
        <v>0.631578947368421</v>
      </c>
      <c r="K14" s="260">
        <v>12.75</v>
      </c>
      <c r="L14" s="107">
        <v>11.742626373626374</v>
      </c>
      <c r="M14" s="262">
        <v>83</v>
      </c>
      <c r="N14" s="109">
        <v>52</v>
      </c>
      <c r="O14" s="258"/>
    </row>
    <row r="15" spans="1:15" s="259" customFormat="1" ht="21.75" customHeight="1">
      <c r="A15" s="65" t="str">
        <f>'1 Adult Part'!A16</f>
        <v>Hampden</v>
      </c>
      <c r="B15" s="246">
        <v>167</v>
      </c>
      <c r="C15" s="105">
        <v>182</v>
      </c>
      <c r="D15" s="92">
        <f t="shared" si="0"/>
        <v>1.089820359281437</v>
      </c>
      <c r="E15" s="248">
        <v>120</v>
      </c>
      <c r="F15" s="93">
        <v>111</v>
      </c>
      <c r="G15" s="92">
        <f t="shared" si="1"/>
        <v>0.925</v>
      </c>
      <c r="H15" s="93">
        <v>6</v>
      </c>
      <c r="I15" s="106">
        <f t="shared" si="2"/>
        <v>0.718562874251497</v>
      </c>
      <c r="J15" s="92">
        <f t="shared" si="3"/>
        <v>0.6306818181818182</v>
      </c>
      <c r="K15" s="260">
        <v>11</v>
      </c>
      <c r="L15" s="107">
        <v>11.191968121968124</v>
      </c>
      <c r="M15" s="262">
        <v>96</v>
      </c>
      <c r="N15" s="109">
        <v>122</v>
      </c>
      <c r="O15" s="258"/>
    </row>
    <row r="16" spans="1:15" s="259" customFormat="1" ht="21.75" customHeight="1">
      <c r="A16" s="65" t="str">
        <f>'1 Adult Part'!A17</f>
        <v>Merrimack Valley</v>
      </c>
      <c r="B16" s="246">
        <v>78</v>
      </c>
      <c r="C16" s="105">
        <v>72</v>
      </c>
      <c r="D16" s="92">
        <f t="shared" si="0"/>
        <v>0.9230769230769231</v>
      </c>
      <c r="E16" s="248">
        <v>55</v>
      </c>
      <c r="F16" s="93">
        <v>41</v>
      </c>
      <c r="G16" s="92">
        <f t="shared" si="1"/>
        <v>0.7454545454545455</v>
      </c>
      <c r="H16" s="93">
        <v>0</v>
      </c>
      <c r="I16" s="106">
        <f t="shared" si="2"/>
        <v>0.7051282051282052</v>
      </c>
      <c r="J16" s="92">
        <f t="shared" si="3"/>
        <v>0.5694444444444444</v>
      </c>
      <c r="K16" s="260">
        <v>10</v>
      </c>
      <c r="L16" s="107">
        <v>12.170731707317072</v>
      </c>
      <c r="M16" s="262">
        <v>59</v>
      </c>
      <c r="N16" s="109">
        <v>43</v>
      </c>
      <c r="O16" s="258"/>
    </row>
    <row r="17" spans="1:15" s="259" customFormat="1" ht="21.75" customHeight="1">
      <c r="A17" s="65" t="str">
        <f>'1 Adult Part'!A18</f>
        <v>Metro North</v>
      </c>
      <c r="B17" s="246">
        <v>321</v>
      </c>
      <c r="C17" s="105">
        <v>309</v>
      </c>
      <c r="D17" s="92">
        <f t="shared" si="0"/>
        <v>0.9626168224299065</v>
      </c>
      <c r="E17" s="248">
        <v>244</v>
      </c>
      <c r="F17" s="93">
        <v>273</v>
      </c>
      <c r="G17" s="92">
        <f t="shared" si="1"/>
        <v>1.1188524590163935</v>
      </c>
      <c r="H17" s="93">
        <v>1</v>
      </c>
      <c r="I17" s="106">
        <f t="shared" si="2"/>
        <v>0.7601246105919003</v>
      </c>
      <c r="J17" s="92">
        <f t="shared" si="3"/>
        <v>0.8863636363636364</v>
      </c>
      <c r="K17" s="260">
        <v>10.2</v>
      </c>
      <c r="L17" s="107">
        <v>11.49214426599042</v>
      </c>
      <c r="M17" s="262">
        <v>80</v>
      </c>
      <c r="N17" s="109">
        <v>101</v>
      </c>
      <c r="O17" s="258"/>
    </row>
    <row r="18" spans="1:15" s="259" customFormat="1" ht="21.75" customHeight="1">
      <c r="A18" s="65" t="str">
        <f>'1 Adult Part'!A19</f>
        <v>Metro South/West</v>
      </c>
      <c r="B18" s="246">
        <v>30</v>
      </c>
      <c r="C18" s="105">
        <v>29</v>
      </c>
      <c r="D18" s="92">
        <f t="shared" si="0"/>
        <v>0.9666666666666667</v>
      </c>
      <c r="E18" s="248">
        <v>25</v>
      </c>
      <c r="F18" s="93">
        <v>20</v>
      </c>
      <c r="G18" s="92">
        <f t="shared" si="1"/>
        <v>0.8</v>
      </c>
      <c r="H18" s="93">
        <v>3</v>
      </c>
      <c r="I18" s="106">
        <f t="shared" si="2"/>
        <v>0.8333333333333334</v>
      </c>
      <c r="J18" s="92">
        <f t="shared" si="3"/>
        <v>0.7692307692307693</v>
      </c>
      <c r="K18" s="260">
        <v>10</v>
      </c>
      <c r="L18" s="107">
        <v>16.667576923076922</v>
      </c>
      <c r="M18" s="262">
        <v>38</v>
      </c>
      <c r="N18" s="109">
        <v>20</v>
      </c>
      <c r="O18" s="258"/>
    </row>
    <row r="19" spans="1:15" s="259" customFormat="1" ht="21.75" customHeight="1">
      <c r="A19" s="65" t="str">
        <f>'1 Adult Part'!A20</f>
        <v>North Central Mass</v>
      </c>
      <c r="B19" s="246">
        <v>52</v>
      </c>
      <c r="C19" s="105">
        <v>41</v>
      </c>
      <c r="D19" s="92">
        <f t="shared" si="0"/>
        <v>0.7884615384615384</v>
      </c>
      <c r="E19" s="248">
        <v>42</v>
      </c>
      <c r="F19" s="93">
        <v>29</v>
      </c>
      <c r="G19" s="86">
        <f t="shared" si="1"/>
        <v>0.6904761904761905</v>
      </c>
      <c r="H19" s="90">
        <v>2</v>
      </c>
      <c r="I19" s="106">
        <f t="shared" si="2"/>
        <v>0.8076923076923077</v>
      </c>
      <c r="J19" s="92">
        <f t="shared" si="3"/>
        <v>0.7435897435897436</v>
      </c>
      <c r="K19" s="260">
        <v>11</v>
      </c>
      <c r="L19" s="107">
        <v>12.751034482758621</v>
      </c>
      <c r="M19" s="262">
        <v>41</v>
      </c>
      <c r="N19" s="109">
        <v>25</v>
      </c>
      <c r="O19" s="258"/>
    </row>
    <row r="20" spans="1:15" s="259" customFormat="1" ht="21.75" customHeight="1">
      <c r="A20" s="65" t="str">
        <f>'1 Adult Part'!A21</f>
        <v>North Shore</v>
      </c>
      <c r="B20" s="246">
        <v>105</v>
      </c>
      <c r="C20" s="105">
        <v>76</v>
      </c>
      <c r="D20" s="92">
        <f t="shared" si="0"/>
        <v>0.7238095238095238</v>
      </c>
      <c r="E20" s="248">
        <v>86</v>
      </c>
      <c r="F20" s="93">
        <v>62</v>
      </c>
      <c r="G20" s="86">
        <f t="shared" si="1"/>
        <v>0.7209302325581395</v>
      </c>
      <c r="H20" s="90">
        <v>3</v>
      </c>
      <c r="I20" s="106">
        <f t="shared" si="2"/>
        <v>0.819047619047619</v>
      </c>
      <c r="J20" s="92">
        <f t="shared" si="3"/>
        <v>0.8493150684931506</v>
      </c>
      <c r="K20" s="260">
        <v>13</v>
      </c>
      <c r="L20" s="107">
        <v>15.64553970223325</v>
      </c>
      <c r="M20" s="262">
        <v>80</v>
      </c>
      <c r="N20" s="109">
        <v>64</v>
      </c>
      <c r="O20" s="258"/>
    </row>
    <row r="21" spans="1:15" s="259" customFormat="1" ht="21.75" customHeight="1" thickBot="1">
      <c r="A21" s="67" t="str">
        <f>'1 Adult Part'!A22</f>
        <v>South Shore</v>
      </c>
      <c r="B21" s="265">
        <v>55</v>
      </c>
      <c r="C21" s="121">
        <v>36</v>
      </c>
      <c r="D21" s="95">
        <f t="shared" si="0"/>
        <v>0.6545454545454545</v>
      </c>
      <c r="E21" s="252">
        <v>40</v>
      </c>
      <c r="F21" s="119">
        <v>18</v>
      </c>
      <c r="G21" s="112">
        <f t="shared" si="1"/>
        <v>0.45</v>
      </c>
      <c r="H21" s="122">
        <v>0</v>
      </c>
      <c r="I21" s="106">
        <f t="shared" si="2"/>
        <v>0.7272727272727273</v>
      </c>
      <c r="J21" s="118">
        <f t="shared" si="3"/>
        <v>0.5</v>
      </c>
      <c r="K21" s="260">
        <v>13.37</v>
      </c>
      <c r="L21" s="123">
        <v>19.027003798670464</v>
      </c>
      <c r="M21" s="266">
        <v>49</v>
      </c>
      <c r="N21" s="282">
        <v>22</v>
      </c>
      <c r="O21" s="258"/>
    </row>
    <row r="22" spans="1:15" s="259" customFormat="1" ht="21.75" customHeight="1" thickBot="1">
      <c r="A22" s="68" t="s">
        <v>11</v>
      </c>
      <c r="B22" s="267">
        <f>SUM(B6:B21)</f>
        <v>1567</v>
      </c>
      <c r="C22" s="124">
        <f>SUM(C6:C21)</f>
        <v>1340</v>
      </c>
      <c r="D22" s="125">
        <f t="shared" si="0"/>
        <v>0.8551372048500319</v>
      </c>
      <c r="E22" s="256">
        <f>SUM(E6:E21)</f>
        <v>1208</v>
      </c>
      <c r="F22" s="127">
        <f>SUM(F6:F21)</f>
        <v>965</v>
      </c>
      <c r="G22" s="125">
        <f t="shared" si="1"/>
        <v>0.7988410596026491</v>
      </c>
      <c r="H22" s="127">
        <f>SUM(H6:H21)</f>
        <v>27</v>
      </c>
      <c r="I22" s="128">
        <f t="shared" si="2"/>
        <v>0.7708998085513721</v>
      </c>
      <c r="J22" s="125">
        <f t="shared" si="3"/>
        <v>0.734958111195735</v>
      </c>
      <c r="K22" s="268">
        <v>11.726105087572977</v>
      </c>
      <c r="L22" s="129">
        <v>12.767656956026126</v>
      </c>
      <c r="M22" s="269">
        <f>SUM(M6:M21)</f>
        <v>764</v>
      </c>
      <c r="N22" s="131">
        <f>SUM(N6:N21)</f>
        <v>776</v>
      </c>
      <c r="O22" s="258"/>
    </row>
    <row r="23" spans="1:15" s="76" customFormat="1" ht="15">
      <c r="A23" s="196" t="s">
        <v>78</v>
      </c>
      <c r="B23" s="72"/>
      <c r="C23" s="73"/>
      <c r="D23" s="74"/>
      <c r="E23" s="73"/>
      <c r="F23" s="75"/>
      <c r="G23" s="71"/>
      <c r="H23" s="71"/>
      <c r="I23" s="71"/>
      <c r="J23" s="71"/>
      <c r="K23" s="71"/>
      <c r="L23" s="74"/>
      <c r="M23" s="73"/>
      <c r="O23" s="71"/>
    </row>
    <row r="24" spans="1:15" s="76" customFormat="1" ht="15">
      <c r="A24" s="71" t="s">
        <v>73</v>
      </c>
      <c r="B24" s="72"/>
      <c r="C24" s="73"/>
      <c r="D24" s="74"/>
      <c r="E24" s="73"/>
      <c r="F24" s="75"/>
      <c r="G24" s="71"/>
      <c r="H24" s="71"/>
      <c r="I24" s="71"/>
      <c r="J24" s="71"/>
      <c r="K24" s="71"/>
      <c r="L24" s="74"/>
      <c r="M24" s="73"/>
      <c r="N24" s="197"/>
      <c r="O24" s="71"/>
    </row>
    <row r="25" spans="1:17" ht="24" customHeight="1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</row>
    <row r="26" spans="1:14" ht="12.75">
      <c r="A26" s="9"/>
      <c r="B26" s="198"/>
      <c r="C26" s="199"/>
      <c r="D26" s="200"/>
      <c r="E26" s="199"/>
      <c r="F26" s="201"/>
      <c r="G26" s="9"/>
      <c r="H26" s="9"/>
      <c r="I26" s="9"/>
      <c r="J26" s="9"/>
      <c r="K26" s="9"/>
      <c r="L26" s="200"/>
      <c r="M26" s="199"/>
      <c r="N26" s="201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19.421875" style="0" customWidth="1"/>
    <col min="2" max="2" width="7.57421875" style="22" customWidth="1"/>
    <col min="3" max="4" width="8.00390625" style="0" customWidth="1"/>
    <col min="5" max="5" width="10.00390625" style="0" customWidth="1"/>
    <col min="6" max="7" width="8.140625" style="0" customWidth="1"/>
    <col min="8" max="8" width="7.00390625" style="0" customWidth="1"/>
    <col min="9" max="10" width="7.57421875" style="0" customWidth="1"/>
    <col min="11" max="11" width="9.57421875" style="0" customWidth="1"/>
    <col min="12" max="15" width="7.7109375" style="0" customWidth="1"/>
    <col min="18" max="18" width="8.8515625" style="0" customWidth="1"/>
  </cols>
  <sheetData>
    <row r="1" spans="1:30" s="56" customFormat="1" ht="19.5" customHeight="1">
      <c r="A1" s="310" t="str">
        <f>+'1 Adult Part'!A1:O1</f>
        <v>TAB 6 - WIA TITLE I PARTICIPANT SUMMARIES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8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s="56" customFormat="1" ht="19.5" customHeight="1">
      <c r="A2" s="319" t="str">
        <f>'1 Adult Part'!$A$2</f>
        <v>FY14 ANNUAL PERFORMANCE ENDING JUNE 30, 2014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6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s="56" customFormat="1" ht="19.5" customHeight="1" thickBot="1">
      <c r="A3" s="316" t="s">
        <v>42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16.5" customHeight="1">
      <c r="A4" s="337" t="s">
        <v>0</v>
      </c>
      <c r="B4" s="329" t="s">
        <v>69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40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236" customFormat="1" ht="50.25" customHeight="1" thickBot="1">
      <c r="A5" s="338"/>
      <c r="B5" s="204" t="s">
        <v>14</v>
      </c>
      <c r="C5" s="205" t="s">
        <v>70</v>
      </c>
      <c r="D5" s="205" t="s">
        <v>15</v>
      </c>
      <c r="E5" s="205" t="s">
        <v>66</v>
      </c>
      <c r="F5" s="205" t="s">
        <v>67</v>
      </c>
      <c r="G5" s="205" t="s">
        <v>16</v>
      </c>
      <c r="H5" s="207" t="s">
        <v>17</v>
      </c>
      <c r="I5" s="205" t="s">
        <v>18</v>
      </c>
      <c r="J5" s="205" t="s">
        <v>19</v>
      </c>
      <c r="K5" s="205" t="s">
        <v>80</v>
      </c>
      <c r="L5" s="205" t="s">
        <v>20</v>
      </c>
      <c r="M5" s="207" t="s">
        <v>71</v>
      </c>
      <c r="N5" s="205" t="s">
        <v>22</v>
      </c>
      <c r="O5" s="206" t="s">
        <v>23</v>
      </c>
      <c r="P5" s="234"/>
      <c r="Q5" s="234"/>
      <c r="R5" s="235"/>
      <c r="S5" s="235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</row>
    <row r="6" spans="1:30" s="6" customFormat="1" ht="21.75" customHeight="1">
      <c r="A6" s="65" t="str">
        <f>'1 Adult Part'!A7</f>
        <v>Berkshire</v>
      </c>
      <c r="B6" s="132">
        <v>87.14285714285714</v>
      </c>
      <c r="C6" s="133">
        <v>2.857142857142857</v>
      </c>
      <c r="D6" s="134">
        <v>14.285714285714286</v>
      </c>
      <c r="E6" s="133">
        <v>18.571428571428573</v>
      </c>
      <c r="F6" s="133">
        <v>0</v>
      </c>
      <c r="G6" s="134">
        <v>8.571428571428571</v>
      </c>
      <c r="H6" s="133">
        <v>0</v>
      </c>
      <c r="I6" s="134">
        <v>28.571428571428573</v>
      </c>
      <c r="J6" s="133">
        <v>0</v>
      </c>
      <c r="K6" s="134">
        <v>12.857142857142858</v>
      </c>
      <c r="L6" s="134">
        <v>1.4285714285714286</v>
      </c>
      <c r="M6" s="136">
        <v>1.4285714285714286</v>
      </c>
      <c r="N6" s="134">
        <v>50</v>
      </c>
      <c r="O6" s="137">
        <v>97.14285714285714</v>
      </c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21.75" customHeight="1">
      <c r="A7" s="66" t="str">
        <f>'1 Adult Part'!A8</f>
        <v>Boston</v>
      </c>
      <c r="B7" s="138">
        <v>66.46706586826348</v>
      </c>
      <c r="C7" s="139">
        <v>7.18562874251497</v>
      </c>
      <c r="D7" s="140">
        <v>12.574850299401199</v>
      </c>
      <c r="E7" s="139">
        <v>52.09580838323353</v>
      </c>
      <c r="F7" s="139">
        <v>10.778443113772457</v>
      </c>
      <c r="G7" s="140">
        <v>4.191616766467066</v>
      </c>
      <c r="H7" s="139">
        <v>2.395209580838323</v>
      </c>
      <c r="I7" s="140">
        <v>19.161676646706585</v>
      </c>
      <c r="J7" s="139">
        <v>11.377245508982037</v>
      </c>
      <c r="K7" s="140">
        <v>79.64071856287426</v>
      </c>
      <c r="L7" s="140">
        <v>1.7964071856287425</v>
      </c>
      <c r="M7" s="142">
        <v>1.7964071856287425</v>
      </c>
      <c r="N7" s="140">
        <v>29.34131736526946</v>
      </c>
      <c r="O7" s="143">
        <v>78.44311377245509</v>
      </c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21.75" customHeight="1">
      <c r="A8" s="65" t="str">
        <f>'1 Adult Part'!A9</f>
        <v>Bristol</v>
      </c>
      <c r="B8" s="144">
        <v>72.09302325581395</v>
      </c>
      <c r="C8" s="145">
        <v>6.511627906976745</v>
      </c>
      <c r="D8" s="146">
        <v>8.372093023255816</v>
      </c>
      <c r="E8" s="145">
        <v>10.232558139534884</v>
      </c>
      <c r="F8" s="145">
        <v>2.7906976744186043</v>
      </c>
      <c r="G8" s="146">
        <v>4.186046511627908</v>
      </c>
      <c r="H8" s="145">
        <v>22.325581395348834</v>
      </c>
      <c r="I8" s="146">
        <v>26.511627906976745</v>
      </c>
      <c r="J8" s="145">
        <v>1.3953488372093021</v>
      </c>
      <c r="K8" s="146">
        <v>58.604651162790695</v>
      </c>
      <c r="L8" s="146">
        <v>0</v>
      </c>
      <c r="M8" s="148">
        <v>4.651162790697675</v>
      </c>
      <c r="N8" s="146">
        <v>46.97674418604651</v>
      </c>
      <c r="O8" s="149">
        <v>99.53488372093022</v>
      </c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21.75" customHeight="1">
      <c r="A9" s="65" t="str">
        <f>'1 Adult Part'!A10</f>
        <v>Brockton</v>
      </c>
      <c r="B9" s="144">
        <v>62.03703703703704</v>
      </c>
      <c r="C9" s="145">
        <v>14.814814814814815</v>
      </c>
      <c r="D9" s="146">
        <v>2.7777777777777777</v>
      </c>
      <c r="E9" s="145">
        <v>44.44444444444444</v>
      </c>
      <c r="F9" s="145">
        <v>1.8518518518518519</v>
      </c>
      <c r="G9" s="146">
        <v>2.7777777777777777</v>
      </c>
      <c r="H9" s="145">
        <v>7.407407407407407</v>
      </c>
      <c r="I9" s="146">
        <v>13.888888888888891</v>
      </c>
      <c r="J9" s="145">
        <v>1.8518518518518519</v>
      </c>
      <c r="K9" s="146">
        <v>6.481481481481482</v>
      </c>
      <c r="L9" s="146">
        <v>0.9259259259259259</v>
      </c>
      <c r="M9" s="148">
        <v>3.7037037037037037</v>
      </c>
      <c r="N9" s="146">
        <v>29.62962962962963</v>
      </c>
      <c r="O9" s="149">
        <v>93.51851851851852</v>
      </c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6" customFormat="1" ht="21.75" customHeight="1">
      <c r="A10" s="65" t="str">
        <f>'1 Adult Part'!A11</f>
        <v>Cape Cod &amp; Islands</v>
      </c>
      <c r="B10" s="144">
        <v>80.32786885245902</v>
      </c>
      <c r="C10" s="145">
        <v>29.508196721311474</v>
      </c>
      <c r="D10" s="146">
        <v>1.639344262295082</v>
      </c>
      <c r="E10" s="145">
        <v>16.39344262295082</v>
      </c>
      <c r="F10" s="145">
        <v>1.639344262295082</v>
      </c>
      <c r="G10" s="146">
        <v>13.114754098360656</v>
      </c>
      <c r="H10" s="145">
        <v>4.918032786885246</v>
      </c>
      <c r="I10" s="146">
        <v>19.672131147540984</v>
      </c>
      <c r="J10" s="145">
        <v>0</v>
      </c>
      <c r="K10" s="146">
        <v>9.836065573770492</v>
      </c>
      <c r="L10" s="146">
        <v>0</v>
      </c>
      <c r="M10" s="148">
        <v>1.639344262295082</v>
      </c>
      <c r="N10" s="146">
        <v>22.950819672131146</v>
      </c>
      <c r="O10" s="149">
        <v>70.49180327868854</v>
      </c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6" customFormat="1" ht="21.75" customHeight="1">
      <c r="A11" s="65" t="str">
        <f>'1 Adult Part'!A12</f>
        <v>Central Mass</v>
      </c>
      <c r="B11" s="144">
        <v>71.83098591549296</v>
      </c>
      <c r="C11" s="145">
        <v>22.535211267605632</v>
      </c>
      <c r="D11" s="146">
        <v>14.084507042253522</v>
      </c>
      <c r="E11" s="145">
        <v>11.267605633802816</v>
      </c>
      <c r="F11" s="145">
        <v>14.7887323943662</v>
      </c>
      <c r="G11" s="146">
        <v>4.225352112676056</v>
      </c>
      <c r="H11" s="145">
        <v>9.154929577464788</v>
      </c>
      <c r="I11" s="146">
        <v>7.042253521126761</v>
      </c>
      <c r="J11" s="145">
        <v>3.5211267605633805</v>
      </c>
      <c r="K11" s="146">
        <v>7.042253521126761</v>
      </c>
      <c r="L11" s="146">
        <v>0</v>
      </c>
      <c r="M11" s="148">
        <v>4.225352112676056</v>
      </c>
      <c r="N11" s="146">
        <v>26.056338028169016</v>
      </c>
      <c r="O11" s="149">
        <v>88.73239436619718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6" customFormat="1" ht="21.75" customHeight="1">
      <c r="A12" s="65" t="str">
        <f>'1 Adult Part'!A13</f>
        <v>Franklin/Hampshire</v>
      </c>
      <c r="B12" s="144">
        <v>69.6969696969697</v>
      </c>
      <c r="C12" s="145">
        <v>12.121212121212123</v>
      </c>
      <c r="D12" s="146">
        <v>6.060606060606061</v>
      </c>
      <c r="E12" s="145">
        <v>6.060606060606061</v>
      </c>
      <c r="F12" s="145">
        <v>3.0303030303030307</v>
      </c>
      <c r="G12" s="146">
        <v>12.121212121212123</v>
      </c>
      <c r="H12" s="145">
        <v>3.0303030303030307</v>
      </c>
      <c r="I12" s="146">
        <v>30.303030303030305</v>
      </c>
      <c r="J12" s="145">
        <v>0</v>
      </c>
      <c r="K12" s="146">
        <v>3.0303030303030307</v>
      </c>
      <c r="L12" s="146">
        <v>0</v>
      </c>
      <c r="M12" s="148">
        <v>6.060606060606061</v>
      </c>
      <c r="N12" s="146">
        <v>27.27272727272727</v>
      </c>
      <c r="O12" s="149">
        <v>100</v>
      </c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6" customFormat="1" ht="21.75" customHeight="1">
      <c r="A13" s="65" t="str">
        <f>'1 Adult Part'!A14</f>
        <v>Greater Lowell</v>
      </c>
      <c r="B13" s="144">
        <v>75</v>
      </c>
      <c r="C13" s="145">
        <v>10.714285714285714</v>
      </c>
      <c r="D13" s="146">
        <v>3.5714285714285716</v>
      </c>
      <c r="E13" s="145">
        <v>0</v>
      </c>
      <c r="F13" s="145">
        <v>46.42857142857143</v>
      </c>
      <c r="G13" s="146">
        <v>10.714285714285714</v>
      </c>
      <c r="H13" s="145">
        <v>7.142857142857143</v>
      </c>
      <c r="I13" s="146">
        <v>7.142857142857143</v>
      </c>
      <c r="J13" s="145">
        <v>0</v>
      </c>
      <c r="K13" s="146">
        <v>46.42857142857143</v>
      </c>
      <c r="L13" s="146">
        <v>0</v>
      </c>
      <c r="M13" s="148">
        <v>0</v>
      </c>
      <c r="N13" s="146">
        <v>35.714285714285715</v>
      </c>
      <c r="O13" s="149">
        <v>89.28571428571429</v>
      </c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6" customFormat="1" ht="21.75" customHeight="1">
      <c r="A14" s="65" t="str">
        <f>'1 Adult Part'!A15</f>
        <v>Greater New Bedford</v>
      </c>
      <c r="B14" s="144">
        <v>77.61194029850748</v>
      </c>
      <c r="C14" s="145">
        <v>9.701492537313435</v>
      </c>
      <c r="D14" s="146">
        <v>27.611940298507463</v>
      </c>
      <c r="E14" s="145">
        <v>9.701492537313435</v>
      </c>
      <c r="F14" s="145">
        <v>0.746268656716418</v>
      </c>
      <c r="G14" s="146">
        <v>7.462686567164179</v>
      </c>
      <c r="H14" s="145">
        <v>13.432835820895523</v>
      </c>
      <c r="I14" s="146">
        <v>14.925373134328359</v>
      </c>
      <c r="J14" s="145">
        <v>2.985074626865672</v>
      </c>
      <c r="K14" s="146">
        <v>13.432835820895523</v>
      </c>
      <c r="L14" s="146">
        <v>1.492537313432836</v>
      </c>
      <c r="M14" s="148">
        <v>11.940298507462687</v>
      </c>
      <c r="N14" s="146">
        <v>49.25373134328359</v>
      </c>
      <c r="O14" s="149">
        <v>96.2686567164179</v>
      </c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6" customFormat="1" ht="21.75" customHeight="1">
      <c r="A15" s="65" t="str">
        <f>'1 Adult Part'!A16</f>
        <v>Hampden</v>
      </c>
      <c r="B15" s="144">
        <v>79.5774647887324</v>
      </c>
      <c r="C15" s="145">
        <v>2.816901408450704</v>
      </c>
      <c r="D15" s="146">
        <v>51.40845070422535</v>
      </c>
      <c r="E15" s="145">
        <v>26.760563380281692</v>
      </c>
      <c r="F15" s="145">
        <v>1.056338028169014</v>
      </c>
      <c r="G15" s="146">
        <v>5.985915492957746</v>
      </c>
      <c r="H15" s="145">
        <v>18.309859154929576</v>
      </c>
      <c r="I15" s="146">
        <v>30.281690140845075</v>
      </c>
      <c r="J15" s="145">
        <v>5.614035087719298</v>
      </c>
      <c r="K15" s="146">
        <v>66.90140845070422</v>
      </c>
      <c r="L15" s="146">
        <v>1.4035087719298245</v>
      </c>
      <c r="M15" s="148">
        <v>1.7605633802816902</v>
      </c>
      <c r="N15" s="146">
        <v>47.183098591549296</v>
      </c>
      <c r="O15" s="149">
        <v>96.49122807017544</v>
      </c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6" customFormat="1" ht="21.75" customHeight="1">
      <c r="A16" s="65" t="str">
        <f>'1 Adult Part'!A17</f>
        <v>Merrimack Valley</v>
      </c>
      <c r="B16" s="144">
        <v>68.93203883495146</v>
      </c>
      <c r="C16" s="145">
        <v>11.650485436893204</v>
      </c>
      <c r="D16" s="146">
        <v>47.57281553398058</v>
      </c>
      <c r="E16" s="145">
        <v>12.621359223300972</v>
      </c>
      <c r="F16" s="145">
        <v>0.970873786407767</v>
      </c>
      <c r="G16" s="146">
        <v>4.854368932038835</v>
      </c>
      <c r="H16" s="145">
        <v>5.825242718446602</v>
      </c>
      <c r="I16" s="146">
        <v>33.00970873786409</v>
      </c>
      <c r="J16" s="145">
        <v>5.825242718446602</v>
      </c>
      <c r="K16" s="146">
        <v>27.184466019417474</v>
      </c>
      <c r="L16" s="146">
        <v>0.970873786407767</v>
      </c>
      <c r="M16" s="148">
        <v>6.796116504854369</v>
      </c>
      <c r="N16" s="146">
        <v>41.74757281553398</v>
      </c>
      <c r="O16" s="149">
        <v>74.75728155339806</v>
      </c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6" customFormat="1" ht="21.75" customHeight="1">
      <c r="A17" s="65" t="str">
        <f>'1 Adult Part'!A18</f>
        <v>Metro North</v>
      </c>
      <c r="B17" s="144">
        <v>71.35416666666669</v>
      </c>
      <c r="C17" s="145">
        <v>7.03125</v>
      </c>
      <c r="D17" s="146">
        <v>42.70833333333334</v>
      </c>
      <c r="E17" s="145">
        <v>21.875</v>
      </c>
      <c r="F17" s="145">
        <v>4.166666666666668</v>
      </c>
      <c r="G17" s="146">
        <v>1.302083333333333</v>
      </c>
      <c r="H17" s="145">
        <v>16.145833333333332</v>
      </c>
      <c r="I17" s="146">
        <v>42.70833333333334</v>
      </c>
      <c r="J17" s="145">
        <v>0.5208333333333335</v>
      </c>
      <c r="K17" s="146">
        <v>46.09375</v>
      </c>
      <c r="L17" s="146">
        <v>2.083333333333334</v>
      </c>
      <c r="M17" s="148">
        <v>0.26041666666666674</v>
      </c>
      <c r="N17" s="146">
        <v>51.04166666666666</v>
      </c>
      <c r="O17" s="149">
        <v>89.0625</v>
      </c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6" customFormat="1" ht="21.75" customHeight="1">
      <c r="A18" s="65" t="str">
        <f>'1 Adult Part'!A19</f>
        <v>Metro South/West</v>
      </c>
      <c r="B18" s="144">
        <v>84</v>
      </c>
      <c r="C18" s="145">
        <v>6</v>
      </c>
      <c r="D18" s="146">
        <v>28</v>
      </c>
      <c r="E18" s="145">
        <v>12</v>
      </c>
      <c r="F18" s="145">
        <v>4</v>
      </c>
      <c r="G18" s="146">
        <v>2</v>
      </c>
      <c r="H18" s="145">
        <v>6</v>
      </c>
      <c r="I18" s="146">
        <v>28</v>
      </c>
      <c r="J18" s="145">
        <v>6</v>
      </c>
      <c r="K18" s="146">
        <v>10</v>
      </c>
      <c r="L18" s="146">
        <v>0</v>
      </c>
      <c r="M18" s="148">
        <v>2</v>
      </c>
      <c r="N18" s="146">
        <v>62</v>
      </c>
      <c r="O18" s="149">
        <v>94</v>
      </c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6" customFormat="1" ht="21.75" customHeight="1">
      <c r="A19" s="65" t="str">
        <f>'1 Adult Part'!A20</f>
        <v>North Central Mass</v>
      </c>
      <c r="B19" s="144">
        <v>72.22222222222223</v>
      </c>
      <c r="C19" s="145">
        <v>3.7037037037037037</v>
      </c>
      <c r="D19" s="146">
        <v>20.37037037037037</v>
      </c>
      <c r="E19" s="145">
        <v>5.555555555555555</v>
      </c>
      <c r="F19" s="145">
        <v>1.8518518518518519</v>
      </c>
      <c r="G19" s="146">
        <v>1.8518518518518519</v>
      </c>
      <c r="H19" s="145">
        <v>0</v>
      </c>
      <c r="I19" s="146">
        <v>18.51851851851852</v>
      </c>
      <c r="J19" s="145">
        <v>0</v>
      </c>
      <c r="K19" s="146">
        <v>7.407407407407407</v>
      </c>
      <c r="L19" s="146">
        <v>0</v>
      </c>
      <c r="M19" s="148">
        <v>1.8518518518518519</v>
      </c>
      <c r="N19" s="146">
        <v>50</v>
      </c>
      <c r="O19" s="149">
        <v>98.14814814814815</v>
      </c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6" customFormat="1" ht="21.75" customHeight="1">
      <c r="A20" s="65" t="str">
        <f>'1 Adult Part'!A21</f>
        <v>North Shore</v>
      </c>
      <c r="B20" s="144">
        <v>66.66666666666669</v>
      </c>
      <c r="C20" s="145">
        <v>9.722222222222221</v>
      </c>
      <c r="D20" s="146">
        <v>15.277777777777779</v>
      </c>
      <c r="E20" s="145">
        <v>14.583333333333336</v>
      </c>
      <c r="F20" s="145">
        <v>6.25</v>
      </c>
      <c r="G20" s="146">
        <v>8.333333333333336</v>
      </c>
      <c r="H20" s="145">
        <v>2.7777777777777777</v>
      </c>
      <c r="I20" s="146">
        <v>12.5</v>
      </c>
      <c r="J20" s="145">
        <v>0</v>
      </c>
      <c r="K20" s="146">
        <v>31.25</v>
      </c>
      <c r="L20" s="146">
        <v>0</v>
      </c>
      <c r="M20" s="148">
        <v>2.7777777777777777</v>
      </c>
      <c r="N20" s="146">
        <v>36.80555555555556</v>
      </c>
      <c r="O20" s="149">
        <v>81.94444444444443</v>
      </c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6" customFormat="1" ht="21.75" customHeight="1" thickBot="1">
      <c r="A21" s="67" t="str">
        <f>'1 Adult Part'!A22</f>
        <v>South Shore</v>
      </c>
      <c r="B21" s="150">
        <v>55.319148936170215</v>
      </c>
      <c r="C21" s="151">
        <v>25.53191489361702</v>
      </c>
      <c r="D21" s="152">
        <v>2.127659574468085</v>
      </c>
      <c r="E21" s="151">
        <v>17.02127659574468</v>
      </c>
      <c r="F21" s="151">
        <v>4.25531914893617</v>
      </c>
      <c r="G21" s="152">
        <v>12.76595744680851</v>
      </c>
      <c r="H21" s="151">
        <v>6.382978723404255</v>
      </c>
      <c r="I21" s="152">
        <v>6.382978723404255</v>
      </c>
      <c r="J21" s="151">
        <v>2.083333333333334</v>
      </c>
      <c r="K21" s="152">
        <v>4.25531914893617</v>
      </c>
      <c r="L21" s="152">
        <v>0</v>
      </c>
      <c r="M21" s="154">
        <v>8.51063829787234</v>
      </c>
      <c r="N21" s="152">
        <v>19.148936170212767</v>
      </c>
      <c r="O21" s="155">
        <v>70.83333333333333</v>
      </c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6" customFormat="1" ht="21.75" customHeight="1" thickBot="1">
      <c r="A22" s="68" t="s">
        <v>11</v>
      </c>
      <c r="B22" s="156">
        <v>72.4802371541502</v>
      </c>
      <c r="C22" s="157">
        <v>9.48616600790514</v>
      </c>
      <c r="D22" s="158">
        <v>25.69169960474308</v>
      </c>
      <c r="E22" s="157">
        <v>20.849802371541504</v>
      </c>
      <c r="F22" s="159">
        <v>4.792490118577075</v>
      </c>
      <c r="G22" s="157">
        <v>5.08893280632411</v>
      </c>
      <c r="H22" s="159">
        <v>11.215415019762847</v>
      </c>
      <c r="I22" s="157">
        <v>25.04940711462451</v>
      </c>
      <c r="J22" s="160">
        <v>3.0108588351431393</v>
      </c>
      <c r="K22" s="157">
        <v>38.241106719367586</v>
      </c>
      <c r="L22" s="160">
        <v>0.987166831194472</v>
      </c>
      <c r="M22" s="157">
        <v>3.260869565217391</v>
      </c>
      <c r="N22" s="159">
        <v>41.79841897233201</v>
      </c>
      <c r="O22" s="161">
        <v>89.63474827245805</v>
      </c>
      <c r="P22" s="4"/>
      <c r="Q22" s="5"/>
      <c r="R22" s="7"/>
      <c r="S22" s="8"/>
      <c r="T22" s="8"/>
      <c r="U22" s="8"/>
      <c r="V22" s="8"/>
      <c r="W22" s="8"/>
      <c r="X22" s="5"/>
      <c r="Y22" s="5"/>
      <c r="Z22" s="5"/>
      <c r="AA22" s="5"/>
      <c r="AB22" s="5"/>
      <c r="AC22" s="5"/>
      <c r="AD22" s="5"/>
    </row>
    <row r="23" ht="12.75">
      <c r="A23" s="18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30" sqref="A30"/>
    </sheetView>
  </sheetViews>
  <sheetFormatPr defaultColWidth="9.140625" defaultRowHeight="12.75"/>
  <cols>
    <col min="1" max="1" width="20.7109375" style="2" customWidth="1"/>
    <col min="2" max="3" width="7.421875" style="2" customWidth="1"/>
    <col min="4" max="4" width="7.140625" style="2" customWidth="1"/>
    <col min="5" max="5" width="7.00390625" style="2" customWidth="1"/>
    <col min="6" max="6" width="6.8515625" style="2" customWidth="1"/>
    <col min="7" max="7" width="7.00390625" style="2" customWidth="1"/>
    <col min="8" max="8" width="7.57421875" style="2" customWidth="1"/>
    <col min="9" max="9" width="8.00390625" style="2" customWidth="1"/>
    <col min="10" max="10" width="6.7109375" style="2" customWidth="1"/>
    <col min="11" max="11" width="8.140625" style="2" customWidth="1"/>
    <col min="12" max="12" width="6.421875" style="2" customWidth="1"/>
    <col min="13" max="13" width="6.8515625" style="2" customWidth="1"/>
    <col min="14" max="14" width="6.00390625" style="2" customWidth="1"/>
    <col min="15" max="15" width="7.421875" style="2" customWidth="1"/>
    <col min="16" max="16" width="5.140625" style="17" customWidth="1"/>
    <col min="17" max="17" width="7.28125" style="2" customWidth="1"/>
    <col min="18" max="16384" width="9.140625" style="2" customWidth="1"/>
  </cols>
  <sheetData>
    <row r="1" spans="1:17" s="56" customFormat="1" ht="19.5" customHeight="1">
      <c r="A1" s="310" t="str">
        <f>+'1 Adult Part'!A1:Q1</f>
        <v>TAB 6 - WIA TITLE I PARTICIPANT SUMMARIES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</row>
    <row r="2" spans="1:17" s="56" customFormat="1" ht="19.5" customHeight="1">
      <c r="A2" s="319" t="str">
        <f>'1 Adult Part'!$A$2</f>
        <v>FY14 ANNUAL PERFORMANCE ENDING JUNE 30, 2014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</row>
    <row r="3" spans="1:17" s="56" customFormat="1" ht="19.5" customHeight="1" thickBot="1">
      <c r="A3" s="316" t="s">
        <v>41</v>
      </c>
      <c r="B3" s="335"/>
      <c r="C3" s="335"/>
      <c r="D3" s="335"/>
      <c r="E3" s="335"/>
      <c r="F3" s="335"/>
      <c r="G3" s="335"/>
      <c r="H3" s="335"/>
      <c r="I3" s="335"/>
      <c r="J3" s="345"/>
      <c r="K3" s="345"/>
      <c r="L3" s="345"/>
      <c r="M3" s="345"/>
      <c r="N3" s="345"/>
      <c r="O3" s="345"/>
      <c r="P3" s="345"/>
      <c r="Q3" s="346"/>
    </row>
    <row r="4" spans="1:17" ht="15">
      <c r="A4" s="337" t="str">
        <f>'1 Adult Part'!$A$4</f>
        <v>WORKFORCE
INVESTMENT AREA</v>
      </c>
      <c r="B4" s="348" t="str">
        <f>'1 Adult Part'!B4</f>
        <v>Total</v>
      </c>
      <c r="C4" s="355"/>
      <c r="D4" s="356"/>
      <c r="E4" s="348" t="str">
        <f>'1 Adult Part'!E4</f>
        <v>New</v>
      </c>
      <c r="F4" s="357"/>
      <c r="G4" s="358"/>
      <c r="H4" s="348" t="str">
        <f>'1 Adult Part'!H4</f>
        <v>Training</v>
      </c>
      <c r="I4" s="349"/>
      <c r="J4" s="349"/>
      <c r="K4" s="349"/>
      <c r="L4" s="350"/>
      <c r="M4" s="348" t="str">
        <f>'1 Adult Part'!M4</f>
        <v>Enrollments by Activity</v>
      </c>
      <c r="N4" s="349"/>
      <c r="O4" s="349"/>
      <c r="P4" s="349"/>
      <c r="Q4" s="350"/>
    </row>
    <row r="5" spans="1:17" ht="15.75" thickBot="1">
      <c r="A5" s="351"/>
      <c r="B5" s="352" t="str">
        <f>'1 Adult Part'!B5</f>
        <v>  Participants</v>
      </c>
      <c r="C5" s="353"/>
      <c r="D5" s="354"/>
      <c r="E5" s="352" t="str">
        <f>'1 Adult Part'!E5</f>
        <v>Enrollments</v>
      </c>
      <c r="F5" s="353"/>
      <c r="G5" s="354"/>
      <c r="H5" s="352" t="str">
        <f>'1 Adult Part'!H5</f>
        <v>Enrollments</v>
      </c>
      <c r="I5" s="353"/>
      <c r="J5" s="353"/>
      <c r="K5" s="353"/>
      <c r="L5" s="354"/>
      <c r="M5" s="352" t="str">
        <f>'1 Adult Part'!M5</f>
        <v>(Multiple Counts)</v>
      </c>
      <c r="N5" s="353"/>
      <c r="O5" s="353"/>
      <c r="P5" s="353"/>
      <c r="Q5" s="354"/>
    </row>
    <row r="6" spans="1:18" ht="39.75" customHeight="1" thickBot="1">
      <c r="A6" s="338"/>
      <c r="B6" s="193" t="s">
        <v>1</v>
      </c>
      <c r="C6" s="194" t="s">
        <v>2</v>
      </c>
      <c r="D6" s="195" t="s">
        <v>65</v>
      </c>
      <c r="E6" s="193" t="s">
        <v>1</v>
      </c>
      <c r="F6" s="194" t="s">
        <v>2</v>
      </c>
      <c r="G6" s="195" t="s">
        <v>65</v>
      </c>
      <c r="H6" s="193" t="s">
        <v>1</v>
      </c>
      <c r="I6" s="194" t="s">
        <v>27</v>
      </c>
      <c r="J6" s="194" t="s">
        <v>65</v>
      </c>
      <c r="K6" s="193" t="s">
        <v>28</v>
      </c>
      <c r="L6" s="195" t="s">
        <v>65</v>
      </c>
      <c r="M6" s="194" t="s">
        <v>3</v>
      </c>
      <c r="N6" s="194" t="s">
        <v>4</v>
      </c>
      <c r="O6" s="194" t="s">
        <v>77</v>
      </c>
      <c r="P6" s="194" t="s">
        <v>5</v>
      </c>
      <c r="Q6" s="195" t="s">
        <v>74</v>
      </c>
      <c r="R6" s="17"/>
    </row>
    <row r="7" spans="1:18" s="259" customFormat="1" ht="19.5" customHeight="1">
      <c r="A7" s="65" t="str">
        <f>'1 Adult Part'!A7</f>
        <v>Berkshire</v>
      </c>
      <c r="B7" s="244">
        <v>145</v>
      </c>
      <c r="C7" s="162">
        <v>108</v>
      </c>
      <c r="D7" s="81">
        <f aca="true" t="shared" si="0" ref="D7:D23">(C7/B7)</f>
        <v>0.7448275862068966</v>
      </c>
      <c r="E7" s="271">
        <v>80</v>
      </c>
      <c r="F7" s="163">
        <v>75</v>
      </c>
      <c r="G7" s="81">
        <f aca="true" t="shared" si="1" ref="G7:G23">(F7/E7)</f>
        <v>0.9375</v>
      </c>
      <c r="H7" s="246">
        <v>46</v>
      </c>
      <c r="I7" s="162">
        <v>57</v>
      </c>
      <c r="J7" s="83">
        <f aca="true" t="shared" si="2" ref="J7:J23">(I7/H7)</f>
        <v>1.2391304347826086</v>
      </c>
      <c r="K7" s="164">
        <v>87</v>
      </c>
      <c r="L7" s="84">
        <f aca="true" t="shared" si="3" ref="L7:L23">+K7/H7</f>
        <v>1.891304347826087</v>
      </c>
      <c r="M7" s="164">
        <v>0</v>
      </c>
      <c r="N7" s="163">
        <v>0</v>
      </c>
      <c r="O7" s="162">
        <v>74</v>
      </c>
      <c r="P7" s="165">
        <v>14</v>
      </c>
      <c r="Q7" s="166">
        <v>1</v>
      </c>
      <c r="R7" s="270"/>
    </row>
    <row r="8" spans="1:18" s="259" customFormat="1" ht="19.5" customHeight="1">
      <c r="A8" s="66" t="str">
        <f>'1 Adult Part'!A8</f>
        <v>Boston</v>
      </c>
      <c r="B8" s="247">
        <v>140</v>
      </c>
      <c r="C8" s="167">
        <v>133</v>
      </c>
      <c r="D8" s="86">
        <f t="shared" si="0"/>
        <v>0.95</v>
      </c>
      <c r="E8" s="272">
        <v>80</v>
      </c>
      <c r="F8" s="111">
        <v>65</v>
      </c>
      <c r="G8" s="86">
        <f t="shared" si="1"/>
        <v>0.8125</v>
      </c>
      <c r="H8" s="246">
        <v>140</v>
      </c>
      <c r="I8" s="167">
        <v>59</v>
      </c>
      <c r="J8" s="88">
        <f t="shared" si="2"/>
        <v>0.42142857142857143</v>
      </c>
      <c r="K8" s="115">
        <v>127</v>
      </c>
      <c r="L8" s="89">
        <f t="shared" si="3"/>
        <v>0.9071428571428571</v>
      </c>
      <c r="M8" s="115">
        <v>0</v>
      </c>
      <c r="N8" s="111">
        <v>0</v>
      </c>
      <c r="O8" s="167">
        <v>127</v>
      </c>
      <c r="P8" s="110">
        <v>0</v>
      </c>
      <c r="Q8" s="116">
        <v>0</v>
      </c>
      <c r="R8" s="270"/>
    </row>
    <row r="9" spans="1:18" s="259" customFormat="1" ht="19.5" customHeight="1">
      <c r="A9" s="65" t="str">
        <f>'1 Adult Part'!A9</f>
        <v>Bristol</v>
      </c>
      <c r="B9" s="273">
        <v>325</v>
      </c>
      <c r="C9" s="237">
        <v>386</v>
      </c>
      <c r="D9" s="92">
        <f t="shared" si="0"/>
        <v>1.1876923076923076</v>
      </c>
      <c r="E9" s="272">
        <v>150</v>
      </c>
      <c r="F9" s="111">
        <v>260</v>
      </c>
      <c r="G9" s="86">
        <f t="shared" si="1"/>
        <v>1.7333333333333334</v>
      </c>
      <c r="H9" s="246">
        <v>65</v>
      </c>
      <c r="I9" s="168">
        <v>207</v>
      </c>
      <c r="J9" s="88">
        <f t="shared" si="2"/>
        <v>3.1846153846153844</v>
      </c>
      <c r="K9" s="115">
        <v>316</v>
      </c>
      <c r="L9" s="89">
        <f t="shared" si="3"/>
        <v>4.861538461538461</v>
      </c>
      <c r="M9" s="108">
        <v>33</v>
      </c>
      <c r="N9" s="105">
        <v>12</v>
      </c>
      <c r="O9" s="168">
        <v>286</v>
      </c>
      <c r="P9" s="104">
        <v>1</v>
      </c>
      <c r="Q9" s="109">
        <v>1</v>
      </c>
      <c r="R9" s="270"/>
    </row>
    <row r="10" spans="1:18" s="259" customFormat="1" ht="19.5" customHeight="1">
      <c r="A10" s="65" t="str">
        <f>'1 Adult Part'!A10</f>
        <v>Brockton</v>
      </c>
      <c r="B10" s="247">
        <v>200</v>
      </c>
      <c r="C10" s="168">
        <v>203</v>
      </c>
      <c r="D10" s="92">
        <f t="shared" si="0"/>
        <v>1.015</v>
      </c>
      <c r="E10" s="274">
        <v>128</v>
      </c>
      <c r="F10" s="111">
        <v>128</v>
      </c>
      <c r="G10" s="86">
        <f t="shared" si="1"/>
        <v>1</v>
      </c>
      <c r="H10" s="251">
        <v>23</v>
      </c>
      <c r="I10" s="168">
        <v>53</v>
      </c>
      <c r="J10" s="88">
        <f t="shared" si="2"/>
        <v>2.3043478260869565</v>
      </c>
      <c r="K10" s="115">
        <v>92</v>
      </c>
      <c r="L10" s="89">
        <f t="shared" si="3"/>
        <v>4</v>
      </c>
      <c r="M10" s="108">
        <v>7</v>
      </c>
      <c r="N10" s="105">
        <v>1</v>
      </c>
      <c r="O10" s="168">
        <v>85</v>
      </c>
      <c r="P10" s="104">
        <v>3</v>
      </c>
      <c r="Q10" s="109">
        <v>1</v>
      </c>
      <c r="R10" s="270"/>
    </row>
    <row r="11" spans="1:18" s="259" customFormat="1" ht="19.5" customHeight="1">
      <c r="A11" s="65" t="str">
        <f>'1 Adult Part'!A11</f>
        <v>Cape Cod &amp; Islands</v>
      </c>
      <c r="B11" s="247">
        <v>149</v>
      </c>
      <c r="C11" s="168">
        <v>133</v>
      </c>
      <c r="D11" s="92">
        <f t="shared" si="0"/>
        <v>0.8926174496644296</v>
      </c>
      <c r="E11" s="272">
        <v>89</v>
      </c>
      <c r="F11" s="111">
        <v>74</v>
      </c>
      <c r="G11" s="86">
        <f t="shared" si="1"/>
        <v>0.8314606741573034</v>
      </c>
      <c r="H11" s="246">
        <v>20</v>
      </c>
      <c r="I11" s="168">
        <v>23</v>
      </c>
      <c r="J11" s="88">
        <f t="shared" si="2"/>
        <v>1.15</v>
      </c>
      <c r="K11" s="115">
        <v>34</v>
      </c>
      <c r="L11" s="89">
        <f t="shared" si="3"/>
        <v>1.7</v>
      </c>
      <c r="M11" s="108">
        <v>0</v>
      </c>
      <c r="N11" s="105">
        <v>0</v>
      </c>
      <c r="O11" s="168">
        <v>34</v>
      </c>
      <c r="P11" s="104">
        <v>0</v>
      </c>
      <c r="Q11" s="109">
        <v>0</v>
      </c>
      <c r="R11" s="270"/>
    </row>
    <row r="12" spans="1:18" s="259" customFormat="1" ht="19.5" customHeight="1">
      <c r="A12" s="65" t="str">
        <f>'1 Adult Part'!A12</f>
        <v>Central Mass</v>
      </c>
      <c r="B12" s="247">
        <v>327</v>
      </c>
      <c r="C12" s="168">
        <v>300</v>
      </c>
      <c r="D12" s="92">
        <f t="shared" si="0"/>
        <v>0.9174311926605505</v>
      </c>
      <c r="E12" s="272">
        <v>187</v>
      </c>
      <c r="F12" s="111">
        <v>201</v>
      </c>
      <c r="G12" s="86">
        <f t="shared" si="1"/>
        <v>1.0748663101604279</v>
      </c>
      <c r="H12" s="246">
        <v>87</v>
      </c>
      <c r="I12" s="168">
        <v>117</v>
      </c>
      <c r="J12" s="88">
        <f t="shared" si="2"/>
        <v>1.3448275862068966</v>
      </c>
      <c r="K12" s="115">
        <v>201</v>
      </c>
      <c r="L12" s="89">
        <f t="shared" si="3"/>
        <v>2.310344827586207</v>
      </c>
      <c r="M12" s="108">
        <v>23</v>
      </c>
      <c r="N12" s="105">
        <v>2</v>
      </c>
      <c r="O12" s="168">
        <v>195</v>
      </c>
      <c r="P12" s="104">
        <v>1</v>
      </c>
      <c r="Q12" s="109">
        <v>1</v>
      </c>
      <c r="R12" s="270"/>
    </row>
    <row r="13" spans="1:18" s="259" customFormat="1" ht="19.5" customHeight="1">
      <c r="A13" s="65" t="str">
        <f>'1 Adult Part'!A13</f>
        <v>Franklin/Hampshire</v>
      </c>
      <c r="B13" s="247">
        <v>134</v>
      </c>
      <c r="C13" s="168">
        <v>118</v>
      </c>
      <c r="D13" s="92">
        <f t="shared" si="0"/>
        <v>0.8805970149253731</v>
      </c>
      <c r="E13" s="272">
        <v>60</v>
      </c>
      <c r="F13" s="111">
        <v>57</v>
      </c>
      <c r="G13" s="86">
        <f t="shared" si="1"/>
        <v>0.95</v>
      </c>
      <c r="H13" s="246">
        <v>70</v>
      </c>
      <c r="I13" s="168">
        <v>38</v>
      </c>
      <c r="J13" s="88">
        <f t="shared" si="2"/>
        <v>0.5428571428571428</v>
      </c>
      <c r="K13" s="115">
        <v>64</v>
      </c>
      <c r="L13" s="89">
        <f t="shared" si="3"/>
        <v>0.9142857142857143</v>
      </c>
      <c r="M13" s="108">
        <v>1</v>
      </c>
      <c r="N13" s="105">
        <v>1</v>
      </c>
      <c r="O13" s="168">
        <v>60</v>
      </c>
      <c r="P13" s="104">
        <v>7</v>
      </c>
      <c r="Q13" s="109">
        <v>1</v>
      </c>
      <c r="R13" s="270"/>
    </row>
    <row r="14" spans="1:18" s="259" customFormat="1" ht="19.5" customHeight="1">
      <c r="A14" s="65" t="str">
        <f>'1 Adult Part'!A14</f>
        <v>Greater Lowell</v>
      </c>
      <c r="B14" s="247">
        <v>185</v>
      </c>
      <c r="C14" s="168">
        <v>186</v>
      </c>
      <c r="D14" s="92">
        <f t="shared" si="0"/>
        <v>1.0054054054054054</v>
      </c>
      <c r="E14" s="272">
        <v>98</v>
      </c>
      <c r="F14" s="111">
        <v>99</v>
      </c>
      <c r="G14" s="86">
        <f t="shared" si="1"/>
        <v>1.010204081632653</v>
      </c>
      <c r="H14" s="246">
        <v>148</v>
      </c>
      <c r="I14" s="168">
        <v>89</v>
      </c>
      <c r="J14" s="88">
        <f t="shared" si="2"/>
        <v>0.6013513513513513</v>
      </c>
      <c r="K14" s="115">
        <v>167</v>
      </c>
      <c r="L14" s="89">
        <f t="shared" si="3"/>
        <v>1.1283783783783783</v>
      </c>
      <c r="M14" s="108">
        <v>1</v>
      </c>
      <c r="N14" s="105">
        <v>5</v>
      </c>
      <c r="O14" s="168">
        <v>163</v>
      </c>
      <c r="P14" s="104">
        <v>1</v>
      </c>
      <c r="Q14" s="109">
        <v>1</v>
      </c>
      <c r="R14" s="270"/>
    </row>
    <row r="15" spans="1:18" s="259" customFormat="1" ht="19.5" customHeight="1">
      <c r="A15" s="65" t="str">
        <f>'1 Adult Part'!A15</f>
        <v>Greater New Bedford</v>
      </c>
      <c r="B15" s="247">
        <v>405</v>
      </c>
      <c r="C15" s="168">
        <v>329</v>
      </c>
      <c r="D15" s="92">
        <f t="shared" si="0"/>
        <v>0.8123456790123457</v>
      </c>
      <c r="E15" s="272">
        <v>260</v>
      </c>
      <c r="F15" s="111">
        <v>168</v>
      </c>
      <c r="G15" s="86">
        <f t="shared" si="1"/>
        <v>0.6461538461538462</v>
      </c>
      <c r="H15" s="246">
        <v>269</v>
      </c>
      <c r="I15" s="168">
        <v>133</v>
      </c>
      <c r="J15" s="88">
        <f t="shared" si="2"/>
        <v>0.4944237918215613</v>
      </c>
      <c r="K15" s="115">
        <v>247</v>
      </c>
      <c r="L15" s="89">
        <f t="shared" si="3"/>
        <v>0.9182156133828996</v>
      </c>
      <c r="M15" s="108">
        <v>3</v>
      </c>
      <c r="N15" s="105">
        <v>41</v>
      </c>
      <c r="O15" s="168">
        <v>224</v>
      </c>
      <c r="P15" s="104">
        <v>5</v>
      </c>
      <c r="Q15" s="109">
        <v>0</v>
      </c>
      <c r="R15" s="270"/>
    </row>
    <row r="16" spans="1:18" s="259" customFormat="1" ht="19.5" customHeight="1">
      <c r="A16" s="65" t="str">
        <f>'1 Adult Part'!A16</f>
        <v>Hampden</v>
      </c>
      <c r="B16" s="247">
        <v>450</v>
      </c>
      <c r="C16" s="168">
        <v>632</v>
      </c>
      <c r="D16" s="92">
        <f t="shared" si="0"/>
        <v>1.4044444444444444</v>
      </c>
      <c r="E16" s="272">
        <v>160</v>
      </c>
      <c r="F16" s="111">
        <v>407</v>
      </c>
      <c r="G16" s="86">
        <f t="shared" si="1"/>
        <v>2.54375</v>
      </c>
      <c r="H16" s="246">
        <v>289</v>
      </c>
      <c r="I16" s="168">
        <v>224</v>
      </c>
      <c r="J16" s="88">
        <f t="shared" si="2"/>
        <v>0.7750865051903114</v>
      </c>
      <c r="K16" s="115">
        <v>359</v>
      </c>
      <c r="L16" s="89">
        <f t="shared" si="3"/>
        <v>1.2422145328719723</v>
      </c>
      <c r="M16" s="108">
        <v>30</v>
      </c>
      <c r="N16" s="105">
        <v>27</v>
      </c>
      <c r="O16" s="168">
        <v>297</v>
      </c>
      <c r="P16" s="104">
        <v>16</v>
      </c>
      <c r="Q16" s="109">
        <v>11</v>
      </c>
      <c r="R16" s="270"/>
    </row>
    <row r="17" spans="1:18" s="259" customFormat="1" ht="19.5" customHeight="1">
      <c r="A17" s="65" t="str">
        <f>'1 Adult Part'!A17</f>
        <v>Merrimack Valley</v>
      </c>
      <c r="B17" s="247">
        <v>254</v>
      </c>
      <c r="C17" s="168">
        <v>216</v>
      </c>
      <c r="D17" s="92">
        <f t="shared" si="0"/>
        <v>0.8503937007874016</v>
      </c>
      <c r="E17" s="272">
        <v>100</v>
      </c>
      <c r="F17" s="111">
        <v>84</v>
      </c>
      <c r="G17" s="86">
        <f t="shared" si="1"/>
        <v>0.84</v>
      </c>
      <c r="H17" s="246">
        <v>254</v>
      </c>
      <c r="I17" s="168">
        <v>75</v>
      </c>
      <c r="J17" s="88">
        <f t="shared" si="2"/>
        <v>0.2952755905511811</v>
      </c>
      <c r="K17" s="115">
        <v>172</v>
      </c>
      <c r="L17" s="89">
        <f t="shared" si="3"/>
        <v>0.6771653543307087</v>
      </c>
      <c r="M17" s="108">
        <v>8</v>
      </c>
      <c r="N17" s="105">
        <v>34</v>
      </c>
      <c r="O17" s="168">
        <v>142</v>
      </c>
      <c r="P17" s="104">
        <v>1</v>
      </c>
      <c r="Q17" s="109">
        <v>6</v>
      </c>
      <c r="R17" s="270"/>
    </row>
    <row r="18" spans="1:18" s="259" customFormat="1" ht="19.5" customHeight="1">
      <c r="A18" s="65" t="str">
        <f>'1 Adult Part'!A18</f>
        <v>Metro North</v>
      </c>
      <c r="B18" s="247">
        <v>493</v>
      </c>
      <c r="C18" s="168">
        <v>506</v>
      </c>
      <c r="D18" s="92">
        <f t="shared" si="0"/>
        <v>1.026369168356998</v>
      </c>
      <c r="E18" s="272">
        <v>283</v>
      </c>
      <c r="F18" s="111">
        <v>267</v>
      </c>
      <c r="G18" s="86">
        <f t="shared" si="1"/>
        <v>0.9434628975265018</v>
      </c>
      <c r="H18" s="246">
        <v>119</v>
      </c>
      <c r="I18" s="168">
        <v>226</v>
      </c>
      <c r="J18" s="88">
        <f t="shared" si="2"/>
        <v>1.8991596638655461</v>
      </c>
      <c r="K18" s="115">
        <v>364</v>
      </c>
      <c r="L18" s="89">
        <f t="shared" si="3"/>
        <v>3.0588235294117645</v>
      </c>
      <c r="M18" s="108">
        <v>1</v>
      </c>
      <c r="N18" s="105">
        <v>2</v>
      </c>
      <c r="O18" s="168">
        <v>362</v>
      </c>
      <c r="P18" s="104">
        <v>0</v>
      </c>
      <c r="Q18" s="109">
        <v>7</v>
      </c>
      <c r="R18" s="270"/>
    </row>
    <row r="19" spans="1:18" s="259" customFormat="1" ht="19.5" customHeight="1">
      <c r="A19" s="65" t="str">
        <f>'1 Adult Part'!A19</f>
        <v>Metro South/West</v>
      </c>
      <c r="B19" s="247">
        <v>500</v>
      </c>
      <c r="C19" s="168">
        <v>539</v>
      </c>
      <c r="D19" s="92">
        <f t="shared" si="0"/>
        <v>1.078</v>
      </c>
      <c r="E19" s="272">
        <v>150</v>
      </c>
      <c r="F19" s="111">
        <v>224</v>
      </c>
      <c r="G19" s="86">
        <f t="shared" si="1"/>
        <v>1.4933333333333334</v>
      </c>
      <c r="H19" s="246">
        <v>189</v>
      </c>
      <c r="I19" s="168">
        <v>99</v>
      </c>
      <c r="J19" s="88">
        <f t="shared" si="2"/>
        <v>0.5238095238095238</v>
      </c>
      <c r="K19" s="115">
        <v>236</v>
      </c>
      <c r="L19" s="89">
        <f t="shared" si="3"/>
        <v>1.2486772486772486</v>
      </c>
      <c r="M19" s="108">
        <v>3</v>
      </c>
      <c r="N19" s="105">
        <v>1</v>
      </c>
      <c r="O19" s="168">
        <v>231</v>
      </c>
      <c r="P19" s="104">
        <v>4</v>
      </c>
      <c r="Q19" s="109">
        <v>4</v>
      </c>
      <c r="R19" s="270"/>
    </row>
    <row r="20" spans="1:18" s="259" customFormat="1" ht="19.5" customHeight="1">
      <c r="A20" s="65" t="str">
        <f>'1 Adult Part'!A20</f>
        <v>North Central Mass</v>
      </c>
      <c r="B20" s="247">
        <v>147</v>
      </c>
      <c r="C20" s="168">
        <v>136</v>
      </c>
      <c r="D20" s="92">
        <f t="shared" si="0"/>
        <v>0.9251700680272109</v>
      </c>
      <c r="E20" s="272">
        <v>45</v>
      </c>
      <c r="F20" s="111">
        <v>58</v>
      </c>
      <c r="G20" s="86">
        <f t="shared" si="1"/>
        <v>1.288888888888889</v>
      </c>
      <c r="H20" s="246">
        <v>72</v>
      </c>
      <c r="I20" s="168">
        <v>49</v>
      </c>
      <c r="J20" s="88">
        <f t="shared" si="2"/>
        <v>0.6805555555555556</v>
      </c>
      <c r="K20" s="115">
        <v>117</v>
      </c>
      <c r="L20" s="89">
        <f t="shared" si="3"/>
        <v>1.625</v>
      </c>
      <c r="M20" s="108">
        <v>2</v>
      </c>
      <c r="N20" s="105">
        <v>6</v>
      </c>
      <c r="O20" s="168">
        <v>116</v>
      </c>
      <c r="P20" s="104">
        <v>0</v>
      </c>
      <c r="Q20" s="109">
        <v>0</v>
      </c>
      <c r="R20" s="270"/>
    </row>
    <row r="21" spans="1:18" s="259" customFormat="1" ht="19.5" customHeight="1">
      <c r="A21" s="65" t="str">
        <f>'1 Adult Part'!A21</f>
        <v>North Shore</v>
      </c>
      <c r="B21" s="247">
        <v>206</v>
      </c>
      <c r="C21" s="168">
        <v>208</v>
      </c>
      <c r="D21" s="92">
        <f t="shared" si="0"/>
        <v>1.0097087378640777</v>
      </c>
      <c r="E21" s="272">
        <v>66</v>
      </c>
      <c r="F21" s="111">
        <v>69</v>
      </c>
      <c r="G21" s="86">
        <f t="shared" si="1"/>
        <v>1.0454545454545454</v>
      </c>
      <c r="H21" s="246">
        <v>206</v>
      </c>
      <c r="I21" s="168">
        <v>74</v>
      </c>
      <c r="J21" s="88">
        <f t="shared" si="2"/>
        <v>0.3592233009708738</v>
      </c>
      <c r="K21" s="115">
        <v>199</v>
      </c>
      <c r="L21" s="89">
        <f t="shared" si="3"/>
        <v>0.9660194174757282</v>
      </c>
      <c r="M21" s="108">
        <v>2</v>
      </c>
      <c r="N21" s="105">
        <v>0</v>
      </c>
      <c r="O21" s="168">
        <v>199</v>
      </c>
      <c r="P21" s="104">
        <v>0</v>
      </c>
      <c r="Q21" s="109">
        <v>4</v>
      </c>
      <c r="R21" s="270"/>
    </row>
    <row r="22" spans="1:18" s="259" customFormat="1" ht="19.5" customHeight="1" thickBot="1">
      <c r="A22" s="67" t="str">
        <f>'1 Adult Part'!A22</f>
        <v>South Shore</v>
      </c>
      <c r="B22" s="275">
        <v>105</v>
      </c>
      <c r="C22" s="169">
        <v>107</v>
      </c>
      <c r="D22" s="95">
        <f t="shared" si="0"/>
        <v>1.019047619047619</v>
      </c>
      <c r="E22" s="276">
        <v>60</v>
      </c>
      <c r="F22" s="170">
        <v>72</v>
      </c>
      <c r="G22" s="95">
        <f t="shared" si="1"/>
        <v>1.2</v>
      </c>
      <c r="H22" s="246">
        <v>85</v>
      </c>
      <c r="I22" s="169">
        <v>43</v>
      </c>
      <c r="J22" s="97">
        <f t="shared" si="2"/>
        <v>0.5058823529411764</v>
      </c>
      <c r="K22" s="171">
        <v>76</v>
      </c>
      <c r="L22" s="98">
        <f t="shared" si="3"/>
        <v>0.8941176470588236</v>
      </c>
      <c r="M22" s="171">
        <v>0</v>
      </c>
      <c r="N22" s="170">
        <v>2</v>
      </c>
      <c r="O22" s="169">
        <v>74</v>
      </c>
      <c r="P22" s="172">
        <v>0</v>
      </c>
      <c r="Q22" s="173">
        <v>0</v>
      </c>
      <c r="R22" s="270"/>
    </row>
    <row r="23" spans="1:18" s="259" customFormat="1" ht="19.5" customHeight="1" thickBot="1">
      <c r="A23" s="68" t="s">
        <v>11</v>
      </c>
      <c r="B23" s="257">
        <f>SUM(B7:B22)</f>
        <v>4165</v>
      </c>
      <c r="C23" s="174">
        <f>SUM(C7:C22)</f>
        <v>4240</v>
      </c>
      <c r="D23" s="100">
        <f t="shared" si="0"/>
        <v>1.0180072028811524</v>
      </c>
      <c r="E23" s="277">
        <f>SUM(E7:E22)</f>
        <v>1996</v>
      </c>
      <c r="F23" s="175">
        <f>SUM(F7:F22)</f>
        <v>2308</v>
      </c>
      <c r="G23" s="100">
        <f t="shared" si="1"/>
        <v>1.156312625250501</v>
      </c>
      <c r="H23" s="257">
        <f>SUM(H7:H22)</f>
        <v>2082</v>
      </c>
      <c r="I23" s="174">
        <f>SUM(I7:I22)</f>
        <v>1566</v>
      </c>
      <c r="J23" s="101">
        <f t="shared" si="2"/>
        <v>0.7521613832853026</v>
      </c>
      <c r="K23" s="130">
        <f>SUM(K7:K22)</f>
        <v>2858</v>
      </c>
      <c r="L23" s="102">
        <f t="shared" si="3"/>
        <v>1.372718539865514</v>
      </c>
      <c r="M23" s="174">
        <f>SUM(M7:M22)</f>
        <v>114</v>
      </c>
      <c r="N23" s="174">
        <f>SUM(N7:N22)</f>
        <v>134</v>
      </c>
      <c r="O23" s="174">
        <f>SUM(O7:O22)</f>
        <v>2669</v>
      </c>
      <c r="P23" s="174">
        <f>SUM(P7:P22)</f>
        <v>53</v>
      </c>
      <c r="Q23" s="177">
        <f>SUM(Q7:Q22)</f>
        <v>38</v>
      </c>
      <c r="R23" s="270"/>
    </row>
    <row r="24" spans="1:18" ht="1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1"/>
    </row>
    <row r="25" spans="1:18" ht="15">
      <c r="A25" s="347" t="str">
        <f>'1 Adult Part'!A25</f>
        <v> * WIA Section 134(d)(4)(D): Occupational Training includes workplace training, private sector training 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1"/>
    </row>
    <row r="26" spans="1:18" ht="15">
      <c r="A26" s="347" t="str">
        <f>'1 Adult Part'!A26</f>
        <v>        programs, skill upgrading &amp; retraining, entrepreneurial, job readiness &amp; customized training.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1"/>
    </row>
    <row r="27" spans="1:18" ht="12.75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1"/>
    </row>
    <row r="28" spans="1:18" ht="12.75" customHeight="1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90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90"/>
      <c r="Q30" s="1"/>
      <c r="R30" s="1"/>
    </row>
  </sheetData>
  <sheetProtection/>
  <mergeCells count="17">
    <mergeCell ref="B4:D4"/>
    <mergeCell ref="E4:G4"/>
    <mergeCell ref="A28:Q28"/>
    <mergeCell ref="A24:Q24"/>
    <mergeCell ref="A27:Q27"/>
    <mergeCell ref="A26:Q26"/>
    <mergeCell ref="M5:Q5"/>
    <mergeCell ref="A1:Q1"/>
    <mergeCell ref="A2:Q2"/>
    <mergeCell ref="A3:Q3"/>
    <mergeCell ref="A25:Q25"/>
    <mergeCell ref="M4:Q4"/>
    <mergeCell ref="H4:L4"/>
    <mergeCell ref="A4:A6"/>
    <mergeCell ref="B5:D5"/>
    <mergeCell ref="E5:G5"/>
    <mergeCell ref="H5:L5"/>
  </mergeCells>
  <printOptions horizontalCentered="1" verticalCentered="1"/>
  <pageMargins left="0.3" right="0.3" top="0.83" bottom="0.29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1" width="19.28125" style="0" customWidth="1"/>
    <col min="2" max="2" width="8.57421875" style="17" customWidth="1"/>
    <col min="3" max="3" width="8.57421875" style="0" customWidth="1"/>
    <col min="4" max="4" width="6.57421875" style="18" customWidth="1"/>
    <col min="5" max="6" width="8.57421875" style="19" customWidth="1"/>
    <col min="7" max="7" width="6.8515625" style="0" customWidth="1"/>
    <col min="8" max="8" width="10.28125" style="0" customWidth="1"/>
    <col min="9" max="10" width="8.57421875" style="0" customWidth="1"/>
    <col min="11" max="11" width="9.28125" style="0" customWidth="1"/>
    <col min="12" max="12" width="9.28125" style="18" customWidth="1"/>
    <col min="13" max="14" width="8.57421875" style="0" customWidth="1"/>
    <col min="15" max="15" width="7.28125" style="16" customWidth="1"/>
    <col min="16" max="16" width="8.57421875" style="0" customWidth="1"/>
  </cols>
  <sheetData>
    <row r="1" spans="1:15" ht="19.5" customHeight="1">
      <c r="A1" s="310" t="str">
        <f>+'1 Adult Part'!A1:O1</f>
        <v>TAB 6 - WIA TITLE I PARTICIPANT SUMMARIES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  <c r="O1" s="20"/>
    </row>
    <row r="2" spans="1:15" ht="19.5" customHeight="1">
      <c r="A2" s="319" t="str">
        <f>'1 Adult Part'!$A$2</f>
        <v>FY14 ANNUAL PERFORMANCE ENDING JUNE 30, 2014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44"/>
      <c r="O2" s="57"/>
    </row>
    <row r="3" spans="1:14" ht="19.5" customHeight="1" thickBot="1">
      <c r="A3" s="316" t="s">
        <v>40</v>
      </c>
      <c r="B3" s="335"/>
      <c r="C3" s="335"/>
      <c r="D3" s="335"/>
      <c r="E3" s="335"/>
      <c r="F3" s="335"/>
      <c r="G3" s="335"/>
      <c r="H3" s="335"/>
      <c r="I3" s="335"/>
      <c r="J3" s="345"/>
      <c r="K3" s="345"/>
      <c r="L3" s="345"/>
      <c r="M3" s="345"/>
      <c r="N3" s="346"/>
    </row>
    <row r="4" spans="1:14" ht="21.75" customHeight="1">
      <c r="A4" s="368" t="s">
        <v>0</v>
      </c>
      <c r="B4" s="332" t="str">
        <f>'2 Adult Exits'!$B$4</f>
        <v>Total Exits</v>
      </c>
      <c r="C4" s="365"/>
      <c r="D4" s="330"/>
      <c r="E4" s="331" t="str">
        <f>'2 Adult Exits'!$E$4</f>
        <v>Entered Employments</v>
      </c>
      <c r="F4" s="332"/>
      <c r="G4" s="333"/>
      <c r="H4" s="178" t="str">
        <f>'2 Adult Exits'!$H$4</f>
        <v>Exclusions</v>
      </c>
      <c r="I4" s="365" t="str">
        <f>'2 Adult Exits'!$I$4</f>
        <v>E.E. Rate at Exit</v>
      </c>
      <c r="J4" s="330"/>
      <c r="K4" s="329" t="str">
        <f>'2 Adult Exits'!$K$4</f>
        <v>Average Wage</v>
      </c>
      <c r="L4" s="330"/>
      <c r="M4" s="366" t="str">
        <f>'2 Adult Exits'!$M$4</f>
        <v>Credentials</v>
      </c>
      <c r="N4" s="367"/>
    </row>
    <row r="5" spans="1:16" ht="35.25" customHeight="1" thickBot="1">
      <c r="A5" s="369"/>
      <c r="B5" s="61" t="s">
        <v>1</v>
      </c>
      <c r="C5" s="61" t="s">
        <v>2</v>
      </c>
      <c r="D5" s="179" t="s">
        <v>63</v>
      </c>
      <c r="E5" s="180" t="s">
        <v>1</v>
      </c>
      <c r="F5" s="180" t="s">
        <v>2</v>
      </c>
      <c r="G5" s="179" t="s">
        <v>63</v>
      </c>
      <c r="H5" s="70" t="s">
        <v>2</v>
      </c>
      <c r="I5" s="61" t="s">
        <v>1</v>
      </c>
      <c r="J5" s="70" t="s">
        <v>2</v>
      </c>
      <c r="K5" s="61" t="s">
        <v>1</v>
      </c>
      <c r="L5" s="70" t="s">
        <v>2</v>
      </c>
      <c r="M5" s="61" t="s">
        <v>1</v>
      </c>
      <c r="N5" s="62" t="s">
        <v>2</v>
      </c>
      <c r="P5" s="55"/>
    </row>
    <row r="6" spans="1:16" s="259" customFormat="1" ht="21.75" customHeight="1">
      <c r="A6" s="66" t="str">
        <f>'1 Adult Part'!A7</f>
        <v>Berkshire</v>
      </c>
      <c r="B6" s="253">
        <v>115</v>
      </c>
      <c r="C6" s="111">
        <v>70</v>
      </c>
      <c r="D6" s="86">
        <f aca="true" t="shared" si="0" ref="D6:D22">C6/B6</f>
        <v>0.6086956521739131</v>
      </c>
      <c r="E6" s="248">
        <v>86</v>
      </c>
      <c r="F6" s="110">
        <v>47</v>
      </c>
      <c r="G6" s="86">
        <f aca="true" t="shared" si="1" ref="G6:G22">F6/E6</f>
        <v>0.5465116279069767</v>
      </c>
      <c r="H6" s="181">
        <v>2</v>
      </c>
      <c r="I6" s="182">
        <f aca="true" t="shared" si="2" ref="I6:I22">+E6/B6</f>
        <v>0.7478260869565218</v>
      </c>
      <c r="J6" s="86">
        <f aca="true" t="shared" si="3" ref="J6:J22">(F6/(C6-H6))</f>
        <v>0.6911764705882353</v>
      </c>
      <c r="K6" s="260">
        <v>14</v>
      </c>
      <c r="L6" s="114">
        <v>15.566222222222223</v>
      </c>
      <c r="M6" s="244">
        <v>40</v>
      </c>
      <c r="N6" s="239">
        <v>25</v>
      </c>
      <c r="O6" s="258"/>
      <c r="P6" s="278"/>
    </row>
    <row r="7" spans="1:16" s="259" customFormat="1" ht="21.75" customHeight="1">
      <c r="A7" s="66" t="str">
        <f>'1 Adult Part'!A8</f>
        <v>Boston</v>
      </c>
      <c r="B7" s="253">
        <v>100</v>
      </c>
      <c r="C7" s="111">
        <v>71</v>
      </c>
      <c r="D7" s="112">
        <f t="shared" si="0"/>
        <v>0.71</v>
      </c>
      <c r="E7" s="248">
        <v>75</v>
      </c>
      <c r="F7" s="110">
        <v>44</v>
      </c>
      <c r="G7" s="86">
        <f t="shared" si="1"/>
        <v>0.5866666666666667</v>
      </c>
      <c r="H7" s="181">
        <v>1</v>
      </c>
      <c r="I7" s="182">
        <f t="shared" si="2"/>
        <v>0.75</v>
      </c>
      <c r="J7" s="86">
        <f t="shared" si="3"/>
        <v>0.6285714285714286</v>
      </c>
      <c r="K7" s="260">
        <v>13</v>
      </c>
      <c r="L7" s="114">
        <v>15.360525308025307</v>
      </c>
      <c r="M7" s="247">
        <v>68</v>
      </c>
      <c r="N7" s="240">
        <v>65</v>
      </c>
      <c r="O7" s="258"/>
      <c r="P7" s="278"/>
    </row>
    <row r="8" spans="1:16" s="259" customFormat="1" ht="21.75" customHeight="1">
      <c r="A8" s="65" t="str">
        <f>'1 Adult Part'!A9</f>
        <v>Bristol</v>
      </c>
      <c r="B8" s="253">
        <v>205</v>
      </c>
      <c r="C8" s="105">
        <v>152</v>
      </c>
      <c r="D8" s="92">
        <f t="shared" si="0"/>
        <v>0.7414634146341463</v>
      </c>
      <c r="E8" s="248">
        <v>163</v>
      </c>
      <c r="F8" s="104">
        <v>132</v>
      </c>
      <c r="G8" s="112">
        <f t="shared" si="1"/>
        <v>0.8098159509202454</v>
      </c>
      <c r="H8" s="183">
        <v>3</v>
      </c>
      <c r="I8" s="184">
        <f t="shared" si="2"/>
        <v>0.7951219512195122</v>
      </c>
      <c r="J8" s="92">
        <f t="shared" si="3"/>
        <v>0.8859060402684564</v>
      </c>
      <c r="K8" s="260">
        <v>13.75</v>
      </c>
      <c r="L8" s="114">
        <v>17.297828282828284</v>
      </c>
      <c r="M8" s="247">
        <v>28</v>
      </c>
      <c r="N8" s="241">
        <v>122</v>
      </c>
      <c r="O8" s="258"/>
      <c r="P8" s="278"/>
    </row>
    <row r="9" spans="1:16" s="259" customFormat="1" ht="21.75" customHeight="1">
      <c r="A9" s="65" t="str">
        <f>'1 Adult Part'!A10</f>
        <v>Brockton</v>
      </c>
      <c r="B9" s="279">
        <v>103</v>
      </c>
      <c r="C9" s="105">
        <v>115</v>
      </c>
      <c r="D9" s="92">
        <f t="shared" si="0"/>
        <v>1.116504854368932</v>
      </c>
      <c r="E9" s="250">
        <v>81</v>
      </c>
      <c r="F9" s="104">
        <v>98</v>
      </c>
      <c r="G9" s="92">
        <f t="shared" si="1"/>
        <v>1.2098765432098766</v>
      </c>
      <c r="H9" s="185">
        <v>0</v>
      </c>
      <c r="I9" s="184">
        <f t="shared" si="2"/>
        <v>0.7864077669902912</v>
      </c>
      <c r="J9" s="92">
        <f t="shared" si="3"/>
        <v>0.8521739130434782</v>
      </c>
      <c r="K9" s="263">
        <v>16.5</v>
      </c>
      <c r="L9" s="114">
        <v>17.863889324960752</v>
      </c>
      <c r="M9" s="249">
        <v>17</v>
      </c>
      <c r="N9" s="241">
        <v>41</v>
      </c>
      <c r="O9" s="258"/>
      <c r="P9" s="278"/>
    </row>
    <row r="10" spans="1:16" s="259" customFormat="1" ht="21.75" customHeight="1">
      <c r="A10" s="65" t="str">
        <f>'1 Adult Part'!A11</f>
        <v>Cape Cod &amp; Islands</v>
      </c>
      <c r="B10" s="253">
        <v>90</v>
      </c>
      <c r="C10" s="105">
        <v>77</v>
      </c>
      <c r="D10" s="92">
        <f t="shared" si="0"/>
        <v>0.8555555555555555</v>
      </c>
      <c r="E10" s="248">
        <v>75</v>
      </c>
      <c r="F10" s="104">
        <v>65</v>
      </c>
      <c r="G10" s="92">
        <f>IF(E10&gt;0,F10/E10,0)</f>
        <v>0.8666666666666667</v>
      </c>
      <c r="H10" s="185">
        <v>2</v>
      </c>
      <c r="I10" s="184">
        <f t="shared" si="2"/>
        <v>0.8333333333333334</v>
      </c>
      <c r="J10" s="92">
        <f t="shared" si="3"/>
        <v>0.8666666666666667</v>
      </c>
      <c r="K10" s="260">
        <v>19</v>
      </c>
      <c r="L10" s="114">
        <v>17.710332769794306</v>
      </c>
      <c r="M10" s="247">
        <v>16</v>
      </c>
      <c r="N10" s="241">
        <v>15</v>
      </c>
      <c r="O10" s="258"/>
      <c r="P10" s="278"/>
    </row>
    <row r="11" spans="1:16" s="259" customFormat="1" ht="21.75" customHeight="1">
      <c r="A11" s="65" t="str">
        <f>'1 Adult Part'!A12</f>
        <v>Central Mass</v>
      </c>
      <c r="B11" s="253">
        <v>250</v>
      </c>
      <c r="C11" s="105">
        <v>203</v>
      </c>
      <c r="D11" s="92">
        <f t="shared" si="0"/>
        <v>0.812</v>
      </c>
      <c r="E11" s="248">
        <v>213</v>
      </c>
      <c r="F11" s="104">
        <v>177</v>
      </c>
      <c r="G11" s="118">
        <f t="shared" si="1"/>
        <v>0.8309859154929577</v>
      </c>
      <c r="H11" s="186">
        <v>6</v>
      </c>
      <c r="I11" s="184">
        <f t="shared" si="2"/>
        <v>0.852</v>
      </c>
      <c r="J11" s="92">
        <f t="shared" si="3"/>
        <v>0.8984771573604061</v>
      </c>
      <c r="K11" s="260">
        <v>16</v>
      </c>
      <c r="L11" s="114">
        <v>19.91783769902414</v>
      </c>
      <c r="M11" s="247">
        <v>120</v>
      </c>
      <c r="N11" s="241">
        <v>124</v>
      </c>
      <c r="O11" s="258"/>
      <c r="P11" s="278"/>
    </row>
    <row r="12" spans="1:16" s="259" customFormat="1" ht="21.75" customHeight="1">
      <c r="A12" s="65" t="str">
        <f>'1 Adult Part'!A13</f>
        <v>Franklin/Hampshire</v>
      </c>
      <c r="B12" s="253">
        <v>70</v>
      </c>
      <c r="C12" s="105">
        <v>67</v>
      </c>
      <c r="D12" s="92">
        <f t="shared" si="0"/>
        <v>0.9571428571428572</v>
      </c>
      <c r="E12" s="248">
        <v>60</v>
      </c>
      <c r="F12" s="104">
        <v>48</v>
      </c>
      <c r="G12" s="92">
        <f t="shared" si="1"/>
        <v>0.8</v>
      </c>
      <c r="H12" s="185">
        <v>0</v>
      </c>
      <c r="I12" s="184">
        <f t="shared" si="2"/>
        <v>0.8571428571428571</v>
      </c>
      <c r="J12" s="92">
        <f t="shared" si="3"/>
        <v>0.7164179104477612</v>
      </c>
      <c r="K12" s="260">
        <v>16</v>
      </c>
      <c r="L12" s="114">
        <v>13.257565195221444</v>
      </c>
      <c r="M12" s="247">
        <v>50</v>
      </c>
      <c r="N12" s="241">
        <v>27</v>
      </c>
      <c r="O12" s="258"/>
      <c r="P12" s="278"/>
    </row>
    <row r="13" spans="1:16" s="259" customFormat="1" ht="21.75" customHeight="1">
      <c r="A13" s="65" t="str">
        <f>'1 Adult Part'!A14</f>
        <v>Greater Lowell</v>
      </c>
      <c r="B13" s="253">
        <v>117</v>
      </c>
      <c r="C13" s="105">
        <v>124</v>
      </c>
      <c r="D13" s="92">
        <f t="shared" si="0"/>
        <v>1.0598290598290598</v>
      </c>
      <c r="E13" s="248">
        <v>99</v>
      </c>
      <c r="F13" s="104">
        <v>120</v>
      </c>
      <c r="G13" s="112">
        <f t="shared" si="1"/>
        <v>1.2121212121212122</v>
      </c>
      <c r="H13" s="183">
        <v>0</v>
      </c>
      <c r="I13" s="184">
        <f t="shared" si="2"/>
        <v>0.8461538461538461</v>
      </c>
      <c r="J13" s="92">
        <f t="shared" si="3"/>
        <v>0.967741935483871</v>
      </c>
      <c r="K13" s="260">
        <v>20</v>
      </c>
      <c r="L13" s="114">
        <v>22.872597999223</v>
      </c>
      <c r="M13" s="247">
        <v>126</v>
      </c>
      <c r="N13" s="241">
        <v>99</v>
      </c>
      <c r="O13" s="258"/>
      <c r="P13" s="278"/>
    </row>
    <row r="14" spans="1:16" s="259" customFormat="1" ht="21.75" customHeight="1">
      <c r="A14" s="65" t="str">
        <f>'1 Adult Part'!A15</f>
        <v>Greater New Bedford</v>
      </c>
      <c r="B14" s="279">
        <v>305</v>
      </c>
      <c r="C14" s="105">
        <v>219</v>
      </c>
      <c r="D14" s="92">
        <f t="shared" si="0"/>
        <v>0.7180327868852459</v>
      </c>
      <c r="E14" s="250">
        <v>260</v>
      </c>
      <c r="F14" s="104">
        <v>147</v>
      </c>
      <c r="G14" s="92">
        <f t="shared" si="1"/>
        <v>0.5653846153846154</v>
      </c>
      <c r="H14" s="185">
        <v>0</v>
      </c>
      <c r="I14" s="184">
        <f t="shared" si="2"/>
        <v>0.8524590163934426</v>
      </c>
      <c r="J14" s="92">
        <f t="shared" si="3"/>
        <v>0.6712328767123288</v>
      </c>
      <c r="K14" s="260">
        <v>14.5</v>
      </c>
      <c r="L14" s="114">
        <v>15.553612427966826</v>
      </c>
      <c r="M14" s="247">
        <v>115</v>
      </c>
      <c r="N14" s="241">
        <v>99</v>
      </c>
      <c r="O14" s="258"/>
      <c r="P14" s="278"/>
    </row>
    <row r="15" spans="1:16" s="259" customFormat="1" ht="21.75" customHeight="1">
      <c r="A15" s="65" t="str">
        <f>'1 Adult Part'!A16</f>
        <v>Hampden</v>
      </c>
      <c r="B15" s="253">
        <v>245</v>
      </c>
      <c r="C15" s="105">
        <v>325</v>
      </c>
      <c r="D15" s="92">
        <f t="shared" si="0"/>
        <v>1.3265306122448979</v>
      </c>
      <c r="E15" s="248">
        <v>201</v>
      </c>
      <c r="F15" s="104">
        <v>193</v>
      </c>
      <c r="G15" s="92">
        <f t="shared" si="1"/>
        <v>0.9601990049751243</v>
      </c>
      <c r="H15" s="185">
        <v>7</v>
      </c>
      <c r="I15" s="184">
        <f t="shared" si="2"/>
        <v>0.8204081632653061</v>
      </c>
      <c r="J15" s="92">
        <f t="shared" si="3"/>
        <v>0.6069182389937107</v>
      </c>
      <c r="K15" s="260">
        <v>15.79</v>
      </c>
      <c r="L15" s="114">
        <v>15.369534896527087</v>
      </c>
      <c r="M15" s="247">
        <v>129</v>
      </c>
      <c r="N15" s="241">
        <v>151</v>
      </c>
      <c r="O15" s="258"/>
      <c r="P15" s="278"/>
    </row>
    <row r="16" spans="1:16" s="259" customFormat="1" ht="21.75" customHeight="1">
      <c r="A16" s="65" t="str">
        <f>'1 Adult Part'!A17</f>
        <v>Merrimack Valley</v>
      </c>
      <c r="B16" s="253">
        <v>115</v>
      </c>
      <c r="C16" s="105">
        <v>140</v>
      </c>
      <c r="D16" s="92">
        <f t="shared" si="0"/>
        <v>1.2173913043478262</v>
      </c>
      <c r="E16" s="248">
        <v>95</v>
      </c>
      <c r="F16" s="104">
        <v>86</v>
      </c>
      <c r="G16" s="92">
        <f t="shared" si="1"/>
        <v>0.9052631578947369</v>
      </c>
      <c r="H16" s="185">
        <v>0</v>
      </c>
      <c r="I16" s="184">
        <f t="shared" si="2"/>
        <v>0.8260869565217391</v>
      </c>
      <c r="J16" s="92">
        <f t="shared" si="3"/>
        <v>0.6142857142857143</v>
      </c>
      <c r="K16" s="260">
        <v>16.35</v>
      </c>
      <c r="L16" s="114">
        <v>22.15145253002811</v>
      </c>
      <c r="M16" s="247">
        <v>94</v>
      </c>
      <c r="N16" s="241">
        <v>95</v>
      </c>
      <c r="O16" s="258"/>
      <c r="P16" s="278"/>
    </row>
    <row r="17" spans="1:16" s="259" customFormat="1" ht="21.75" customHeight="1">
      <c r="A17" s="65" t="str">
        <f>'1 Adult Part'!A18</f>
        <v>Metro North</v>
      </c>
      <c r="B17" s="253">
        <v>302</v>
      </c>
      <c r="C17" s="105">
        <v>317</v>
      </c>
      <c r="D17" s="92">
        <f t="shared" si="0"/>
        <v>1.0496688741721854</v>
      </c>
      <c r="E17" s="248">
        <v>242</v>
      </c>
      <c r="F17" s="104">
        <v>258</v>
      </c>
      <c r="G17" s="92">
        <f t="shared" si="1"/>
        <v>1.0661157024793388</v>
      </c>
      <c r="H17" s="185">
        <v>5</v>
      </c>
      <c r="I17" s="184">
        <f t="shared" si="2"/>
        <v>0.8013245033112583</v>
      </c>
      <c r="J17" s="92">
        <f t="shared" si="3"/>
        <v>0.8269230769230769</v>
      </c>
      <c r="K17" s="260">
        <v>18.75</v>
      </c>
      <c r="L17" s="114">
        <v>23.741389618850857</v>
      </c>
      <c r="M17" s="247">
        <v>68</v>
      </c>
      <c r="N17" s="241">
        <v>162</v>
      </c>
      <c r="O17" s="258"/>
      <c r="P17" s="278"/>
    </row>
    <row r="18" spans="1:16" s="259" customFormat="1" ht="21.75" customHeight="1">
      <c r="A18" s="65" t="str">
        <f>'1 Adult Part'!A19</f>
        <v>Metro South/West</v>
      </c>
      <c r="B18" s="253">
        <v>200</v>
      </c>
      <c r="C18" s="105">
        <v>346</v>
      </c>
      <c r="D18" s="92">
        <f t="shared" si="0"/>
        <v>1.73</v>
      </c>
      <c r="E18" s="248">
        <v>170</v>
      </c>
      <c r="F18" s="104">
        <v>241</v>
      </c>
      <c r="G18" s="92">
        <f t="shared" si="1"/>
        <v>1.4176470588235295</v>
      </c>
      <c r="H18" s="185">
        <v>7</v>
      </c>
      <c r="I18" s="184">
        <f t="shared" si="2"/>
        <v>0.85</v>
      </c>
      <c r="J18" s="92">
        <f t="shared" si="3"/>
        <v>0.7109144542772862</v>
      </c>
      <c r="K18" s="260">
        <v>21</v>
      </c>
      <c r="L18" s="114">
        <v>22.904400516204106</v>
      </c>
      <c r="M18" s="247">
        <v>160</v>
      </c>
      <c r="N18" s="241">
        <v>125</v>
      </c>
      <c r="O18" s="258"/>
      <c r="P18" s="278"/>
    </row>
    <row r="19" spans="1:16" s="259" customFormat="1" ht="21.75" customHeight="1">
      <c r="A19" s="65" t="str">
        <f>'1 Adult Part'!A20</f>
        <v>North Central Mass</v>
      </c>
      <c r="B19" s="253">
        <v>81</v>
      </c>
      <c r="C19" s="105">
        <v>90</v>
      </c>
      <c r="D19" s="92">
        <f t="shared" si="0"/>
        <v>1.1111111111111112</v>
      </c>
      <c r="E19" s="248">
        <v>69</v>
      </c>
      <c r="F19" s="104">
        <v>75</v>
      </c>
      <c r="G19" s="86">
        <f t="shared" si="1"/>
        <v>1.0869565217391304</v>
      </c>
      <c r="H19" s="181">
        <v>1</v>
      </c>
      <c r="I19" s="184">
        <f t="shared" si="2"/>
        <v>0.8518518518518519</v>
      </c>
      <c r="J19" s="92">
        <f t="shared" si="3"/>
        <v>0.8426966292134831</v>
      </c>
      <c r="K19" s="260">
        <v>16.35</v>
      </c>
      <c r="L19" s="114">
        <v>16.744594871794874</v>
      </c>
      <c r="M19" s="247">
        <v>71</v>
      </c>
      <c r="N19" s="241">
        <v>78</v>
      </c>
      <c r="O19" s="258"/>
      <c r="P19" s="278"/>
    </row>
    <row r="20" spans="1:16" s="259" customFormat="1" ht="21.75" customHeight="1">
      <c r="A20" s="65" t="str">
        <f>'1 Adult Part'!A21</f>
        <v>North Shore</v>
      </c>
      <c r="B20" s="253">
        <v>122</v>
      </c>
      <c r="C20" s="105">
        <v>122</v>
      </c>
      <c r="D20" s="92">
        <f t="shared" si="0"/>
        <v>1</v>
      </c>
      <c r="E20" s="248">
        <v>104</v>
      </c>
      <c r="F20" s="104">
        <v>100</v>
      </c>
      <c r="G20" s="86">
        <f t="shared" si="1"/>
        <v>0.9615384615384616</v>
      </c>
      <c r="H20" s="181">
        <v>5</v>
      </c>
      <c r="I20" s="184">
        <f t="shared" si="2"/>
        <v>0.8524590163934426</v>
      </c>
      <c r="J20" s="92">
        <f t="shared" si="3"/>
        <v>0.8547008547008547</v>
      </c>
      <c r="K20" s="260">
        <v>18</v>
      </c>
      <c r="L20" s="114">
        <v>18.942736445311446</v>
      </c>
      <c r="M20" s="247">
        <v>103</v>
      </c>
      <c r="N20" s="241">
        <v>98</v>
      </c>
      <c r="O20" s="258"/>
      <c r="P20" s="278"/>
    </row>
    <row r="21" spans="1:16" s="259" customFormat="1" ht="21.75" customHeight="1" thickBot="1">
      <c r="A21" s="67" t="str">
        <f>'1 Adult Part'!A22</f>
        <v>South Shore</v>
      </c>
      <c r="B21" s="280">
        <v>69</v>
      </c>
      <c r="C21" s="121">
        <v>60</v>
      </c>
      <c r="D21" s="95">
        <f t="shared" si="0"/>
        <v>0.8695652173913043</v>
      </c>
      <c r="E21" s="252">
        <v>52</v>
      </c>
      <c r="F21" s="120">
        <v>21</v>
      </c>
      <c r="G21" s="112">
        <f t="shared" si="1"/>
        <v>0.40384615384615385</v>
      </c>
      <c r="H21" s="183">
        <v>0</v>
      </c>
      <c r="I21" s="184">
        <f t="shared" si="2"/>
        <v>0.7536231884057971</v>
      </c>
      <c r="J21" s="118">
        <f t="shared" si="3"/>
        <v>0.35</v>
      </c>
      <c r="K21" s="260">
        <v>19.9</v>
      </c>
      <c r="L21" s="123">
        <v>20.320256410256412</v>
      </c>
      <c r="M21" s="283">
        <v>85</v>
      </c>
      <c r="N21" s="242">
        <v>27</v>
      </c>
      <c r="O21" s="258"/>
      <c r="P21" s="278"/>
    </row>
    <row r="22" spans="1:16" s="259" customFormat="1" ht="21.75" customHeight="1" thickBot="1">
      <c r="A22" s="78" t="s">
        <v>11</v>
      </c>
      <c r="B22" s="281">
        <f>SUM(B6:B21)</f>
        <v>2489</v>
      </c>
      <c r="C22" s="124">
        <f>SUM(C6:C21)</f>
        <v>2498</v>
      </c>
      <c r="D22" s="125">
        <f t="shared" si="0"/>
        <v>1.0036159100040176</v>
      </c>
      <c r="E22" s="256">
        <f>SUM(E6:E21)</f>
        <v>2045</v>
      </c>
      <c r="F22" s="187">
        <f>SUM(F6:F21)</f>
        <v>1852</v>
      </c>
      <c r="G22" s="125">
        <f t="shared" si="1"/>
        <v>0.9056234718826406</v>
      </c>
      <c r="H22" s="188">
        <f>SUM(H6:H21)</f>
        <v>39</v>
      </c>
      <c r="I22" s="189">
        <f t="shared" si="2"/>
        <v>0.8216151064684613</v>
      </c>
      <c r="J22" s="125">
        <f t="shared" si="3"/>
        <v>0.7531516876779178</v>
      </c>
      <c r="K22" s="268">
        <v>16.621936799184507</v>
      </c>
      <c r="L22" s="129">
        <v>19.38</v>
      </c>
      <c r="M22" s="284">
        <f>SUM(M6:M21)</f>
        <v>1290</v>
      </c>
      <c r="N22" s="243">
        <f>SUM(N6:N21)</f>
        <v>1353</v>
      </c>
      <c r="O22" s="258"/>
      <c r="P22" s="278"/>
    </row>
    <row r="23" spans="1:15" ht="18.75" customHeight="1">
      <c r="A23" s="71" t="str">
        <f>'2 Adult Exits'!A23</f>
        <v>Entered Employments include:  unsubsidized employment; military; and apprenticeship.</v>
      </c>
      <c r="B23" s="77"/>
      <c r="C23" s="71"/>
      <c r="D23" s="74"/>
      <c r="E23" s="73"/>
      <c r="F23" s="73"/>
      <c r="G23" s="71"/>
      <c r="H23" s="71"/>
      <c r="I23" s="71"/>
      <c r="J23" s="71"/>
      <c r="K23" s="71"/>
      <c r="L23" s="74"/>
      <c r="M23" s="71"/>
      <c r="N23" s="71"/>
      <c r="O23" s="1"/>
    </row>
    <row r="24" spans="1:15" ht="18" customHeight="1">
      <c r="A24" s="71" t="str">
        <f>'2 Adult Exits'!A24</f>
        <v>   Exclusions: Exiters who leave the program for medical reasons or who are institutionalized are not counted in Entered Employment rate.</v>
      </c>
      <c r="B24" s="77"/>
      <c r="C24" s="71"/>
      <c r="D24" s="74"/>
      <c r="E24" s="73"/>
      <c r="F24" s="73"/>
      <c r="G24" s="71"/>
      <c r="H24" s="71"/>
      <c r="I24" s="71"/>
      <c r="J24" s="71"/>
      <c r="K24" s="71"/>
      <c r="L24" s="74"/>
      <c r="M24" s="71"/>
      <c r="N24" s="71"/>
      <c r="O24" s="1"/>
    </row>
    <row r="25" spans="1:15" ht="17.25" customHeight="1">
      <c r="A25" s="363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1"/>
    </row>
    <row r="26" spans="1:14" ht="12.75">
      <c r="A26" s="16"/>
      <c r="B26" s="190"/>
      <c r="C26" s="16"/>
      <c r="D26" s="191"/>
      <c r="E26" s="192"/>
      <c r="F26" s="192"/>
      <c r="G26" s="16"/>
      <c r="H26" s="16"/>
      <c r="I26" s="16"/>
      <c r="J26" s="16"/>
      <c r="K26" s="16"/>
      <c r="L26" s="191"/>
      <c r="M26" s="16"/>
      <c r="N26" s="16"/>
    </row>
    <row r="27" ht="12.75">
      <c r="L27" s="238"/>
    </row>
    <row r="28" spans="11:12" ht="12.75">
      <c r="K28" s="16"/>
      <c r="L28" s="3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25" sqref="A25"/>
    </sheetView>
  </sheetViews>
  <sheetFormatPr defaultColWidth="9.140625" defaultRowHeight="12.75"/>
  <cols>
    <col min="1" max="1" width="19.421875" style="0" customWidth="1"/>
    <col min="2" max="2" width="8.00390625" style="0" customWidth="1"/>
    <col min="3" max="3" width="7.421875" style="0" customWidth="1"/>
    <col min="4" max="4" width="10.140625" style="0" customWidth="1"/>
    <col min="5" max="5" width="9.8515625" style="0" customWidth="1"/>
    <col min="6" max="7" width="9.7109375" style="0" customWidth="1"/>
    <col min="8" max="8" width="7.57421875" style="0" customWidth="1"/>
    <col min="10" max="10" width="9.00390625" style="0" customWidth="1"/>
    <col min="12" max="12" width="8.7109375" style="0" customWidth="1"/>
    <col min="13" max="13" width="7.7109375" style="0" customWidth="1"/>
    <col min="14" max="14" width="8.57421875" style="0" customWidth="1"/>
    <col min="17" max="17" width="8.8515625" style="0" customWidth="1"/>
  </cols>
  <sheetData>
    <row r="1" spans="1:29" s="56" customFormat="1" ht="19.5" customHeight="1">
      <c r="A1" s="310" t="str">
        <f>+'1 Adult Part'!A1:O1</f>
        <v>TAB 6 - WIA TITLE I PARTICIPANT SUMMARIES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/>
      <c r="AC1"/>
    </row>
    <row r="2" spans="1:29" s="56" customFormat="1" ht="19.5" customHeight="1">
      <c r="A2" s="319" t="str">
        <f>'1 Adult Part'!$A$2</f>
        <v>FY14 ANNUAL PERFORMANCE ENDING JUNE 30, 2014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/>
      <c r="AC2"/>
    </row>
    <row r="3" spans="1:29" s="56" customFormat="1" ht="19.5" customHeight="1" thickBot="1">
      <c r="A3" s="316" t="s">
        <v>39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/>
      <c r="AC3"/>
    </row>
    <row r="4" spans="1:27" ht="16.5" customHeight="1">
      <c r="A4" s="69"/>
      <c r="B4" s="370" t="str">
        <f>'3 Adult Characteristics'!$B$4</f>
        <v>Percentage of Total Participants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2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236" customFormat="1" ht="51.75" customHeight="1" thickBot="1">
      <c r="A5" s="231" t="s">
        <v>0</v>
      </c>
      <c r="B5" s="232" t="s">
        <v>14</v>
      </c>
      <c r="C5" s="205" t="s">
        <v>68</v>
      </c>
      <c r="D5" s="205" t="s">
        <v>15</v>
      </c>
      <c r="E5" s="205" t="s">
        <v>66</v>
      </c>
      <c r="F5" s="205" t="s">
        <v>67</v>
      </c>
      <c r="G5" s="205" t="s">
        <v>16</v>
      </c>
      <c r="H5" s="207" t="s">
        <v>17</v>
      </c>
      <c r="I5" s="205" t="s">
        <v>24</v>
      </c>
      <c r="J5" s="205" t="s">
        <v>19</v>
      </c>
      <c r="K5" s="205" t="s">
        <v>80</v>
      </c>
      <c r="L5" s="205" t="s">
        <v>20</v>
      </c>
      <c r="M5" s="233" t="s">
        <v>21</v>
      </c>
      <c r="N5" s="206" t="s">
        <v>22</v>
      </c>
      <c r="O5" s="234"/>
      <c r="P5" s="234"/>
      <c r="Q5" s="235"/>
      <c r="R5" s="235"/>
      <c r="S5" s="234"/>
      <c r="T5" s="234"/>
      <c r="U5" s="234"/>
      <c r="V5" s="234"/>
      <c r="W5" s="234"/>
      <c r="X5" s="234"/>
      <c r="Y5" s="234"/>
      <c r="Z5" s="234"/>
      <c r="AA5" s="234"/>
    </row>
    <row r="6" spans="1:29" s="6" customFormat="1" ht="21.75" customHeight="1">
      <c r="A6" s="65" t="str">
        <f>'1 Adult Part'!A7</f>
        <v>Berkshire</v>
      </c>
      <c r="B6" s="132">
        <v>58.33333333333334</v>
      </c>
      <c r="C6" s="133">
        <v>37.96296296296296</v>
      </c>
      <c r="D6" s="134">
        <v>1.8518518518518519</v>
      </c>
      <c r="E6" s="133">
        <v>3.7037037037037037</v>
      </c>
      <c r="F6" s="133">
        <v>0.9259259259259259</v>
      </c>
      <c r="G6" s="134">
        <v>2.7777777777777777</v>
      </c>
      <c r="H6" s="133">
        <v>0</v>
      </c>
      <c r="I6" s="134">
        <v>83.33333333333331</v>
      </c>
      <c r="J6" s="133">
        <v>0</v>
      </c>
      <c r="K6" s="134">
        <v>0.9259259259259259</v>
      </c>
      <c r="L6" s="134">
        <v>0.9259259259259259</v>
      </c>
      <c r="M6" s="136">
        <v>11.11111111111111</v>
      </c>
      <c r="N6" s="135">
        <v>9.25925925925926</v>
      </c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/>
      <c r="AC6"/>
    </row>
    <row r="7" spans="1:29" s="6" customFormat="1" ht="21.75" customHeight="1">
      <c r="A7" s="66" t="str">
        <f>'1 Adult Part'!A8</f>
        <v>Boston</v>
      </c>
      <c r="B7" s="138">
        <v>61.65413533834587</v>
      </c>
      <c r="C7" s="139">
        <v>18.796992481203006</v>
      </c>
      <c r="D7" s="140">
        <v>17.293233082706767</v>
      </c>
      <c r="E7" s="139">
        <v>53.38345864661654</v>
      </c>
      <c r="F7" s="139">
        <v>6.766917293233082</v>
      </c>
      <c r="G7" s="140">
        <v>1.5037593984962405</v>
      </c>
      <c r="H7" s="139">
        <v>0.7518796992481203</v>
      </c>
      <c r="I7" s="140">
        <v>75.18796992481202</v>
      </c>
      <c r="J7" s="139">
        <v>5.2631578947368425</v>
      </c>
      <c r="K7" s="140">
        <v>75.18796992481202</v>
      </c>
      <c r="L7" s="140">
        <v>0.7518796992481203</v>
      </c>
      <c r="M7" s="142">
        <v>0.7518796992481203</v>
      </c>
      <c r="N7" s="141">
        <v>21.804511278195488</v>
      </c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/>
      <c r="AC7"/>
    </row>
    <row r="8" spans="1:29" s="6" customFormat="1" ht="21.75" customHeight="1">
      <c r="A8" s="65" t="str">
        <f>'1 Adult Part'!A9</f>
        <v>Bristol</v>
      </c>
      <c r="B8" s="144">
        <v>60.48387096774194</v>
      </c>
      <c r="C8" s="145">
        <v>26.0752688172043</v>
      </c>
      <c r="D8" s="146">
        <v>5.10752688172043</v>
      </c>
      <c r="E8" s="145">
        <v>4.301075268817204</v>
      </c>
      <c r="F8" s="145">
        <v>2.150537634408602</v>
      </c>
      <c r="G8" s="146">
        <v>0.8064516129032258</v>
      </c>
      <c r="H8" s="145">
        <v>20.967741935483872</v>
      </c>
      <c r="I8" s="146">
        <v>90.32258064516131</v>
      </c>
      <c r="J8" s="145">
        <v>6.989247311827956</v>
      </c>
      <c r="K8" s="146">
        <v>43.01075268817204</v>
      </c>
      <c r="L8" s="146">
        <v>0</v>
      </c>
      <c r="M8" s="148">
        <v>2.6881720430107525</v>
      </c>
      <c r="N8" s="147">
        <v>7.258064516129032</v>
      </c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/>
      <c r="AC8"/>
    </row>
    <row r="9" spans="1:29" s="6" customFormat="1" ht="21.75" customHeight="1">
      <c r="A9" s="65" t="str">
        <f>'1 Adult Part'!A10</f>
        <v>Brockton</v>
      </c>
      <c r="B9" s="144">
        <v>46.53465346534654</v>
      </c>
      <c r="C9" s="145">
        <v>22.77227722772277</v>
      </c>
      <c r="D9" s="146">
        <v>4.9504950495049505</v>
      </c>
      <c r="E9" s="145">
        <v>22.77227722772277</v>
      </c>
      <c r="F9" s="145">
        <v>1.4851485148514851</v>
      </c>
      <c r="G9" s="146">
        <v>2.9702970297029703</v>
      </c>
      <c r="H9" s="145">
        <v>8.415841584158416</v>
      </c>
      <c r="I9" s="146">
        <v>87.12871287128714</v>
      </c>
      <c r="J9" s="145">
        <v>0.9900990099009901</v>
      </c>
      <c r="K9" s="146">
        <v>3.9603960396039604</v>
      </c>
      <c r="L9" s="146">
        <v>0</v>
      </c>
      <c r="M9" s="148">
        <v>4.455445544554456</v>
      </c>
      <c r="N9" s="147">
        <v>17.821782178217823</v>
      </c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/>
      <c r="AC9"/>
    </row>
    <row r="10" spans="1:29" s="6" customFormat="1" ht="21.75" customHeight="1">
      <c r="A10" s="65" t="str">
        <f>'1 Adult Part'!A11</f>
        <v>Cape Cod &amp; Islands</v>
      </c>
      <c r="B10" s="144">
        <v>74.24242424242426</v>
      </c>
      <c r="C10" s="145">
        <v>43.18181818181818</v>
      </c>
      <c r="D10" s="146">
        <v>1.5151515151515154</v>
      </c>
      <c r="E10" s="145">
        <v>6.8181818181818175</v>
      </c>
      <c r="F10" s="145">
        <v>1.5151515151515154</v>
      </c>
      <c r="G10" s="146">
        <v>3.787878787878788</v>
      </c>
      <c r="H10" s="145">
        <v>0.7575757575757577</v>
      </c>
      <c r="I10" s="146">
        <v>87.87878787878788</v>
      </c>
      <c r="J10" s="145">
        <v>0</v>
      </c>
      <c r="K10" s="146">
        <v>2.272727272727273</v>
      </c>
      <c r="L10" s="146">
        <v>0</v>
      </c>
      <c r="M10" s="148">
        <v>4.545454545454546</v>
      </c>
      <c r="N10" s="147">
        <v>15.90909090909091</v>
      </c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/>
      <c r="AC10"/>
    </row>
    <row r="11" spans="1:29" s="6" customFormat="1" ht="21.75" customHeight="1">
      <c r="A11" s="65" t="str">
        <f>'1 Adult Part'!A12</f>
        <v>Central Mass</v>
      </c>
      <c r="B11" s="144">
        <v>51.50501672240803</v>
      </c>
      <c r="C11" s="145">
        <v>23.411371237458198</v>
      </c>
      <c r="D11" s="146">
        <v>6.354515050167224</v>
      </c>
      <c r="E11" s="145">
        <v>9.03010033444816</v>
      </c>
      <c r="F11" s="145">
        <v>7.6923076923076925</v>
      </c>
      <c r="G11" s="146">
        <v>2.3411371237458196</v>
      </c>
      <c r="H11" s="145">
        <v>4.013377926421405</v>
      </c>
      <c r="I11" s="146">
        <v>86.62207357859532</v>
      </c>
      <c r="J11" s="145">
        <v>1.0033444816053512</v>
      </c>
      <c r="K11" s="146">
        <v>6.354515050167224</v>
      </c>
      <c r="L11" s="146">
        <v>0</v>
      </c>
      <c r="M11" s="148">
        <v>9.03010033444816</v>
      </c>
      <c r="N11" s="147">
        <v>11.036789297658865</v>
      </c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/>
      <c r="AC11"/>
    </row>
    <row r="12" spans="1:29" s="6" customFormat="1" ht="21.75" customHeight="1">
      <c r="A12" s="65" t="str">
        <f>'1 Adult Part'!A13</f>
        <v>Franklin/Hampshire</v>
      </c>
      <c r="B12" s="144">
        <v>55.932203389830505</v>
      </c>
      <c r="C12" s="145">
        <v>29.661016949152543</v>
      </c>
      <c r="D12" s="146">
        <v>1.6949152542372883</v>
      </c>
      <c r="E12" s="145">
        <v>2.542372881355932</v>
      </c>
      <c r="F12" s="145">
        <v>2.542372881355932</v>
      </c>
      <c r="G12" s="146">
        <v>5.9322033898305095</v>
      </c>
      <c r="H12" s="145">
        <v>1.6949152542372883</v>
      </c>
      <c r="I12" s="146">
        <v>72.03389830508473</v>
      </c>
      <c r="J12" s="145">
        <v>0.8474576271186441</v>
      </c>
      <c r="K12" s="146">
        <v>0</v>
      </c>
      <c r="L12" s="146">
        <v>0</v>
      </c>
      <c r="M12" s="148">
        <v>5.9322033898305095</v>
      </c>
      <c r="N12" s="147">
        <v>9.322033898305085</v>
      </c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/>
      <c r="AC12"/>
    </row>
    <row r="13" spans="1:29" s="6" customFormat="1" ht="21.75" customHeight="1">
      <c r="A13" s="65" t="str">
        <f>'1 Adult Part'!A14</f>
        <v>Greater Lowell</v>
      </c>
      <c r="B13" s="144">
        <v>32.417582417582416</v>
      </c>
      <c r="C13" s="145">
        <v>26.923076923076923</v>
      </c>
      <c r="D13" s="146">
        <v>5.4945054945054945</v>
      </c>
      <c r="E13" s="145">
        <v>3.8461538461538463</v>
      </c>
      <c r="F13" s="145">
        <v>34.065934065934066</v>
      </c>
      <c r="G13" s="146">
        <v>3.296703296703297</v>
      </c>
      <c r="H13" s="145">
        <v>4.395604395604397</v>
      </c>
      <c r="I13" s="146">
        <v>85.71428571428571</v>
      </c>
      <c r="J13" s="145">
        <v>3.8461538461538463</v>
      </c>
      <c r="K13" s="146">
        <v>31.86813186813187</v>
      </c>
      <c r="L13" s="146">
        <v>0</v>
      </c>
      <c r="M13" s="148">
        <v>3.8461538461538463</v>
      </c>
      <c r="N13" s="147">
        <v>7.142857142857143</v>
      </c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/>
      <c r="AC13"/>
    </row>
    <row r="14" spans="1:29" s="6" customFormat="1" ht="21.75" customHeight="1">
      <c r="A14" s="65" t="str">
        <f>'1 Adult Part'!A15</f>
        <v>Greater New Bedford</v>
      </c>
      <c r="B14" s="144">
        <v>62.42236024844721</v>
      </c>
      <c r="C14" s="145">
        <v>21.11801242236025</v>
      </c>
      <c r="D14" s="146">
        <v>15.527950310559007</v>
      </c>
      <c r="E14" s="145">
        <v>6.521739130434782</v>
      </c>
      <c r="F14" s="145">
        <v>1.2422360248447206</v>
      </c>
      <c r="G14" s="146">
        <v>2.7950310559006213</v>
      </c>
      <c r="H14" s="145">
        <v>16.459627329192546</v>
      </c>
      <c r="I14" s="146">
        <v>85.40372670807454</v>
      </c>
      <c r="J14" s="145">
        <v>2.1671826625387</v>
      </c>
      <c r="K14" s="146">
        <v>4.658385093167702</v>
      </c>
      <c r="L14" s="146">
        <v>0.3095975232198143</v>
      </c>
      <c r="M14" s="148">
        <v>7.142857142857143</v>
      </c>
      <c r="N14" s="147">
        <v>22.049689440993788</v>
      </c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/>
      <c r="AC14"/>
    </row>
    <row r="15" spans="1:29" s="6" customFormat="1" ht="21.75" customHeight="1">
      <c r="A15" s="65" t="str">
        <f>'1 Adult Part'!A16</f>
        <v>Hampden</v>
      </c>
      <c r="B15" s="144">
        <v>57.57575757575758</v>
      </c>
      <c r="C15" s="145">
        <v>30.303030303030305</v>
      </c>
      <c r="D15" s="146">
        <v>19.29824561403509</v>
      </c>
      <c r="E15" s="145">
        <v>10.84529505582137</v>
      </c>
      <c r="F15" s="145">
        <v>3.349282296650718</v>
      </c>
      <c r="G15" s="146">
        <v>3.349282296650718</v>
      </c>
      <c r="H15" s="145">
        <v>7.974481658692185</v>
      </c>
      <c r="I15" s="146">
        <v>84.84848484848484</v>
      </c>
      <c r="J15" s="145">
        <v>7.177033492822966</v>
      </c>
      <c r="K15" s="146">
        <v>45.6140350877193</v>
      </c>
      <c r="L15" s="146">
        <v>1.9138755980861242</v>
      </c>
      <c r="M15" s="148">
        <v>4.30622009569378</v>
      </c>
      <c r="N15" s="147">
        <v>14.673046251993622</v>
      </c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/>
      <c r="AC15"/>
    </row>
    <row r="16" spans="1:29" s="6" customFormat="1" ht="21.75" customHeight="1">
      <c r="A16" s="65" t="str">
        <f>'1 Adult Part'!A17</f>
        <v>Merrimack Valley</v>
      </c>
      <c r="B16" s="144">
        <v>52.31481481481482</v>
      </c>
      <c r="C16" s="145">
        <v>31.48148148148148</v>
      </c>
      <c r="D16" s="146">
        <v>31.48148148148148</v>
      </c>
      <c r="E16" s="145">
        <v>4.62962962962963</v>
      </c>
      <c r="F16" s="145">
        <v>7.87037037037037</v>
      </c>
      <c r="G16" s="146">
        <v>0.46296296296296297</v>
      </c>
      <c r="H16" s="145">
        <v>12.037037037037036</v>
      </c>
      <c r="I16" s="146">
        <v>77.31481481481481</v>
      </c>
      <c r="J16" s="145">
        <v>16.203703703703702</v>
      </c>
      <c r="K16" s="146">
        <v>18.51851851851852</v>
      </c>
      <c r="L16" s="146">
        <v>0</v>
      </c>
      <c r="M16" s="148">
        <v>7.407407407407407</v>
      </c>
      <c r="N16" s="147">
        <v>17.12962962962963</v>
      </c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/>
      <c r="AC16"/>
    </row>
    <row r="17" spans="1:29" s="6" customFormat="1" ht="21.75" customHeight="1">
      <c r="A17" s="65" t="str">
        <f>'1 Adult Part'!A18</f>
        <v>Metro North</v>
      </c>
      <c r="B17" s="144">
        <v>60.87824351297405</v>
      </c>
      <c r="C17" s="145">
        <v>32.53493013972056</v>
      </c>
      <c r="D17" s="146">
        <v>8.183632734530939</v>
      </c>
      <c r="E17" s="145">
        <v>16.167664670658684</v>
      </c>
      <c r="F17" s="145">
        <v>5.588822355289421</v>
      </c>
      <c r="G17" s="146">
        <v>3.9920159680638716</v>
      </c>
      <c r="H17" s="145">
        <v>1.1976047904191616</v>
      </c>
      <c r="I17" s="146">
        <v>77.04590818363273</v>
      </c>
      <c r="J17" s="145">
        <v>0</v>
      </c>
      <c r="K17" s="146">
        <v>43.91217564870259</v>
      </c>
      <c r="L17" s="146">
        <v>0.3992015968063873</v>
      </c>
      <c r="M17" s="148">
        <v>2.9940119760479043</v>
      </c>
      <c r="N17" s="147">
        <v>8.582834331337326</v>
      </c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/>
      <c r="AC17"/>
    </row>
    <row r="18" spans="1:29" s="6" customFormat="1" ht="21.75" customHeight="1">
      <c r="A18" s="65" t="str">
        <f>'1 Adult Part'!A19</f>
        <v>Metro South/West</v>
      </c>
      <c r="B18" s="144">
        <v>55.597722960151806</v>
      </c>
      <c r="C18" s="145">
        <v>31.68880455407969</v>
      </c>
      <c r="D18" s="146">
        <v>11.954459203036054</v>
      </c>
      <c r="E18" s="145">
        <v>6.641366223908919</v>
      </c>
      <c r="F18" s="145">
        <v>7.969639468690702</v>
      </c>
      <c r="G18" s="146">
        <v>3.6053130929791273</v>
      </c>
      <c r="H18" s="145">
        <v>0.9487666034155597</v>
      </c>
      <c r="I18" s="146">
        <v>80.83491461100569</v>
      </c>
      <c r="J18" s="145">
        <v>0.5617977528089889</v>
      </c>
      <c r="K18" s="146">
        <v>0.9487666034155597</v>
      </c>
      <c r="L18" s="146">
        <v>0</v>
      </c>
      <c r="M18" s="148">
        <v>8.538899430740038</v>
      </c>
      <c r="N18" s="147">
        <v>12.523719165085389</v>
      </c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/>
      <c r="AC18"/>
    </row>
    <row r="19" spans="1:29" s="6" customFormat="1" ht="21.75" customHeight="1">
      <c r="A19" s="65" t="str">
        <f>'1 Adult Part'!A20</f>
        <v>North Central Mass</v>
      </c>
      <c r="B19" s="144">
        <v>53.73134328358209</v>
      </c>
      <c r="C19" s="145">
        <v>25.373134328358205</v>
      </c>
      <c r="D19" s="146">
        <v>11.940298507462687</v>
      </c>
      <c r="E19" s="145">
        <v>4.477611940298507</v>
      </c>
      <c r="F19" s="145">
        <v>5.223880597014926</v>
      </c>
      <c r="G19" s="146">
        <v>0.746268656716418</v>
      </c>
      <c r="H19" s="145">
        <v>1.492537313432836</v>
      </c>
      <c r="I19" s="146">
        <v>87.31343283582089</v>
      </c>
      <c r="J19" s="145">
        <v>0</v>
      </c>
      <c r="K19" s="146">
        <v>37.3134328358209</v>
      </c>
      <c r="L19" s="146">
        <v>0</v>
      </c>
      <c r="M19" s="148">
        <v>5.970149253731344</v>
      </c>
      <c r="N19" s="147">
        <v>9.701492537313435</v>
      </c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/>
      <c r="AC19"/>
    </row>
    <row r="20" spans="1:29" s="6" customFormat="1" ht="21.75" customHeight="1">
      <c r="A20" s="65" t="str">
        <f>'1 Adult Part'!A21</f>
        <v>North Shore</v>
      </c>
      <c r="B20" s="144">
        <v>66.99507389162562</v>
      </c>
      <c r="C20" s="145">
        <v>34.97536945812808</v>
      </c>
      <c r="D20" s="146">
        <v>3.9408866995073892</v>
      </c>
      <c r="E20" s="145">
        <v>5.911330049261084</v>
      </c>
      <c r="F20" s="145">
        <v>1.9704433497536946</v>
      </c>
      <c r="G20" s="146">
        <v>5.418719211822661</v>
      </c>
      <c r="H20" s="145">
        <v>0</v>
      </c>
      <c r="I20" s="146">
        <v>70.44334975369458</v>
      </c>
      <c r="J20" s="145">
        <v>0</v>
      </c>
      <c r="K20" s="146">
        <v>24.63054187192118</v>
      </c>
      <c r="L20" s="146">
        <v>0</v>
      </c>
      <c r="M20" s="148">
        <v>3.4482758620689653</v>
      </c>
      <c r="N20" s="147">
        <v>9.35960591133005</v>
      </c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/>
      <c r="AC20"/>
    </row>
    <row r="21" spans="1:29" s="6" customFormat="1" ht="21.75" customHeight="1" thickBot="1">
      <c r="A21" s="67" t="str">
        <f>'1 Adult Part'!A22</f>
        <v>South Shore</v>
      </c>
      <c r="B21" s="150">
        <v>48.51485148514852</v>
      </c>
      <c r="C21" s="151">
        <v>38.613861386138616</v>
      </c>
      <c r="D21" s="152">
        <v>0</v>
      </c>
      <c r="E21" s="151">
        <v>11.881188118811881</v>
      </c>
      <c r="F21" s="151">
        <v>15.841584158415841</v>
      </c>
      <c r="G21" s="152">
        <v>7.920792079207921</v>
      </c>
      <c r="H21" s="151">
        <v>5.9405940594059405</v>
      </c>
      <c r="I21" s="152">
        <v>88.11881188118812</v>
      </c>
      <c r="J21" s="151">
        <v>2.803738317757009</v>
      </c>
      <c r="K21" s="152">
        <v>0.9900990099009901</v>
      </c>
      <c r="L21" s="152">
        <v>0</v>
      </c>
      <c r="M21" s="154">
        <v>3.9603960396039604</v>
      </c>
      <c r="N21" s="153">
        <v>5.9405940594059405</v>
      </c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/>
      <c r="AC21"/>
    </row>
    <row r="22" spans="1:29" s="6" customFormat="1" ht="21.75" customHeight="1" thickBot="1">
      <c r="A22" s="68" t="s">
        <v>11</v>
      </c>
      <c r="B22" s="156">
        <v>56.76322719655254</v>
      </c>
      <c r="C22" s="158">
        <v>29.207565238209245</v>
      </c>
      <c r="D22" s="157">
        <v>10.869044768972946</v>
      </c>
      <c r="E22" s="157">
        <v>10.246588460617668</v>
      </c>
      <c r="F22" s="159">
        <v>5.9851568111084505</v>
      </c>
      <c r="G22" s="157">
        <v>3.088340914531961</v>
      </c>
      <c r="H22" s="159">
        <v>6.392147474263826</v>
      </c>
      <c r="I22" s="159">
        <v>82.66698587502991</v>
      </c>
      <c r="J22" s="159">
        <v>3.316630875685994</v>
      </c>
      <c r="K22" s="157">
        <v>24.323677280344747</v>
      </c>
      <c r="L22" s="157">
        <v>0.4056311142925316</v>
      </c>
      <c r="M22" s="160">
        <v>5.362700502753172</v>
      </c>
      <c r="N22" s="153">
        <v>12.616710557816615</v>
      </c>
      <c r="O22" s="4"/>
      <c r="P22" s="5"/>
      <c r="Q22" s="7"/>
      <c r="R22" s="8"/>
      <c r="S22" s="8"/>
      <c r="T22" s="8"/>
      <c r="U22" s="8"/>
      <c r="V22" s="8"/>
      <c r="W22" s="5"/>
      <c r="X22" s="5"/>
      <c r="Y22" s="5"/>
      <c r="Z22" s="5"/>
      <c r="AA22" s="5"/>
      <c r="AB22"/>
      <c r="AC22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lastPrinted>2009-08-13T15:05:33Z</cp:lastPrinted>
  <dcterms:created xsi:type="dcterms:W3CDTF">2002-10-30T15:58:39Z</dcterms:created>
  <dcterms:modified xsi:type="dcterms:W3CDTF">2014-10-22T19:24:13Z</dcterms:modified>
  <cp:category/>
  <cp:version/>
  <cp:contentType/>
  <cp:contentStatus/>
</cp:coreProperties>
</file>