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65491" windowWidth="13905" windowHeight="12405" tabRatio="876" activeTab="0"/>
  </bookViews>
  <sheets>
    <sheet name="Cover Sheet " sheetId="1" r:id="rId1"/>
    <sheet name="1 Adult Part" sheetId="2" r:id="rId2"/>
    <sheet name="2 Adult Exits" sheetId="3" r:id="rId3"/>
    <sheet name="3 Adult Characteristics" sheetId="4" r:id="rId4"/>
    <sheet name="4 Dis Wrk Part" sheetId="5" r:id="rId5"/>
    <sheet name="5 Dis Wrk Exits" sheetId="6" r:id="rId6"/>
    <sheet name="6 Dis Worker Characteristics" sheetId="7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fullCalcOnLoad="1"/>
</workbook>
</file>

<file path=xl/sharedStrings.xml><?xml version="1.0" encoding="utf-8"?>
<sst xmlns="http://schemas.openxmlformats.org/spreadsheetml/2006/main" count="182" uniqueCount="86">
  <si>
    <t>WORKFORCE
INVESTMENT AREA</t>
  </si>
  <si>
    <t>Annual
Plan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</si>
  <si>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</si>
  <si>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</si>
  <si>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</si>
  <si>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</si>
  <si>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</si>
  <si>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</si>
  <si>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</si>
  <si>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</si>
  <si>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</si>
  <si>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STATE TOTALS</t>
  </si>
  <si>
    <t>Exclusions</t>
  </si>
  <si>
    <t>%
of Plan</t>
  </si>
  <si>
    <t>Female</t>
  </si>
  <si>
    <t>Hispanic
or Latino</t>
  </si>
  <si>
    <t>Disabled</t>
  </si>
  <si>
    <t>Less
Than H.S.</t>
  </si>
  <si>
    <t>Cash
Welfare</t>
  </si>
  <si>
    <t>Limited
English</t>
  </si>
  <si>
    <t>Offender</t>
  </si>
  <si>
    <t>Veteran</t>
  </si>
  <si>
    <t>Single
Parent</t>
  </si>
  <si>
    <t>Low
Income</t>
  </si>
  <si>
    <t>U.I.
Claimant</t>
  </si>
  <si>
    <t>Central Mass</t>
  </si>
  <si>
    <t>Greater New Bedford</t>
  </si>
  <si>
    <t>New YTD
Actual</t>
  </si>
  <si>
    <t>New &amp; Carry-in YTD</t>
  </si>
  <si>
    <t>Berkshire</t>
  </si>
  <si>
    <t>Bristol</t>
  </si>
  <si>
    <t>Hampden</t>
  </si>
  <si>
    <t>North Shore</t>
  </si>
  <si>
    <t>Franklin/Hampshire</t>
  </si>
  <si>
    <t>North Central Mass</t>
  </si>
  <si>
    <t>DISLOCATED WORKERS</t>
  </si>
  <si>
    <t xml:space="preserve"> ADULTS</t>
  </si>
  <si>
    <t>Merrimack Valley</t>
  </si>
  <si>
    <t>TABLE 1 - ADULT PARTICIPATION &amp; ACTIVITY SUMMARY</t>
  </si>
  <si>
    <t xml:space="preserve">TABLE 6 - DISLOCATED WORKER PARTICIPANT CHARACTERISTICS SUMMARY </t>
  </si>
  <si>
    <t>TABLE 5 - DISLOCATED WORKER EXIT &amp; OUTCOME SUMMARY</t>
  </si>
  <si>
    <t xml:space="preserve">TABLE 3 - ADULT PARTICIPANT CHARACTERISTICS SUMMARY </t>
  </si>
  <si>
    <t xml:space="preserve">TABLE 2 - ADULT EXIT AND OUTCOME SUMMARY </t>
  </si>
  <si>
    <t>Table 1 - Participation and Activity</t>
  </si>
  <si>
    <t>Table 2 - Exit and Outcome</t>
  </si>
  <si>
    <t>Table 3 - Characteristics</t>
  </si>
  <si>
    <t>Table 4 - Participation and Activity</t>
  </si>
  <si>
    <t>Table 5 - Exit and Outcome</t>
  </si>
  <si>
    <t>Table 6 - Characteristics</t>
  </si>
  <si>
    <t xml:space="preserve">        programs, skill upgrading &amp; retraining, entrepreneurial, job readiness &amp; customized training.</t>
  </si>
  <si>
    <t>Total</t>
  </si>
  <si>
    <t>New</t>
  </si>
  <si>
    <t>Training</t>
  </si>
  <si>
    <t>Enrollments by Activity</t>
  </si>
  <si>
    <t>(Multiple Counts)</t>
  </si>
  <si>
    <t>Enrollments</t>
  </si>
  <si>
    <t xml:space="preserve">  Participants</t>
  </si>
  <si>
    <t>Total Exits</t>
  </si>
  <si>
    <t>Entered Employments</t>
  </si>
  <si>
    <t>E.E. Rate at Exit</t>
  </si>
  <si>
    <t>Average Wage</t>
  </si>
  <si>
    <t>Credentials</t>
  </si>
  <si>
    <t>% of    Plan</t>
  </si>
  <si>
    <t>TAB 6 - WIA TITLE I PARTICIPANT SUMMARIES</t>
  </si>
  <si>
    <t>% of Plan</t>
  </si>
  <si>
    <t>Black or
African American</t>
  </si>
  <si>
    <t>Asian or
Pacific Islander</t>
  </si>
  <si>
    <t>Age 55 or Older</t>
  </si>
  <si>
    <t>Percentage of Total Participants</t>
  </si>
  <si>
    <t>Age 55
or   Older</t>
  </si>
  <si>
    <t>Vet</t>
  </si>
  <si>
    <t xml:space="preserve">Other       </t>
  </si>
  <si>
    <t xml:space="preserve">   Exclusions: Exiters who leave the program for medical reasons or who are institutionalized are not counted in Entered Employment rate.</t>
  </si>
  <si>
    <t xml:space="preserve"> * WIA Section 134(d)(4)(D): Occupational Training includes workplace training, private sector training </t>
  </si>
  <si>
    <t>Entered Employments include:  unsubsidized employment; military; and apprenticeship.</t>
  </si>
  <si>
    <t>Greater Lowell</t>
  </si>
  <si>
    <t>Math or
Reading 
Level &lt; 9.0</t>
  </si>
  <si>
    <t>South Shore</t>
  </si>
  <si>
    <t xml:space="preserve">Compiled by Massachusetts Department of Career Services  </t>
  </si>
  <si>
    <t>Data Source:  Crystal Reports/MOSES Database</t>
  </si>
  <si>
    <t>New &amp; Carry-In Plan</t>
  </si>
  <si>
    <t>New Annual
Plan</t>
  </si>
  <si>
    <t xml:space="preserve">Occup
Skills*      </t>
  </si>
  <si>
    <t>TABLE 4 - DISLOCATED WORKER PARTICIPATION &amp; ACTIVITY SUMMARY</t>
  </si>
  <si>
    <t>FY16 QUARTER ENDING JUNE 30, 2016</t>
  </si>
  <si>
    <t>Crystal Report Date:  10/05/2016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</si>
</sst>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"/>
    <numFmt numFmtId="184" formatCode="0[$%-409]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0" fillId="0" borderId="0" xfId="59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2"/>
      <protection locked="0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4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 indent="8"/>
      <protection locked="0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12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" fontId="12" fillId="35" borderId="26" xfId="0" applyNumberFormat="1" applyFont="1" applyFill="1" applyBorder="1" applyAlignment="1">
      <alignment horizontal="center" vertical="center"/>
    </xf>
    <xf numFmtId="9" fontId="12" fillId="35" borderId="27" xfId="0" applyNumberFormat="1" applyFont="1" applyFill="1" applyBorder="1" applyAlignment="1">
      <alignment horizontal="center" vertical="center"/>
    </xf>
    <xf numFmtId="1" fontId="12" fillId="35" borderId="28" xfId="0" applyNumberFormat="1" applyFont="1" applyFill="1" applyBorder="1" applyAlignment="1">
      <alignment horizontal="center" vertical="center"/>
    </xf>
    <xf numFmtId="9" fontId="12" fillId="35" borderId="29" xfId="59" applyFont="1" applyFill="1" applyBorder="1" applyAlignment="1">
      <alignment horizontal="center" vertical="center"/>
    </xf>
    <xf numFmtId="1" fontId="12" fillId="35" borderId="30" xfId="0" applyNumberFormat="1" applyFont="1" applyFill="1" applyBorder="1" applyAlignment="1">
      <alignment horizontal="center" vertical="center"/>
    </xf>
    <xf numFmtId="9" fontId="12" fillId="35" borderId="31" xfId="0" applyNumberFormat="1" applyFont="1" applyFill="1" applyBorder="1" applyAlignment="1">
      <alignment horizontal="center" vertical="center"/>
    </xf>
    <xf numFmtId="1" fontId="12" fillId="35" borderId="32" xfId="0" applyNumberFormat="1" applyFont="1" applyFill="1" applyBorder="1" applyAlignment="1">
      <alignment horizontal="center" vertical="center"/>
    </xf>
    <xf numFmtId="9" fontId="12" fillId="35" borderId="33" xfId="59" applyFont="1" applyFill="1" applyBorder="1" applyAlignment="1">
      <alignment horizontal="center" vertical="center"/>
    </xf>
    <xf numFmtId="1" fontId="12" fillId="35" borderId="33" xfId="0" applyNumberFormat="1" applyFont="1" applyFill="1" applyBorder="1" applyAlignment="1">
      <alignment horizontal="center" vertical="center"/>
    </xf>
    <xf numFmtId="1" fontId="12" fillId="35" borderId="34" xfId="0" applyNumberFormat="1" applyFont="1" applyFill="1" applyBorder="1" applyAlignment="1">
      <alignment horizontal="center" vertical="center"/>
    </xf>
    <xf numFmtId="9" fontId="12" fillId="35" borderId="35" xfId="0" applyNumberFormat="1" applyFont="1" applyFill="1" applyBorder="1" applyAlignment="1">
      <alignment horizontal="center" vertical="center"/>
    </xf>
    <xf numFmtId="1" fontId="12" fillId="35" borderId="36" xfId="0" applyNumberFormat="1" applyFont="1" applyFill="1" applyBorder="1" applyAlignment="1">
      <alignment horizontal="center" vertical="center"/>
    </xf>
    <xf numFmtId="1" fontId="12" fillId="35" borderId="37" xfId="0" applyNumberFormat="1" applyFont="1" applyFill="1" applyBorder="1" applyAlignment="1">
      <alignment horizontal="center" vertical="center"/>
    </xf>
    <xf numFmtId="9" fontId="12" fillId="35" borderId="38" xfId="0" applyNumberFormat="1" applyFont="1" applyFill="1" applyBorder="1" applyAlignment="1">
      <alignment horizontal="center" vertical="center"/>
    </xf>
    <xf numFmtId="1" fontId="12" fillId="35" borderId="39" xfId="0" applyNumberFormat="1" applyFont="1" applyFill="1" applyBorder="1" applyAlignment="1">
      <alignment horizontal="center" vertical="center"/>
    </xf>
    <xf numFmtId="37" fontId="12" fillId="35" borderId="40" xfId="42" applyNumberFormat="1" applyFont="1" applyFill="1" applyBorder="1" applyAlignment="1">
      <alignment horizontal="center" vertical="center"/>
    </xf>
    <xf numFmtId="9" fontId="12" fillId="35" borderId="41" xfId="0" applyNumberFormat="1" applyFont="1" applyFill="1" applyBorder="1" applyAlignment="1">
      <alignment horizontal="center" vertical="center"/>
    </xf>
    <xf numFmtId="9" fontId="12" fillId="35" borderId="42" xfId="59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9" fontId="12" fillId="35" borderId="44" xfId="0" applyNumberFormat="1" applyFont="1" applyFill="1" applyBorder="1" applyAlignment="1">
      <alignment horizontal="center" vertical="center"/>
    </xf>
    <xf numFmtId="166" fontId="12" fillId="35" borderId="35" xfId="0" applyNumberFormat="1" applyFont="1" applyFill="1" applyBorder="1" applyAlignment="1">
      <alignment horizontal="center" vertical="center"/>
    </xf>
    <xf numFmtId="1" fontId="12" fillId="0" borderId="35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9" fontId="12" fillId="35" borderId="45" xfId="0" applyNumberFormat="1" applyFont="1" applyFill="1" applyBorder="1" applyAlignment="1">
      <alignment horizontal="center" vertical="center"/>
    </xf>
    <xf numFmtId="9" fontId="12" fillId="35" borderId="46" xfId="0" applyNumberFormat="1" applyFont="1" applyFill="1" applyBorder="1" applyAlignment="1">
      <alignment horizontal="center" vertical="center"/>
    </xf>
    <xf numFmtId="166" fontId="12" fillId="35" borderId="31" xfId="0" applyNumberFormat="1" applyFont="1" applyFill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2" fillId="35" borderId="0" xfId="0" applyNumberFormat="1" applyFont="1" applyFill="1" applyBorder="1" applyAlignment="1">
      <alignment horizontal="center" vertical="center"/>
    </xf>
    <xf numFmtId="9" fontId="12" fillId="35" borderId="47" xfId="0" applyNumberFormat="1" applyFont="1" applyFill="1" applyBorder="1" applyAlignment="1">
      <alignment horizontal="center" vertical="center"/>
    </xf>
    <xf numFmtId="1" fontId="12" fillId="35" borderId="48" xfId="0" applyNumberFormat="1" applyFont="1" applyFill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12" fillId="35" borderId="21" xfId="0" applyNumberFormat="1" applyFont="1" applyFill="1" applyBorder="1" applyAlignment="1">
      <alignment horizontal="center" vertical="center"/>
    </xf>
    <xf numFmtId="166" fontId="12" fillId="35" borderId="47" xfId="0" applyNumberFormat="1" applyFont="1" applyFill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9" fontId="12" fillId="35" borderId="42" xfId="0" applyNumberFormat="1" applyFont="1" applyFill="1" applyBorder="1" applyAlignment="1">
      <alignment horizontal="center" vertical="center"/>
    </xf>
    <xf numFmtId="3" fontId="12" fillId="35" borderId="50" xfId="0" applyNumberFormat="1" applyFont="1" applyFill="1" applyBorder="1" applyAlignment="1">
      <alignment horizontal="center" vertical="center"/>
    </xf>
    <xf numFmtId="9" fontId="12" fillId="35" borderId="51" xfId="0" applyNumberFormat="1" applyFont="1" applyFill="1" applyBorder="1" applyAlignment="1">
      <alignment horizontal="center" vertical="center"/>
    </xf>
    <xf numFmtId="166" fontId="12" fillId="35" borderId="42" xfId="0" applyNumberFormat="1" applyFont="1" applyFill="1" applyBorder="1" applyAlignment="1">
      <alignment horizontal="center" vertical="center"/>
    </xf>
    <xf numFmtId="3" fontId="12" fillId="0" borderId="42" xfId="0" applyNumberFormat="1" applyFont="1" applyBorder="1" applyAlignment="1">
      <alignment horizontal="center" vertical="center"/>
    </xf>
    <xf numFmtId="184" fontId="12" fillId="35" borderId="52" xfId="0" applyNumberFormat="1" applyFont="1" applyFill="1" applyBorder="1" applyAlignment="1">
      <alignment horizontal="center" vertical="center"/>
    </xf>
    <xf numFmtId="184" fontId="12" fillId="35" borderId="26" xfId="0" applyNumberFormat="1" applyFont="1" applyFill="1" applyBorder="1" applyAlignment="1">
      <alignment horizontal="center" vertical="center"/>
    </xf>
    <xf numFmtId="184" fontId="12" fillId="35" borderId="28" xfId="0" applyNumberFormat="1" applyFont="1" applyFill="1" applyBorder="1" applyAlignment="1">
      <alignment horizontal="center" vertical="center"/>
    </xf>
    <xf numFmtId="184" fontId="12" fillId="35" borderId="27" xfId="0" applyNumberFormat="1" applyFont="1" applyFill="1" applyBorder="1" applyAlignment="1">
      <alignment horizontal="center" vertical="center"/>
    </xf>
    <xf numFmtId="184" fontId="12" fillId="35" borderId="29" xfId="0" applyNumberFormat="1" applyFont="1" applyFill="1" applyBorder="1" applyAlignment="1">
      <alignment horizontal="center" vertical="center"/>
    </xf>
    <xf numFmtId="184" fontId="12" fillId="0" borderId="53" xfId="0" applyNumberFormat="1" applyFont="1" applyBorder="1" applyAlignment="1">
      <alignment horizontal="center" vertical="center"/>
    </xf>
    <xf numFmtId="184" fontId="12" fillId="35" borderId="46" xfId="0" applyNumberFormat="1" applyFont="1" applyFill="1" applyBorder="1" applyAlignment="1">
      <alignment horizontal="center" vertical="center"/>
    </xf>
    <xf numFmtId="184" fontId="12" fillId="35" borderId="30" xfId="0" applyNumberFormat="1" applyFont="1" applyFill="1" applyBorder="1" applyAlignment="1">
      <alignment horizontal="center" vertical="center"/>
    </xf>
    <xf numFmtId="184" fontId="12" fillId="35" borderId="32" xfId="0" applyNumberFormat="1" applyFont="1" applyFill="1" applyBorder="1" applyAlignment="1">
      <alignment horizontal="center" vertical="center"/>
    </xf>
    <xf numFmtId="184" fontId="12" fillId="35" borderId="31" xfId="0" applyNumberFormat="1" applyFont="1" applyFill="1" applyBorder="1" applyAlignment="1">
      <alignment horizontal="center" vertical="center"/>
    </xf>
    <xf numFmtId="184" fontId="12" fillId="35" borderId="33" xfId="0" applyNumberFormat="1" applyFont="1" applyFill="1" applyBorder="1" applyAlignment="1">
      <alignment horizontal="center" vertical="center"/>
    </xf>
    <xf numFmtId="184" fontId="12" fillId="0" borderId="54" xfId="0" applyNumberFormat="1" applyFont="1" applyBorder="1" applyAlignment="1">
      <alignment horizontal="center" vertical="center"/>
    </xf>
    <xf numFmtId="184" fontId="12" fillId="35" borderId="44" xfId="0" applyNumberFormat="1" applyFont="1" applyFill="1" applyBorder="1" applyAlignment="1">
      <alignment horizontal="center" vertical="center"/>
    </xf>
    <xf numFmtId="184" fontId="12" fillId="35" borderId="34" xfId="0" applyNumberFormat="1" applyFont="1" applyFill="1" applyBorder="1" applyAlignment="1">
      <alignment horizontal="center" vertical="center"/>
    </xf>
    <xf numFmtId="184" fontId="12" fillId="35" borderId="43" xfId="0" applyNumberFormat="1" applyFont="1" applyFill="1" applyBorder="1" applyAlignment="1">
      <alignment horizontal="center" vertical="center"/>
    </xf>
    <xf numFmtId="184" fontId="12" fillId="35" borderId="35" xfId="0" applyNumberFormat="1" applyFont="1" applyFill="1" applyBorder="1" applyAlignment="1">
      <alignment horizontal="center" vertical="center"/>
    </xf>
    <xf numFmtId="184" fontId="12" fillId="35" borderId="36" xfId="0" applyNumberFormat="1" applyFont="1" applyFill="1" applyBorder="1" applyAlignment="1">
      <alignment horizontal="center" vertical="center"/>
    </xf>
    <xf numFmtId="184" fontId="12" fillId="0" borderId="55" xfId="0" applyNumberFormat="1" applyFont="1" applyBorder="1" applyAlignment="1">
      <alignment horizontal="center" vertical="center"/>
    </xf>
    <xf numFmtId="184" fontId="12" fillId="35" borderId="56" xfId="0" applyNumberFormat="1" applyFont="1" applyFill="1" applyBorder="1" applyAlignment="1">
      <alignment horizontal="center" vertical="center"/>
    </xf>
    <xf numFmtId="184" fontId="12" fillId="35" borderId="37" xfId="0" applyNumberFormat="1" applyFont="1" applyFill="1" applyBorder="1" applyAlignment="1">
      <alignment horizontal="center" vertical="center"/>
    </xf>
    <xf numFmtId="184" fontId="12" fillId="35" borderId="39" xfId="0" applyNumberFormat="1" applyFont="1" applyFill="1" applyBorder="1" applyAlignment="1">
      <alignment horizontal="center" vertical="center"/>
    </xf>
    <xf numFmtId="184" fontId="12" fillId="35" borderId="38" xfId="0" applyNumberFormat="1" applyFont="1" applyFill="1" applyBorder="1" applyAlignment="1">
      <alignment horizontal="center" vertical="center"/>
    </xf>
    <xf numFmtId="184" fontId="12" fillId="35" borderId="57" xfId="0" applyNumberFormat="1" applyFont="1" applyFill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35" borderId="58" xfId="0" applyNumberFormat="1" applyFont="1" applyFill="1" applyBorder="1" applyAlignment="1">
      <alignment horizontal="center" vertical="center"/>
    </xf>
    <xf numFmtId="184" fontId="12" fillId="35" borderId="40" xfId="0" applyNumberFormat="1" applyFont="1" applyFill="1" applyBorder="1" applyAlignment="1">
      <alignment horizontal="center" vertical="center"/>
    </xf>
    <xf numFmtId="184" fontId="12" fillId="35" borderId="59" xfId="0" applyNumberFormat="1" applyFont="1" applyFill="1" applyBorder="1" applyAlignment="1">
      <alignment horizontal="center" vertical="center"/>
    </xf>
    <xf numFmtId="184" fontId="12" fillId="35" borderId="60" xfId="0" applyNumberFormat="1" applyFont="1" applyFill="1" applyBorder="1" applyAlignment="1">
      <alignment horizontal="center" vertical="center"/>
    </xf>
    <xf numFmtId="184" fontId="12" fillId="35" borderId="50" xfId="0" applyNumberFormat="1" applyFont="1" applyFill="1" applyBorder="1" applyAlignment="1">
      <alignment horizontal="center" vertical="center"/>
    </xf>
    <xf numFmtId="184" fontId="12" fillId="0" borderId="61" xfId="0" applyNumberFormat="1" applyFont="1" applyBorder="1" applyAlignment="1">
      <alignment horizontal="center" vertical="center"/>
    </xf>
    <xf numFmtId="3" fontId="12" fillId="35" borderId="62" xfId="0" applyNumberFormat="1" applyFont="1" applyFill="1" applyBorder="1" applyAlignment="1">
      <alignment horizontal="center" vertical="center"/>
    </xf>
    <xf numFmtId="1" fontId="12" fillId="0" borderId="63" xfId="0" applyNumberFormat="1" applyFont="1" applyBorder="1" applyAlignment="1">
      <alignment horizontal="center"/>
    </xf>
    <xf numFmtId="9" fontId="12" fillId="0" borderId="24" xfId="0" applyNumberFormat="1" applyFont="1" applyBorder="1" applyAlignment="1">
      <alignment horizontal="center" wrapText="1"/>
    </xf>
    <xf numFmtId="1" fontId="12" fillId="0" borderId="17" xfId="0" applyNumberFormat="1" applyFont="1" applyBorder="1" applyAlignment="1">
      <alignment horizontal="center" wrapText="1"/>
    </xf>
    <xf numFmtId="1" fontId="12" fillId="0" borderId="20" xfId="0" applyNumberFormat="1" applyFont="1" applyBorder="1" applyAlignment="1">
      <alignment horizontal="center" vertical="center"/>
    </xf>
    <xf numFmtId="9" fontId="12" fillId="35" borderId="30" xfId="0" applyNumberFormat="1" applyFont="1" applyFill="1" applyBorder="1" applyAlignment="1">
      <alignment horizontal="center" vertical="center"/>
    </xf>
    <xf numFmtId="1" fontId="12" fillId="0" borderId="64" xfId="0" applyNumberFormat="1" applyFont="1" applyBorder="1" applyAlignment="1">
      <alignment horizontal="center" vertical="center"/>
    </xf>
    <xf numFmtId="9" fontId="12" fillId="35" borderId="34" xfId="0" applyNumberFormat="1" applyFont="1" applyFill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65" xfId="0" applyNumberFormat="1" applyFont="1" applyBorder="1" applyAlignment="1">
      <alignment horizontal="center" vertical="center"/>
    </xf>
    <xf numFmtId="3" fontId="12" fillId="0" borderId="50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9" fontId="12" fillId="35" borderId="6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5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8" xfId="0" applyNumberFormat="1" applyFont="1" applyBorder="1" applyAlignment="1">
      <alignment horizontal="center" wrapText="1"/>
    </xf>
    <xf numFmtId="9" fontId="3" fillId="0" borderId="56" xfId="59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3" fontId="12" fillId="35" borderId="52" xfId="0" applyNumberFormat="1" applyFont="1" applyFill="1" applyBorder="1" applyAlignment="1">
      <alignment horizontal="center" vertical="center"/>
    </xf>
    <xf numFmtId="3" fontId="12" fillId="35" borderId="46" xfId="0" applyNumberFormat="1" applyFont="1" applyFill="1" applyBorder="1" applyAlignment="1">
      <alignment horizontal="center" vertical="center"/>
    </xf>
    <xf numFmtId="3" fontId="12" fillId="35" borderId="56" xfId="0" applyNumberFormat="1" applyFont="1" applyFill="1" applyBorder="1" applyAlignment="1">
      <alignment horizontal="center" vertical="center"/>
    </xf>
    <xf numFmtId="3" fontId="12" fillId="35" borderId="28" xfId="0" applyNumberFormat="1" applyFont="1" applyFill="1" applyBorder="1" applyAlignment="1">
      <alignment horizontal="center" vertical="center"/>
    </xf>
    <xf numFmtId="3" fontId="12" fillId="35" borderId="26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 vertical="center"/>
    </xf>
    <xf numFmtId="3" fontId="12" fillId="35" borderId="27" xfId="0" applyNumberFormat="1" applyFont="1" applyFill="1" applyBorder="1" applyAlignment="1">
      <alignment horizontal="center" vertical="center"/>
    </xf>
    <xf numFmtId="3" fontId="12" fillId="35" borderId="32" xfId="0" applyNumberFormat="1" applyFont="1" applyFill="1" applyBorder="1" applyAlignment="1">
      <alignment horizontal="center" vertical="center"/>
    </xf>
    <xf numFmtId="3" fontId="12" fillId="35" borderId="30" xfId="0" applyNumberFormat="1" applyFont="1" applyFill="1" applyBorder="1" applyAlignment="1">
      <alignment horizontal="center" vertical="center"/>
    </xf>
    <xf numFmtId="3" fontId="12" fillId="35" borderId="33" xfId="0" applyNumberFormat="1" applyFont="1" applyFill="1" applyBorder="1" applyAlignment="1">
      <alignment horizontal="center" vertical="center"/>
    </xf>
    <xf numFmtId="3" fontId="12" fillId="35" borderId="31" xfId="0" applyNumberFormat="1" applyFont="1" applyFill="1" applyBorder="1" applyAlignment="1">
      <alignment horizontal="center" vertical="center"/>
    </xf>
    <xf numFmtId="3" fontId="12" fillId="35" borderId="44" xfId="0" applyNumberFormat="1" applyFont="1" applyFill="1" applyBorder="1" applyAlignment="1">
      <alignment horizontal="center" vertical="center"/>
    </xf>
    <xf numFmtId="3" fontId="12" fillId="35" borderId="43" xfId="0" applyNumberFormat="1" applyFont="1" applyFill="1" applyBorder="1" applyAlignment="1">
      <alignment horizontal="center" vertical="center"/>
    </xf>
    <xf numFmtId="3" fontId="12" fillId="35" borderId="34" xfId="0" applyNumberFormat="1" applyFont="1" applyFill="1" applyBorder="1" applyAlignment="1">
      <alignment horizontal="center" vertical="center"/>
    </xf>
    <xf numFmtId="3" fontId="12" fillId="35" borderId="36" xfId="0" applyNumberFormat="1" applyFont="1" applyFill="1" applyBorder="1" applyAlignment="1">
      <alignment horizontal="center" vertical="center"/>
    </xf>
    <xf numFmtId="3" fontId="12" fillId="35" borderId="35" xfId="0" applyNumberFormat="1" applyFont="1" applyFill="1" applyBorder="1" applyAlignment="1">
      <alignment horizontal="center" vertical="center"/>
    </xf>
    <xf numFmtId="3" fontId="12" fillId="35" borderId="39" xfId="0" applyNumberFormat="1" applyFont="1" applyFill="1" applyBorder="1" applyAlignment="1">
      <alignment horizontal="center" vertical="center"/>
    </xf>
    <xf numFmtId="3" fontId="12" fillId="35" borderId="37" xfId="0" applyNumberFormat="1" applyFont="1" applyFill="1" applyBorder="1" applyAlignment="1">
      <alignment horizontal="center" vertical="center"/>
    </xf>
    <xf numFmtId="3" fontId="12" fillId="35" borderId="57" xfId="0" applyNumberFormat="1" applyFont="1" applyFill="1" applyBorder="1" applyAlignment="1">
      <alignment horizontal="center" vertical="center"/>
    </xf>
    <xf numFmtId="3" fontId="12" fillId="35" borderId="38" xfId="0" applyNumberFormat="1" applyFont="1" applyFill="1" applyBorder="1" applyAlignment="1">
      <alignment horizontal="center" vertical="center"/>
    </xf>
    <xf numFmtId="3" fontId="12" fillId="35" borderId="51" xfId="42" applyNumberFormat="1" applyFont="1" applyFill="1" applyBorder="1" applyAlignment="1">
      <alignment horizontal="center" vertical="center"/>
    </xf>
    <xf numFmtId="3" fontId="12" fillId="35" borderId="40" xfId="42" applyNumberFormat="1" applyFont="1" applyFill="1" applyBorder="1" applyAlignment="1">
      <alignment horizontal="center" vertical="center"/>
    </xf>
    <xf numFmtId="3" fontId="12" fillId="35" borderId="24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" fontId="12" fillId="0" borderId="53" xfId="0" applyNumberFormat="1" applyFont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1" fontId="12" fillId="0" borderId="66" xfId="0" applyNumberFormat="1" applyFont="1" applyBorder="1" applyAlignment="1">
      <alignment horizontal="center" vertical="center"/>
    </xf>
    <xf numFmtId="3" fontId="12" fillId="0" borderId="61" xfId="0" applyNumberFormat="1" applyFont="1" applyBorder="1" applyAlignment="1">
      <alignment horizontal="center" vertical="center"/>
    </xf>
    <xf numFmtId="1" fontId="12" fillId="0" borderId="52" xfId="42" applyNumberFormat="1" applyFont="1" applyBorder="1" applyAlignment="1">
      <alignment horizontal="center" vertical="center"/>
    </xf>
    <xf numFmtId="1" fontId="12" fillId="0" borderId="28" xfId="42" applyNumberFormat="1" applyFont="1" applyBorder="1" applyAlignment="1">
      <alignment horizontal="center" vertical="center"/>
    </xf>
    <xf numFmtId="1" fontId="12" fillId="0" borderId="30" xfId="42" applyNumberFormat="1" applyFont="1" applyBorder="1" applyAlignment="1">
      <alignment horizontal="center" vertical="center"/>
    </xf>
    <xf numFmtId="1" fontId="12" fillId="0" borderId="44" xfId="42" applyNumberFormat="1" applyFont="1" applyBorder="1" applyAlignment="1">
      <alignment horizontal="center" vertical="center"/>
    </xf>
    <xf numFmtId="1" fontId="12" fillId="0" borderId="32" xfId="42" applyNumberFormat="1" applyFont="1" applyBorder="1" applyAlignment="1">
      <alignment horizontal="center" vertical="center"/>
    </xf>
    <xf numFmtId="1" fontId="12" fillId="0" borderId="44" xfId="42" applyNumberFormat="1" applyFont="1" applyFill="1" applyBorder="1" applyAlignment="1">
      <alignment horizontal="center" vertical="center"/>
    </xf>
    <xf numFmtId="1" fontId="12" fillId="0" borderId="32" xfId="42" applyNumberFormat="1" applyFont="1" applyFill="1" applyBorder="1" applyAlignment="1">
      <alignment horizontal="center" vertical="center"/>
    </xf>
    <xf numFmtId="1" fontId="12" fillId="0" borderId="30" xfId="42" applyNumberFormat="1" applyFont="1" applyFill="1" applyBorder="1" applyAlignment="1">
      <alignment horizontal="center" vertical="center"/>
    </xf>
    <xf numFmtId="1" fontId="12" fillId="0" borderId="67" xfId="42" applyNumberFormat="1" applyFont="1" applyBorder="1" applyAlignment="1">
      <alignment horizontal="center" vertical="center"/>
    </xf>
    <xf numFmtId="1" fontId="12" fillId="0" borderId="46" xfId="42" applyNumberFormat="1" applyFont="1" applyBorder="1" applyAlignment="1">
      <alignment horizontal="center" vertical="center"/>
    </xf>
    <xf numFmtId="1" fontId="12" fillId="0" borderId="43" xfId="42" applyNumberFormat="1" applyFont="1" applyBorder="1" applyAlignment="1">
      <alignment horizontal="center" vertical="center"/>
    </xf>
    <xf numFmtId="3" fontId="12" fillId="0" borderId="68" xfId="42" applyNumberFormat="1" applyFont="1" applyFill="1" applyBorder="1" applyAlignment="1">
      <alignment horizontal="center" vertical="center"/>
    </xf>
    <xf numFmtId="3" fontId="12" fillId="0" borderId="40" xfId="42" applyNumberFormat="1" applyFont="1" applyFill="1" applyBorder="1" applyAlignment="1">
      <alignment horizontal="center" vertical="center"/>
    </xf>
    <xf numFmtId="3" fontId="12" fillId="0" borderId="60" xfId="4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7" fontId="12" fillId="0" borderId="49" xfId="44" applyNumberFormat="1" applyFont="1" applyBorder="1" applyAlignment="1">
      <alignment horizontal="center" vertical="center"/>
    </xf>
    <xf numFmtId="1" fontId="12" fillId="0" borderId="27" xfId="42" applyNumberFormat="1" applyFont="1" applyBorder="1" applyAlignment="1">
      <alignment horizontal="center" vertical="center"/>
    </xf>
    <xf numFmtId="1" fontId="12" fillId="0" borderId="35" xfId="42" applyNumberFormat="1" applyFont="1" applyBorder="1" applyAlignment="1">
      <alignment horizontal="center" vertical="center"/>
    </xf>
    <xf numFmtId="7" fontId="12" fillId="0" borderId="49" xfId="44" applyNumberFormat="1" applyFont="1" applyFill="1" applyBorder="1" applyAlignment="1">
      <alignment horizontal="center" vertical="center"/>
    </xf>
    <xf numFmtId="1" fontId="12" fillId="0" borderId="35" xfId="42" applyNumberFormat="1" applyFont="1" applyFill="1" applyBorder="1" applyAlignment="1">
      <alignment horizontal="center" vertical="center"/>
    </xf>
    <xf numFmtId="1" fontId="12" fillId="0" borderId="69" xfId="42" applyNumberFormat="1" applyFont="1" applyBorder="1" applyAlignment="1">
      <alignment horizontal="center" vertical="center"/>
    </xf>
    <xf numFmtId="1" fontId="12" fillId="0" borderId="38" xfId="42" applyNumberFormat="1" applyFont="1" applyBorder="1" applyAlignment="1">
      <alignment horizontal="center" vertical="center"/>
    </xf>
    <xf numFmtId="3" fontId="12" fillId="0" borderId="50" xfId="42" applyNumberFormat="1" applyFont="1" applyFill="1" applyBorder="1" applyAlignment="1">
      <alignment horizontal="center" vertical="center"/>
    </xf>
    <xf numFmtId="7" fontId="12" fillId="0" borderId="40" xfId="44" applyNumberFormat="1" applyFont="1" applyFill="1" applyBorder="1" applyAlignment="1">
      <alignment horizontal="center" vertical="center"/>
    </xf>
    <xf numFmtId="3" fontId="12" fillId="0" borderId="38" xfId="42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" fontId="12" fillId="0" borderId="46" xfId="42" applyNumberFormat="1" applyFont="1" applyFill="1" applyBorder="1" applyAlignment="1">
      <alignment horizontal="center" vertical="center"/>
    </xf>
    <xf numFmtId="1" fontId="12" fillId="0" borderId="70" xfId="42" applyNumberFormat="1" applyFont="1" applyBorder="1" applyAlignment="1">
      <alignment horizontal="center" vertical="center"/>
    </xf>
    <xf numFmtId="3" fontId="12" fillId="0" borderId="51" xfId="42" applyNumberFormat="1" applyFont="1" applyFill="1" applyBorder="1" applyAlignment="1">
      <alignment horizontal="center" vertical="center"/>
    </xf>
    <xf numFmtId="1" fontId="12" fillId="0" borderId="47" xfId="0" applyNumberFormat="1" applyFont="1" applyBorder="1" applyAlignment="1">
      <alignment horizontal="center" vertical="center"/>
    </xf>
    <xf numFmtId="1" fontId="12" fillId="0" borderId="56" xfId="42" applyNumberFormat="1" applyFont="1" applyBorder="1" applyAlignment="1">
      <alignment horizontal="center" vertical="center"/>
    </xf>
    <xf numFmtId="3" fontId="12" fillId="0" borderId="56" xfId="42" applyNumberFormat="1" applyFont="1" applyFill="1" applyBorder="1" applyAlignment="1">
      <alignment horizontal="center" vertical="center"/>
    </xf>
    <xf numFmtId="9" fontId="12" fillId="35" borderId="28" xfId="0" applyNumberFormat="1" applyFont="1" applyFill="1" applyBorder="1" applyAlignment="1">
      <alignment horizontal="center" vertical="center"/>
    </xf>
    <xf numFmtId="9" fontId="12" fillId="35" borderId="32" xfId="0" applyNumberFormat="1" applyFont="1" applyFill="1" applyBorder="1" applyAlignment="1">
      <alignment horizontal="center" vertical="center"/>
    </xf>
    <xf numFmtId="9" fontId="12" fillId="35" borderId="39" xfId="0" applyNumberFormat="1" applyFont="1" applyFill="1" applyBorder="1" applyAlignment="1">
      <alignment horizontal="center" vertical="center"/>
    </xf>
    <xf numFmtId="9" fontId="12" fillId="35" borderId="40" xfId="0" applyNumberFormat="1" applyFont="1" applyFill="1" applyBorder="1" applyAlignment="1">
      <alignment horizontal="center" vertical="center"/>
    </xf>
    <xf numFmtId="3" fontId="12" fillId="35" borderId="60" xfId="0" applyNumberFormat="1" applyFont="1" applyFill="1" applyBorder="1" applyAlignment="1">
      <alignment horizontal="center" vertical="center"/>
    </xf>
    <xf numFmtId="175" fontId="12" fillId="35" borderId="40" xfId="42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9" fontId="12" fillId="35" borderId="7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7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inden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left" indent="1"/>
    </xf>
    <xf numFmtId="0" fontId="4" fillId="0" borderId="7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1" fontId="12" fillId="0" borderId="82" xfId="0" applyNumberFormat="1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1" fontId="12" fillId="0" borderId="53" xfId="0" applyNumberFormat="1" applyFont="1" applyBorder="1" applyAlignment="1">
      <alignment horizontal="center"/>
    </xf>
    <xf numFmtId="1" fontId="4" fillId="0" borderId="5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9" fontId="12" fillId="0" borderId="82" xfId="0" applyNumberFormat="1" applyFont="1" applyBorder="1" applyAlignment="1">
      <alignment horizontal="center"/>
    </xf>
    <xf numFmtId="9" fontId="12" fillId="0" borderId="53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3" xfId="0" applyFont="1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zoomScalePageLayoutView="0" workbookViewId="0" topLeftCell="C1">
      <selection activeCell="C33" sqref="C33"/>
    </sheetView>
  </sheetViews>
  <sheetFormatPr defaultColWidth="9.140625" defaultRowHeight="12.75"/>
  <cols>
    <col min="1" max="1" width="2.00390625" style="9" customWidth="1"/>
    <col min="2" max="2" width="0.85546875" style="9" customWidth="1"/>
    <col min="3" max="3" width="18.7109375" style="9" customWidth="1"/>
    <col min="4" max="4" width="24.421875" style="9" customWidth="1"/>
    <col min="5" max="5" width="63.28125" style="9" customWidth="1"/>
    <col min="6" max="6" width="20.7109375" style="9" customWidth="1"/>
    <col min="7" max="7" width="0.85546875" style="9" customWidth="1"/>
    <col min="8" max="8" width="1.7109375" style="9" customWidth="1"/>
    <col min="9" max="9" width="16.57421875" style="9" customWidth="1"/>
    <col min="10" max="10" width="21.421875" style="9" customWidth="1"/>
    <col min="11" max="11" width="11.57421875" style="9" customWidth="1"/>
    <col min="12" max="12" width="10.421875" style="9" customWidth="1"/>
    <col min="13" max="14" width="9.140625" style="9" customWidth="1"/>
    <col min="15" max="15" width="11.00390625" style="9" customWidth="1"/>
    <col min="16" max="16384" width="9.140625" style="9" customWidth="1"/>
  </cols>
  <sheetData>
    <row r="1" spans="2:7" ht="4.5" customHeight="1" thickBot="1" thickTop="1">
      <c r="B1" s="25"/>
      <c r="C1" s="26"/>
      <c r="D1" s="26"/>
      <c r="E1" s="26"/>
      <c r="F1" s="26"/>
      <c r="G1" s="26"/>
    </row>
    <row r="2" spans="2:7" ht="18.75" customHeight="1" thickBot="1" thickTop="1">
      <c r="B2" s="25"/>
      <c r="C2" s="256"/>
      <c r="D2" s="257"/>
      <c r="E2" s="257"/>
      <c r="F2" s="258"/>
      <c r="G2" s="26"/>
    </row>
    <row r="3" spans="2:7" ht="18.75" customHeight="1" thickBot="1" thickTop="1">
      <c r="B3" s="25"/>
      <c r="C3" s="36"/>
      <c r="D3" s="37"/>
      <c r="E3" s="37"/>
      <c r="F3" s="38"/>
      <c r="G3" s="26"/>
    </row>
    <row r="4" spans="2:7" ht="18.75" customHeight="1" thickBot="1" thickTop="1">
      <c r="B4" s="25"/>
      <c r="C4" s="259"/>
      <c r="D4" s="260"/>
      <c r="E4" s="260"/>
      <c r="F4" s="261"/>
      <c r="G4" s="26"/>
    </row>
    <row r="5" spans="2:7" ht="18.75" customHeight="1" thickBot="1" thickTop="1">
      <c r="B5" s="25"/>
      <c r="C5" s="262"/>
      <c r="D5" s="263"/>
      <c r="E5" s="263"/>
      <c r="F5" s="264"/>
      <c r="G5" s="26"/>
    </row>
    <row r="6" spans="2:7" ht="18.75" customHeight="1" thickBot="1" thickTop="1">
      <c r="B6" s="25"/>
      <c r="C6" s="259" t="s">
        <v>63</v>
      </c>
      <c r="D6" s="260"/>
      <c r="E6" s="260"/>
      <c r="F6" s="261"/>
      <c r="G6" s="26"/>
    </row>
    <row r="7" spans="2:7" ht="19.5" customHeight="1" thickBot="1" thickTop="1">
      <c r="B7" s="25"/>
      <c r="C7" s="259" t="s">
        <v>84</v>
      </c>
      <c r="D7" s="260"/>
      <c r="E7" s="260"/>
      <c r="F7" s="261"/>
      <c r="G7" s="26"/>
    </row>
    <row r="8" spans="2:7" ht="17.25" thickBot="1" thickTop="1">
      <c r="B8" s="25"/>
      <c r="C8" s="262"/>
      <c r="D8" s="263"/>
      <c r="E8" s="263"/>
      <c r="F8" s="264"/>
      <c r="G8" s="26"/>
    </row>
    <row r="9" spans="2:7" s="35" customFormat="1" ht="17.25" thickBot="1" thickTop="1">
      <c r="B9" s="33"/>
      <c r="C9" s="36"/>
      <c r="D9" s="37"/>
      <c r="E9" s="52"/>
      <c r="F9" s="38"/>
      <c r="G9" s="34"/>
    </row>
    <row r="10" spans="2:7" s="35" customFormat="1" ht="17.25" customHeight="1" thickBot="1" thickTop="1">
      <c r="B10" s="33"/>
      <c r="C10" s="27"/>
      <c r="D10" s="40"/>
      <c r="E10" s="53" t="s">
        <v>36</v>
      </c>
      <c r="F10" s="48"/>
      <c r="G10" s="34"/>
    </row>
    <row r="11" spans="2:7" s="35" customFormat="1" ht="17.25" thickBot="1" thickTop="1">
      <c r="B11" s="33"/>
      <c r="C11" s="36"/>
      <c r="D11" s="37"/>
      <c r="E11" s="49"/>
      <c r="F11" s="38"/>
      <c r="G11" s="34"/>
    </row>
    <row r="12" spans="2:7" s="35" customFormat="1" ht="17.25" customHeight="1" thickBot="1" thickTop="1">
      <c r="B12" s="33"/>
      <c r="C12" s="42"/>
      <c r="D12" s="39"/>
      <c r="E12" s="50" t="s">
        <v>43</v>
      </c>
      <c r="F12" s="43"/>
      <c r="G12" s="34"/>
    </row>
    <row r="13" spans="2:7" s="35" customFormat="1" ht="20.25" thickBot="1" thickTop="1">
      <c r="B13" s="33"/>
      <c r="C13" s="27"/>
      <c r="D13" s="31"/>
      <c r="E13" s="51"/>
      <c r="F13" s="32"/>
      <c r="G13" s="34"/>
    </row>
    <row r="14" spans="2:8" s="35" customFormat="1" ht="17.25" customHeight="1" thickBot="1" thickTop="1">
      <c r="B14" s="45"/>
      <c r="C14" s="44"/>
      <c r="E14" s="50" t="s">
        <v>44</v>
      </c>
      <c r="F14" s="39"/>
      <c r="G14" s="46"/>
      <c r="H14" s="47"/>
    </row>
    <row r="15" spans="2:7" s="35" customFormat="1" ht="20.25" thickBot="1" thickTop="1">
      <c r="B15" s="33"/>
      <c r="C15" s="27"/>
      <c r="D15" s="31"/>
      <c r="E15" s="51"/>
      <c r="F15" s="32"/>
      <c r="G15" s="34"/>
    </row>
    <row r="16" spans="2:7" s="35" customFormat="1" ht="17.25" customHeight="1" thickBot="1" thickTop="1">
      <c r="B16" s="33"/>
      <c r="C16" s="42"/>
      <c r="D16" s="39"/>
      <c r="E16" s="50" t="s">
        <v>45</v>
      </c>
      <c r="F16" s="43"/>
      <c r="G16" s="34"/>
    </row>
    <row r="17" spans="2:7" ht="17.25" thickBot="1" thickTop="1">
      <c r="B17" s="25"/>
      <c r="C17" s="36"/>
      <c r="D17" s="31"/>
      <c r="E17" s="49"/>
      <c r="F17" s="32"/>
      <c r="G17" s="26"/>
    </row>
    <row r="18" spans="2:7" s="35" customFormat="1" ht="17.25" thickBot="1" thickTop="1">
      <c r="B18" s="33"/>
      <c r="C18" s="30"/>
      <c r="D18" s="31"/>
      <c r="E18" s="49"/>
      <c r="F18" s="32"/>
      <c r="G18" s="34"/>
    </row>
    <row r="19" spans="2:7" s="35" customFormat="1" ht="17.25" customHeight="1" thickBot="1" thickTop="1">
      <c r="B19" s="33"/>
      <c r="C19" s="27"/>
      <c r="D19" s="40"/>
      <c r="E19" s="41" t="s">
        <v>35</v>
      </c>
      <c r="F19" s="48"/>
      <c r="G19" s="34"/>
    </row>
    <row r="20" spans="2:7" s="35" customFormat="1" ht="17.25" thickBot="1" thickTop="1">
      <c r="B20" s="33"/>
      <c r="C20" s="36"/>
      <c r="D20" s="37"/>
      <c r="E20" s="49"/>
      <c r="F20" s="38"/>
      <c r="G20" s="34"/>
    </row>
    <row r="21" spans="2:7" s="35" customFormat="1" ht="17.25" customHeight="1" thickBot="1" thickTop="1">
      <c r="B21" s="33"/>
      <c r="C21" s="42"/>
      <c r="D21" s="39"/>
      <c r="E21" s="50" t="s">
        <v>46</v>
      </c>
      <c r="F21" s="43"/>
      <c r="G21" s="34"/>
    </row>
    <row r="22" spans="2:7" s="35" customFormat="1" ht="20.25" thickBot="1" thickTop="1">
      <c r="B22" s="33"/>
      <c r="C22" s="27"/>
      <c r="D22" s="31"/>
      <c r="E22" s="51"/>
      <c r="F22" s="32"/>
      <c r="G22" s="34"/>
    </row>
    <row r="23" spans="2:7" s="35" customFormat="1" ht="21.75" customHeight="1" thickBot="1" thickTop="1">
      <c r="B23" s="33"/>
      <c r="C23" s="42"/>
      <c r="D23" s="39"/>
      <c r="E23" s="50" t="s">
        <v>47</v>
      </c>
      <c r="F23" s="43"/>
      <c r="G23" s="34"/>
    </row>
    <row r="24" spans="2:7" s="35" customFormat="1" ht="20.25" thickBot="1" thickTop="1">
      <c r="B24" s="33"/>
      <c r="C24" s="27"/>
      <c r="D24" s="31"/>
      <c r="E24" s="51"/>
      <c r="F24" s="32"/>
      <c r="G24" s="34"/>
    </row>
    <row r="25" spans="2:7" s="35" customFormat="1" ht="17.25" customHeight="1" thickBot="1" thickTop="1">
      <c r="B25" s="33"/>
      <c r="C25" s="42"/>
      <c r="D25" s="39"/>
      <c r="E25" s="50" t="s">
        <v>48</v>
      </c>
      <c r="F25" s="43"/>
      <c r="G25" s="34"/>
    </row>
    <row r="26" spans="2:7" ht="17.25" thickBot="1" thickTop="1">
      <c r="B26" s="25"/>
      <c r="C26" s="262"/>
      <c r="D26" s="263"/>
      <c r="E26" s="263"/>
      <c r="F26" s="264"/>
      <c r="G26" s="26"/>
    </row>
    <row r="27" spans="2:7" ht="14.25" thickBot="1" thickTop="1">
      <c r="B27" s="25"/>
      <c r="C27" s="268"/>
      <c r="D27" s="269"/>
      <c r="E27" s="269"/>
      <c r="F27" s="270"/>
      <c r="G27" s="26"/>
    </row>
    <row r="28" spans="2:7" ht="14.25" thickBot="1" thickTop="1">
      <c r="B28" s="25"/>
      <c r="C28" s="265"/>
      <c r="D28" s="266"/>
      <c r="E28" s="266"/>
      <c r="F28" s="267"/>
      <c r="G28" s="26"/>
    </row>
    <row r="29" spans="2:7" ht="4.5" customHeight="1" thickTop="1">
      <c r="B29" s="25"/>
      <c r="C29" s="26"/>
      <c r="D29" s="26"/>
      <c r="E29" s="26"/>
      <c r="F29" s="26"/>
      <c r="G29" s="26"/>
    </row>
    <row r="30" s="8" customFormat="1" ht="12.75" customHeight="1">
      <c r="C30" s="28"/>
    </row>
    <row r="31" spans="1:9" ht="12.75">
      <c r="A31" s="8"/>
      <c r="B31" s="8"/>
      <c r="C31" s="9" t="s">
        <v>79</v>
      </c>
      <c r="D31" s="8"/>
      <c r="E31" s="8"/>
      <c r="F31" s="29" t="s">
        <v>85</v>
      </c>
      <c r="G31" s="8"/>
      <c r="H31" s="8"/>
      <c r="I31" s="8"/>
    </row>
    <row r="32" spans="1:9" ht="12.75">
      <c r="A32" s="8"/>
      <c r="B32" s="8"/>
      <c r="C32" s="8" t="s">
        <v>78</v>
      </c>
      <c r="D32" s="8"/>
      <c r="E32" s="8"/>
      <c r="F32" s="29"/>
      <c r="G32" s="8"/>
      <c r="H32" s="8"/>
      <c r="I32" s="8"/>
    </row>
  </sheetData>
  <sheetProtection/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9.421875" style="22" customWidth="1"/>
    <col min="2" max="2" width="7.28125" style="22" customWidth="1"/>
    <col min="3" max="3" width="6.421875" style="22" customWidth="1"/>
    <col min="4" max="4" width="6.28125" style="22" customWidth="1"/>
    <col min="5" max="5" width="7.140625" style="22" customWidth="1"/>
    <col min="6" max="6" width="7.28125" style="22" customWidth="1"/>
    <col min="7" max="7" width="6.421875" style="22" customWidth="1"/>
    <col min="8" max="8" width="6.7109375" style="22" customWidth="1"/>
    <col min="9" max="9" width="6.8515625" style="22" customWidth="1"/>
    <col min="10" max="10" width="6.421875" style="22" customWidth="1"/>
    <col min="11" max="11" width="7.7109375" style="22" customWidth="1"/>
    <col min="12" max="12" width="7.140625" style="22" customWidth="1"/>
    <col min="13" max="13" width="6.7109375" style="22" customWidth="1"/>
    <col min="14" max="14" width="6.00390625" style="22" customWidth="1"/>
    <col min="15" max="15" width="6.7109375" style="22" customWidth="1"/>
    <col min="16" max="16" width="6.00390625" style="23" customWidth="1"/>
    <col min="17" max="17" width="6.421875" style="22" customWidth="1"/>
    <col min="18" max="18" width="7.28125" style="22" customWidth="1"/>
    <col min="19" max="16384" width="9.140625" style="22" customWidth="1"/>
  </cols>
  <sheetData>
    <row r="1" spans="1:18" s="58" customFormat="1" ht="19.5" customHeight="1">
      <c r="A1" s="281" t="s">
        <v>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3"/>
    </row>
    <row r="2" spans="1:18" s="58" customFormat="1" ht="19.5" customHeight="1">
      <c r="A2" s="284" t="s">
        <v>84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1:18" s="58" customFormat="1" ht="19.5" customHeight="1" thickBot="1">
      <c r="A3" s="287" t="s">
        <v>38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</row>
    <row r="4" spans="1:18" s="58" customFormat="1" ht="12.75" customHeight="1">
      <c r="A4" s="274" t="s">
        <v>0</v>
      </c>
      <c r="B4" s="271" t="s">
        <v>50</v>
      </c>
      <c r="C4" s="272"/>
      <c r="D4" s="273"/>
      <c r="E4" s="271" t="s">
        <v>51</v>
      </c>
      <c r="F4" s="272"/>
      <c r="G4" s="273"/>
      <c r="H4" s="271" t="s">
        <v>52</v>
      </c>
      <c r="I4" s="272"/>
      <c r="J4" s="272"/>
      <c r="K4" s="272"/>
      <c r="L4" s="272"/>
      <c r="M4" s="273"/>
      <c r="N4" s="271" t="s">
        <v>53</v>
      </c>
      <c r="O4" s="293"/>
      <c r="P4" s="293"/>
      <c r="Q4" s="293"/>
      <c r="R4" s="294"/>
    </row>
    <row r="5" spans="1:18" ht="12.75" customHeight="1">
      <c r="A5" s="275"/>
      <c r="B5" s="290" t="s">
        <v>56</v>
      </c>
      <c r="C5" s="291"/>
      <c r="D5" s="292"/>
      <c r="E5" s="290" t="s">
        <v>55</v>
      </c>
      <c r="F5" s="291"/>
      <c r="G5" s="292"/>
      <c r="H5" s="290" t="s">
        <v>55</v>
      </c>
      <c r="I5" s="291"/>
      <c r="J5" s="291"/>
      <c r="K5" s="291"/>
      <c r="L5" s="291"/>
      <c r="M5" s="292"/>
      <c r="N5" s="290" t="s">
        <v>54</v>
      </c>
      <c r="O5" s="291"/>
      <c r="P5" s="291"/>
      <c r="Q5" s="291"/>
      <c r="R5" s="292"/>
    </row>
    <row r="6" spans="1:19" ht="50.25" customHeight="1" thickBot="1">
      <c r="A6" s="276"/>
      <c r="B6" s="165" t="s">
        <v>1</v>
      </c>
      <c r="C6" s="166" t="s">
        <v>2</v>
      </c>
      <c r="D6" s="253" t="s">
        <v>13</v>
      </c>
      <c r="E6" s="254" t="s">
        <v>1</v>
      </c>
      <c r="F6" s="204" t="s">
        <v>2</v>
      </c>
      <c r="G6" s="253" t="s">
        <v>13</v>
      </c>
      <c r="H6" s="254" t="s">
        <v>81</v>
      </c>
      <c r="I6" s="204" t="s">
        <v>27</v>
      </c>
      <c r="J6" s="204" t="s">
        <v>13</v>
      </c>
      <c r="K6" s="204" t="s">
        <v>80</v>
      </c>
      <c r="L6" s="204" t="s">
        <v>28</v>
      </c>
      <c r="M6" s="253" t="s">
        <v>13</v>
      </c>
      <c r="N6" s="166" t="s">
        <v>3</v>
      </c>
      <c r="O6" s="204" t="s">
        <v>4</v>
      </c>
      <c r="P6" s="166" t="s">
        <v>82</v>
      </c>
      <c r="Q6" s="166" t="s">
        <v>5</v>
      </c>
      <c r="R6" s="253" t="s">
        <v>71</v>
      </c>
      <c r="S6" s="23"/>
    </row>
    <row r="7" spans="1:19" s="10" customFormat="1" ht="19.5" customHeight="1">
      <c r="A7" s="61" t="s">
        <v>29</v>
      </c>
      <c r="B7" s="214">
        <v>60</v>
      </c>
      <c r="C7" s="76">
        <v>29</v>
      </c>
      <c r="D7" s="77">
        <f aca="true" t="shared" si="0" ref="D7:D23">(C7/B7)</f>
        <v>0.48333333333333334</v>
      </c>
      <c r="E7" s="215">
        <v>50</v>
      </c>
      <c r="F7" s="78">
        <v>18</v>
      </c>
      <c r="G7" s="77">
        <f aca="true" t="shared" si="1" ref="G7:G23">(F7/E7)</f>
        <v>0.36</v>
      </c>
      <c r="H7" s="216">
        <v>41</v>
      </c>
      <c r="I7" s="76">
        <v>13</v>
      </c>
      <c r="J7" s="247">
        <f aca="true" t="shared" si="2" ref="J7:J23">(I7/H7)</f>
        <v>0.3170731707317073</v>
      </c>
      <c r="K7" s="78">
        <v>51</v>
      </c>
      <c r="L7" s="183">
        <v>23</v>
      </c>
      <c r="M7" s="79">
        <f>+L7/K7</f>
        <v>0.45098039215686275</v>
      </c>
      <c r="N7" s="179">
        <v>0</v>
      </c>
      <c r="O7" s="182">
        <v>0</v>
      </c>
      <c r="P7" s="183">
        <v>23</v>
      </c>
      <c r="Q7" s="184">
        <v>0</v>
      </c>
      <c r="R7" s="185">
        <v>4</v>
      </c>
      <c r="S7" s="24"/>
    </row>
    <row r="8" spans="1:19" s="10" customFormat="1" ht="19.5" customHeight="1">
      <c r="A8" s="62" t="s">
        <v>6</v>
      </c>
      <c r="B8" s="217">
        <v>181</v>
      </c>
      <c r="C8" s="80">
        <v>171</v>
      </c>
      <c r="D8" s="81">
        <f t="shared" si="0"/>
        <v>0.9447513812154696</v>
      </c>
      <c r="E8" s="218">
        <v>121</v>
      </c>
      <c r="F8" s="82">
        <v>96</v>
      </c>
      <c r="G8" s="81">
        <f t="shared" si="1"/>
        <v>0.7933884297520661</v>
      </c>
      <c r="H8" s="216">
        <v>101</v>
      </c>
      <c r="I8" s="80">
        <v>99</v>
      </c>
      <c r="J8" s="248">
        <f t="shared" si="2"/>
        <v>0.9801980198019802</v>
      </c>
      <c r="K8" s="82">
        <v>161</v>
      </c>
      <c r="L8" s="187">
        <v>157</v>
      </c>
      <c r="M8" s="83">
        <f>+L8/K8</f>
        <v>0.9751552795031055</v>
      </c>
      <c r="N8" s="180">
        <v>0</v>
      </c>
      <c r="O8" s="186">
        <v>0</v>
      </c>
      <c r="P8" s="187">
        <v>157</v>
      </c>
      <c r="Q8" s="188">
        <v>0</v>
      </c>
      <c r="R8" s="189">
        <v>1</v>
      </c>
      <c r="S8" s="24"/>
    </row>
    <row r="9" spans="1:19" s="10" customFormat="1" ht="19.5" customHeight="1">
      <c r="A9" s="61" t="s">
        <v>30</v>
      </c>
      <c r="B9" s="217">
        <v>218</v>
      </c>
      <c r="C9" s="85">
        <v>189</v>
      </c>
      <c r="D9" s="86">
        <f t="shared" si="0"/>
        <v>0.8669724770642202</v>
      </c>
      <c r="E9" s="218">
        <v>75</v>
      </c>
      <c r="F9" s="82">
        <v>92</v>
      </c>
      <c r="G9" s="81">
        <f t="shared" si="1"/>
        <v>1.2266666666666666</v>
      </c>
      <c r="H9" s="216">
        <v>37</v>
      </c>
      <c r="I9" s="85">
        <v>89</v>
      </c>
      <c r="J9" s="248">
        <f t="shared" si="2"/>
        <v>2.4054054054054053</v>
      </c>
      <c r="K9" s="82">
        <v>80</v>
      </c>
      <c r="L9" s="187">
        <v>180</v>
      </c>
      <c r="M9" s="83">
        <f aca="true" t="shared" si="3" ref="M9:M22">+L9/K9</f>
        <v>2.25</v>
      </c>
      <c r="N9" s="190">
        <v>16</v>
      </c>
      <c r="O9" s="191">
        <v>0</v>
      </c>
      <c r="P9" s="192">
        <v>167</v>
      </c>
      <c r="Q9" s="193">
        <v>0</v>
      </c>
      <c r="R9" s="194">
        <v>2</v>
      </c>
      <c r="S9" s="24"/>
    </row>
    <row r="10" spans="1:19" s="10" customFormat="1" ht="19.5" customHeight="1">
      <c r="A10" s="61" t="s">
        <v>9</v>
      </c>
      <c r="B10" s="219">
        <v>105</v>
      </c>
      <c r="C10" s="85">
        <v>105</v>
      </c>
      <c r="D10" s="86">
        <f t="shared" si="0"/>
        <v>1</v>
      </c>
      <c r="E10" s="220">
        <v>65</v>
      </c>
      <c r="F10" s="82">
        <v>70</v>
      </c>
      <c r="G10" s="81">
        <f t="shared" si="1"/>
        <v>1.0769230769230769</v>
      </c>
      <c r="H10" s="221">
        <v>20</v>
      </c>
      <c r="I10" s="85">
        <v>32</v>
      </c>
      <c r="J10" s="248">
        <f>IF(H10&gt;0,I10/H10,0)</f>
        <v>1.6</v>
      </c>
      <c r="K10" s="82">
        <v>25</v>
      </c>
      <c r="L10" s="187">
        <v>49</v>
      </c>
      <c r="M10" s="83">
        <f t="shared" si="3"/>
        <v>1.96</v>
      </c>
      <c r="N10" s="190">
        <v>0</v>
      </c>
      <c r="O10" s="191">
        <v>0</v>
      </c>
      <c r="P10" s="192">
        <v>49</v>
      </c>
      <c r="Q10" s="193">
        <v>3</v>
      </c>
      <c r="R10" s="194">
        <v>3</v>
      </c>
      <c r="S10" s="24"/>
    </row>
    <row r="11" spans="1:19" s="10" customFormat="1" ht="19.5" customHeight="1">
      <c r="A11" s="61" t="s">
        <v>10</v>
      </c>
      <c r="B11" s="217">
        <v>108</v>
      </c>
      <c r="C11" s="85">
        <v>61</v>
      </c>
      <c r="D11" s="86">
        <f t="shared" si="0"/>
        <v>0.5648148148148148</v>
      </c>
      <c r="E11" s="222">
        <v>82</v>
      </c>
      <c r="F11" s="82">
        <v>30</v>
      </c>
      <c r="G11" s="81">
        <f t="shared" si="1"/>
        <v>0.36585365853658536</v>
      </c>
      <c r="H11" s="216">
        <v>35</v>
      </c>
      <c r="I11" s="85">
        <v>10</v>
      </c>
      <c r="J11" s="248">
        <f t="shared" si="2"/>
        <v>0.2857142857142857</v>
      </c>
      <c r="K11" s="82">
        <v>43</v>
      </c>
      <c r="L11" s="187">
        <v>19</v>
      </c>
      <c r="M11" s="83">
        <f t="shared" si="3"/>
        <v>0.4418604651162791</v>
      </c>
      <c r="N11" s="190">
        <v>2</v>
      </c>
      <c r="O11" s="191">
        <v>0</v>
      </c>
      <c r="P11" s="192">
        <v>19</v>
      </c>
      <c r="Q11" s="193">
        <v>2</v>
      </c>
      <c r="R11" s="194">
        <v>2</v>
      </c>
      <c r="S11" s="24"/>
    </row>
    <row r="12" spans="1:19" s="10" customFormat="1" ht="19.5" customHeight="1">
      <c r="A12" s="61" t="s">
        <v>25</v>
      </c>
      <c r="B12" s="223">
        <v>290</v>
      </c>
      <c r="C12" s="85">
        <v>187</v>
      </c>
      <c r="D12" s="86">
        <f t="shared" si="0"/>
        <v>0.6448275862068965</v>
      </c>
      <c r="E12" s="224">
        <v>260</v>
      </c>
      <c r="F12" s="82">
        <v>153</v>
      </c>
      <c r="G12" s="81">
        <f t="shared" si="1"/>
        <v>0.5884615384615385</v>
      </c>
      <c r="H12" s="216">
        <v>73</v>
      </c>
      <c r="I12" s="85">
        <v>88</v>
      </c>
      <c r="J12" s="248">
        <f t="shared" si="2"/>
        <v>1.2054794520547945</v>
      </c>
      <c r="K12" s="82">
        <v>83</v>
      </c>
      <c r="L12" s="187">
        <v>122</v>
      </c>
      <c r="M12" s="83">
        <f t="shared" si="3"/>
        <v>1.4698795180722892</v>
      </c>
      <c r="N12" s="190">
        <v>13</v>
      </c>
      <c r="O12" s="191">
        <v>0</v>
      </c>
      <c r="P12" s="192">
        <v>113</v>
      </c>
      <c r="Q12" s="193">
        <v>1</v>
      </c>
      <c r="R12" s="194">
        <v>6</v>
      </c>
      <c r="S12" s="24"/>
    </row>
    <row r="13" spans="1:19" s="10" customFormat="1" ht="19.5" customHeight="1">
      <c r="A13" s="61" t="s">
        <v>33</v>
      </c>
      <c r="B13" s="217">
        <v>49</v>
      </c>
      <c r="C13" s="85">
        <v>22</v>
      </c>
      <c r="D13" s="86">
        <f t="shared" si="0"/>
        <v>0.4489795918367347</v>
      </c>
      <c r="E13" s="218">
        <v>37</v>
      </c>
      <c r="F13" s="82">
        <v>14</v>
      </c>
      <c r="G13" s="81">
        <f t="shared" si="1"/>
        <v>0.3783783783783784</v>
      </c>
      <c r="H13" s="216">
        <v>20</v>
      </c>
      <c r="I13" s="85">
        <v>11</v>
      </c>
      <c r="J13" s="248">
        <f t="shared" si="2"/>
        <v>0.55</v>
      </c>
      <c r="K13" s="82">
        <v>28</v>
      </c>
      <c r="L13" s="187">
        <v>15</v>
      </c>
      <c r="M13" s="83">
        <f t="shared" si="3"/>
        <v>0.5357142857142857</v>
      </c>
      <c r="N13" s="190">
        <v>0</v>
      </c>
      <c r="O13" s="191">
        <v>0</v>
      </c>
      <c r="P13" s="192">
        <v>14</v>
      </c>
      <c r="Q13" s="193">
        <v>0</v>
      </c>
      <c r="R13" s="194">
        <v>3</v>
      </c>
      <c r="S13" s="24"/>
    </row>
    <row r="14" spans="1:19" s="10" customFormat="1" ht="19.5" customHeight="1">
      <c r="A14" s="61" t="s">
        <v>75</v>
      </c>
      <c r="B14" s="217">
        <v>63</v>
      </c>
      <c r="C14" s="85">
        <v>58</v>
      </c>
      <c r="D14" s="86">
        <f t="shared" si="0"/>
        <v>0.9206349206349206</v>
      </c>
      <c r="E14" s="218">
        <v>50</v>
      </c>
      <c r="F14" s="82">
        <v>45</v>
      </c>
      <c r="G14" s="81">
        <f t="shared" si="1"/>
        <v>0.9</v>
      </c>
      <c r="H14" s="216">
        <v>20</v>
      </c>
      <c r="I14" s="85">
        <v>16</v>
      </c>
      <c r="J14" s="248">
        <f t="shared" si="2"/>
        <v>0.8</v>
      </c>
      <c r="K14" s="82">
        <v>30</v>
      </c>
      <c r="L14" s="187">
        <v>26</v>
      </c>
      <c r="M14" s="83">
        <f t="shared" si="3"/>
        <v>0.8666666666666667</v>
      </c>
      <c r="N14" s="190">
        <v>0</v>
      </c>
      <c r="O14" s="191">
        <v>0</v>
      </c>
      <c r="P14" s="192">
        <v>26</v>
      </c>
      <c r="Q14" s="193">
        <v>0</v>
      </c>
      <c r="R14" s="194">
        <v>0</v>
      </c>
      <c r="S14" s="24"/>
    </row>
    <row r="15" spans="1:19" s="10" customFormat="1" ht="19.5" customHeight="1">
      <c r="A15" s="61" t="s">
        <v>26</v>
      </c>
      <c r="B15" s="217">
        <v>152</v>
      </c>
      <c r="C15" s="85">
        <v>138</v>
      </c>
      <c r="D15" s="86">
        <f t="shared" si="0"/>
        <v>0.9078947368421053</v>
      </c>
      <c r="E15" s="218">
        <v>80</v>
      </c>
      <c r="F15" s="82">
        <v>70</v>
      </c>
      <c r="G15" s="81">
        <f t="shared" si="1"/>
        <v>0.875</v>
      </c>
      <c r="H15" s="216">
        <v>80</v>
      </c>
      <c r="I15" s="85">
        <v>66</v>
      </c>
      <c r="J15" s="248">
        <f t="shared" si="2"/>
        <v>0.825</v>
      </c>
      <c r="K15" s="82">
        <v>152</v>
      </c>
      <c r="L15" s="187">
        <v>120</v>
      </c>
      <c r="M15" s="83">
        <f t="shared" si="3"/>
        <v>0.7894736842105263</v>
      </c>
      <c r="N15" s="190">
        <v>1</v>
      </c>
      <c r="O15" s="191">
        <v>7</v>
      </c>
      <c r="P15" s="192">
        <v>113</v>
      </c>
      <c r="Q15" s="193">
        <v>1</v>
      </c>
      <c r="R15" s="194">
        <v>4</v>
      </c>
      <c r="S15" s="24"/>
    </row>
    <row r="16" spans="1:19" s="10" customFormat="1" ht="19.5" customHeight="1">
      <c r="A16" s="61" t="s">
        <v>31</v>
      </c>
      <c r="B16" s="217">
        <v>305</v>
      </c>
      <c r="C16" s="85">
        <v>306</v>
      </c>
      <c r="D16" s="86">
        <f t="shared" si="0"/>
        <v>1.0032786885245901</v>
      </c>
      <c r="E16" s="218">
        <v>198</v>
      </c>
      <c r="F16" s="82">
        <v>223</v>
      </c>
      <c r="G16" s="81">
        <f t="shared" si="1"/>
        <v>1.1262626262626263</v>
      </c>
      <c r="H16" s="216">
        <v>97</v>
      </c>
      <c r="I16" s="85">
        <v>163</v>
      </c>
      <c r="J16" s="248">
        <f t="shared" si="2"/>
        <v>1.6804123711340206</v>
      </c>
      <c r="K16" s="82">
        <v>195</v>
      </c>
      <c r="L16" s="187">
        <v>188</v>
      </c>
      <c r="M16" s="83">
        <f t="shared" si="3"/>
        <v>0.9641025641025641</v>
      </c>
      <c r="N16" s="190">
        <v>1</v>
      </c>
      <c r="O16" s="191">
        <v>0</v>
      </c>
      <c r="P16" s="192">
        <v>187</v>
      </c>
      <c r="Q16" s="193">
        <v>2</v>
      </c>
      <c r="R16" s="194">
        <v>22</v>
      </c>
      <c r="S16" s="24"/>
    </row>
    <row r="17" spans="1:19" s="10" customFormat="1" ht="19.5" customHeight="1">
      <c r="A17" s="61" t="s">
        <v>37</v>
      </c>
      <c r="B17" s="217">
        <v>92</v>
      </c>
      <c r="C17" s="85">
        <v>86</v>
      </c>
      <c r="D17" s="86">
        <f t="shared" si="0"/>
        <v>0.9347826086956522</v>
      </c>
      <c r="E17" s="224">
        <v>59</v>
      </c>
      <c r="F17" s="82">
        <v>50</v>
      </c>
      <c r="G17" s="81">
        <f t="shared" si="1"/>
        <v>0.847457627118644</v>
      </c>
      <c r="H17" s="216">
        <v>34</v>
      </c>
      <c r="I17" s="85">
        <v>46</v>
      </c>
      <c r="J17" s="248">
        <f t="shared" si="2"/>
        <v>1.3529411764705883</v>
      </c>
      <c r="K17" s="82">
        <v>62</v>
      </c>
      <c r="L17" s="187">
        <v>75</v>
      </c>
      <c r="M17" s="83">
        <f t="shared" si="3"/>
        <v>1.2096774193548387</v>
      </c>
      <c r="N17" s="190">
        <v>0</v>
      </c>
      <c r="O17" s="191">
        <v>0</v>
      </c>
      <c r="P17" s="192">
        <v>75</v>
      </c>
      <c r="Q17" s="193">
        <v>0</v>
      </c>
      <c r="R17" s="194">
        <v>0</v>
      </c>
      <c r="S17" s="24"/>
    </row>
    <row r="18" spans="1:19" s="10" customFormat="1" ht="19.5" customHeight="1">
      <c r="A18" s="61" t="s">
        <v>7</v>
      </c>
      <c r="B18" s="217">
        <v>315</v>
      </c>
      <c r="C18" s="85">
        <v>329</v>
      </c>
      <c r="D18" s="86">
        <f t="shared" si="0"/>
        <v>1.0444444444444445</v>
      </c>
      <c r="E18" s="218">
        <v>288</v>
      </c>
      <c r="F18" s="82">
        <v>279</v>
      </c>
      <c r="G18" s="81">
        <f t="shared" si="1"/>
        <v>0.96875</v>
      </c>
      <c r="H18" s="216">
        <v>88</v>
      </c>
      <c r="I18" s="85">
        <v>93</v>
      </c>
      <c r="J18" s="248">
        <f t="shared" si="2"/>
        <v>1.0568181818181819</v>
      </c>
      <c r="K18" s="82">
        <v>107</v>
      </c>
      <c r="L18" s="187">
        <v>130</v>
      </c>
      <c r="M18" s="83">
        <f t="shared" si="3"/>
        <v>1.2149532710280373</v>
      </c>
      <c r="N18" s="190">
        <v>4</v>
      </c>
      <c r="O18" s="191">
        <v>6</v>
      </c>
      <c r="P18" s="192">
        <v>113</v>
      </c>
      <c r="Q18" s="193">
        <v>0</v>
      </c>
      <c r="R18" s="194">
        <v>12</v>
      </c>
      <c r="S18" s="24"/>
    </row>
    <row r="19" spans="1:19" s="10" customFormat="1" ht="19.5" customHeight="1">
      <c r="A19" s="61" t="s">
        <v>8</v>
      </c>
      <c r="B19" s="217">
        <v>90</v>
      </c>
      <c r="C19" s="85">
        <v>84</v>
      </c>
      <c r="D19" s="86">
        <f t="shared" si="0"/>
        <v>0.9333333333333333</v>
      </c>
      <c r="E19" s="218">
        <v>55</v>
      </c>
      <c r="F19" s="82">
        <v>57</v>
      </c>
      <c r="G19" s="81">
        <f t="shared" si="1"/>
        <v>1.0363636363636364</v>
      </c>
      <c r="H19" s="216">
        <v>26</v>
      </c>
      <c r="I19" s="85">
        <v>25</v>
      </c>
      <c r="J19" s="248">
        <f t="shared" si="2"/>
        <v>0.9615384615384616</v>
      </c>
      <c r="K19" s="82">
        <v>44</v>
      </c>
      <c r="L19" s="187">
        <v>39</v>
      </c>
      <c r="M19" s="83">
        <f t="shared" si="3"/>
        <v>0.8863636363636364</v>
      </c>
      <c r="N19" s="190">
        <v>0</v>
      </c>
      <c r="O19" s="191">
        <v>0</v>
      </c>
      <c r="P19" s="192">
        <v>36</v>
      </c>
      <c r="Q19" s="193">
        <v>4</v>
      </c>
      <c r="R19" s="194">
        <v>5</v>
      </c>
      <c r="S19" s="24"/>
    </row>
    <row r="20" spans="1:19" s="10" customFormat="1" ht="19.5" customHeight="1">
      <c r="A20" s="61" t="s">
        <v>34</v>
      </c>
      <c r="B20" s="217">
        <v>65</v>
      </c>
      <c r="C20" s="85">
        <v>63</v>
      </c>
      <c r="D20" s="86">
        <f t="shared" si="0"/>
        <v>0.9692307692307692</v>
      </c>
      <c r="E20" s="218">
        <v>45</v>
      </c>
      <c r="F20" s="82">
        <v>46</v>
      </c>
      <c r="G20" s="81">
        <f t="shared" si="1"/>
        <v>1.0222222222222221</v>
      </c>
      <c r="H20" s="216">
        <v>26</v>
      </c>
      <c r="I20" s="85">
        <v>46</v>
      </c>
      <c r="J20" s="248">
        <f t="shared" si="2"/>
        <v>1.7692307692307692</v>
      </c>
      <c r="K20" s="82">
        <v>44</v>
      </c>
      <c r="L20" s="187">
        <v>58</v>
      </c>
      <c r="M20" s="83">
        <f t="shared" si="3"/>
        <v>1.3181818181818181</v>
      </c>
      <c r="N20" s="190">
        <v>0</v>
      </c>
      <c r="O20" s="191">
        <v>0</v>
      </c>
      <c r="P20" s="192">
        <v>58</v>
      </c>
      <c r="Q20" s="193">
        <v>0</v>
      </c>
      <c r="R20" s="194">
        <v>0</v>
      </c>
      <c r="S20" s="24"/>
    </row>
    <row r="21" spans="1:19" s="10" customFormat="1" ht="19.5" customHeight="1">
      <c r="A21" s="61" t="s">
        <v>32</v>
      </c>
      <c r="B21" s="217">
        <v>172</v>
      </c>
      <c r="C21" s="85">
        <v>115</v>
      </c>
      <c r="D21" s="86">
        <f t="shared" si="0"/>
        <v>0.6686046511627907</v>
      </c>
      <c r="E21" s="218">
        <v>100</v>
      </c>
      <c r="F21" s="82">
        <v>53</v>
      </c>
      <c r="G21" s="81">
        <f t="shared" si="1"/>
        <v>0.53</v>
      </c>
      <c r="H21" s="216">
        <v>100</v>
      </c>
      <c r="I21" s="85">
        <v>57</v>
      </c>
      <c r="J21" s="248">
        <f t="shared" si="2"/>
        <v>0.57</v>
      </c>
      <c r="K21" s="82">
        <v>172</v>
      </c>
      <c r="L21" s="187">
        <v>111</v>
      </c>
      <c r="M21" s="83">
        <f t="shared" si="3"/>
        <v>0.6453488372093024</v>
      </c>
      <c r="N21" s="190">
        <v>3</v>
      </c>
      <c r="O21" s="191">
        <v>0</v>
      </c>
      <c r="P21" s="192">
        <v>105</v>
      </c>
      <c r="Q21" s="193">
        <v>5</v>
      </c>
      <c r="R21" s="194">
        <v>1</v>
      </c>
      <c r="S21" s="24"/>
    </row>
    <row r="22" spans="1:19" s="10" customFormat="1" ht="19.5" customHeight="1" thickBot="1">
      <c r="A22" s="63" t="s">
        <v>77</v>
      </c>
      <c r="B22" s="217">
        <v>45</v>
      </c>
      <c r="C22" s="88">
        <v>32</v>
      </c>
      <c r="D22" s="89">
        <f t="shared" si="0"/>
        <v>0.7111111111111111</v>
      </c>
      <c r="E22" s="218">
        <v>25</v>
      </c>
      <c r="F22" s="90">
        <v>19</v>
      </c>
      <c r="G22" s="89">
        <f t="shared" si="1"/>
        <v>0.76</v>
      </c>
      <c r="H22" s="216">
        <v>25</v>
      </c>
      <c r="I22" s="88">
        <v>16</v>
      </c>
      <c r="J22" s="249">
        <f t="shared" si="2"/>
        <v>0.64</v>
      </c>
      <c r="K22" s="90">
        <v>45</v>
      </c>
      <c r="L22" s="196">
        <v>28</v>
      </c>
      <c r="M22" s="83">
        <f t="shared" si="3"/>
        <v>0.6222222222222222</v>
      </c>
      <c r="N22" s="181">
        <v>0</v>
      </c>
      <c r="O22" s="195">
        <v>0</v>
      </c>
      <c r="P22" s="196">
        <v>28</v>
      </c>
      <c r="Q22" s="197">
        <v>0</v>
      </c>
      <c r="R22" s="198">
        <v>1</v>
      </c>
      <c r="S22" s="24"/>
    </row>
    <row r="23" spans="1:19" s="10" customFormat="1" ht="19.5" customHeight="1" thickBot="1">
      <c r="A23" s="64" t="s">
        <v>11</v>
      </c>
      <c r="B23" s="225">
        <f>SUM(B7:B22)</f>
        <v>2310</v>
      </c>
      <c r="C23" s="91">
        <f>SUM(C7:C22)</f>
        <v>1975</v>
      </c>
      <c r="D23" s="92">
        <f t="shared" si="0"/>
        <v>0.854978354978355</v>
      </c>
      <c r="E23" s="226">
        <f>SUM(E7:E22)</f>
        <v>1590</v>
      </c>
      <c r="F23" s="91">
        <f>SUM(F7:F22)</f>
        <v>1315</v>
      </c>
      <c r="G23" s="92">
        <f t="shared" si="1"/>
        <v>0.8270440251572327</v>
      </c>
      <c r="H23" s="227">
        <f>SUM(H7:H22)</f>
        <v>823</v>
      </c>
      <c r="I23" s="91">
        <f>SUM(I7:I22)</f>
        <v>870</v>
      </c>
      <c r="J23" s="250">
        <f t="shared" si="2"/>
        <v>1.057108140947752</v>
      </c>
      <c r="K23" s="252">
        <f>SUM(K7:K22)</f>
        <v>1322</v>
      </c>
      <c r="L23" s="251">
        <f>SUM(L7:L22)</f>
        <v>1340</v>
      </c>
      <c r="M23" s="93">
        <f>+L23/K23</f>
        <v>1.0136157337367624</v>
      </c>
      <c r="N23" s="199">
        <f>SUM(N7:N22)</f>
        <v>40</v>
      </c>
      <c r="O23" s="200">
        <f>SUM(O7:O22)</f>
        <v>13</v>
      </c>
      <c r="P23" s="149">
        <f>SUM(P7:P22)</f>
        <v>1283</v>
      </c>
      <c r="Q23" s="149">
        <f>SUM(Q7:Q22)</f>
        <v>18</v>
      </c>
      <c r="R23" s="201">
        <f>SUM(R7:R22)</f>
        <v>66</v>
      </c>
      <c r="S23" s="24"/>
    </row>
    <row r="24" spans="1:18" ht="15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"/>
    </row>
    <row r="25" spans="1:18" ht="15">
      <c r="A25" s="277" t="s">
        <v>73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"/>
    </row>
    <row r="26" spans="1:18" ht="15">
      <c r="A26" s="277" t="s">
        <v>49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"/>
    </row>
    <row r="27" spans="1:18" ht="15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"/>
    </row>
    <row r="28" spans="1:18" ht="9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67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5"/>
      <c r="Q29" s="2"/>
      <c r="R29" s="2"/>
    </row>
  </sheetData>
  <sheetProtection/>
  <mergeCells count="16"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  <mergeCell ref="E4:G4"/>
    <mergeCell ref="A4:A6"/>
    <mergeCell ref="A27:Q27"/>
    <mergeCell ref="A25:Q25"/>
    <mergeCell ref="A26:Q26"/>
    <mergeCell ref="A24:Q24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26" sqref="A26"/>
    </sheetView>
  </sheetViews>
  <sheetFormatPr defaultColWidth="9.140625" defaultRowHeight="12.75"/>
  <cols>
    <col min="1" max="1" width="19.57421875" style="9" customWidth="1"/>
    <col min="2" max="2" width="8.00390625" style="11" customWidth="1"/>
    <col min="3" max="3" width="7.421875" style="12" customWidth="1"/>
    <col min="4" max="4" width="7.28125" style="13" customWidth="1"/>
    <col min="5" max="5" width="8.57421875" style="12" customWidth="1"/>
    <col min="6" max="6" width="8.57421875" style="14" customWidth="1"/>
    <col min="7" max="7" width="7.00390625" style="9" customWidth="1"/>
    <col min="8" max="8" width="10.28125" style="9" customWidth="1"/>
    <col min="9" max="10" width="8.57421875" style="9" customWidth="1"/>
    <col min="11" max="11" width="9.57421875" style="9" customWidth="1"/>
    <col min="12" max="12" width="9.421875" style="13" customWidth="1"/>
    <col min="13" max="13" width="8.00390625" style="12" customWidth="1"/>
    <col min="14" max="14" width="8.00390625" style="14" customWidth="1"/>
    <col min="15" max="15" width="9.7109375" style="8" customWidth="1"/>
    <col min="16" max="16384" width="9.140625" style="9" customWidth="1"/>
  </cols>
  <sheetData>
    <row r="1" spans="1:15" s="58" customFormat="1" ht="19.5" customHeight="1">
      <c r="A1" s="281" t="str">
        <f>+'1 Adult Part'!A1:O1</f>
        <v>TAB 6 - WIA TITLE I PARTICIPANT SUMMARIES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9"/>
      <c r="O1" s="20"/>
    </row>
    <row r="2" spans="1:15" s="58" customFormat="1" ht="19.5" customHeight="1">
      <c r="A2" s="295" t="str">
        <f>'1 Adult Part'!$A$2</f>
        <v>FY16 QUARTER ENDING JUNE 30, 2016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7"/>
      <c r="O2" s="57"/>
    </row>
    <row r="3" spans="1:15" s="58" customFormat="1" ht="19.5" customHeight="1" thickBot="1">
      <c r="A3" s="305" t="s">
        <v>42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7"/>
      <c r="O3" s="57"/>
    </row>
    <row r="4" spans="1:14" ht="15">
      <c r="A4" s="308" t="s">
        <v>0</v>
      </c>
      <c r="B4" s="303" t="s">
        <v>57</v>
      </c>
      <c r="C4" s="303"/>
      <c r="D4" s="304"/>
      <c r="E4" s="302" t="s">
        <v>58</v>
      </c>
      <c r="F4" s="303"/>
      <c r="G4" s="304"/>
      <c r="H4" s="94" t="s">
        <v>12</v>
      </c>
      <c r="I4" s="300" t="s">
        <v>59</v>
      </c>
      <c r="J4" s="301"/>
      <c r="K4" s="300" t="s">
        <v>60</v>
      </c>
      <c r="L4" s="301"/>
      <c r="M4" s="302" t="s">
        <v>61</v>
      </c>
      <c r="N4" s="304"/>
    </row>
    <row r="5" spans="1:14" ht="34.5" customHeight="1" thickBot="1">
      <c r="A5" s="309"/>
      <c r="B5" s="152" t="s">
        <v>1</v>
      </c>
      <c r="C5" s="152" t="s">
        <v>2</v>
      </c>
      <c r="D5" s="151" t="s">
        <v>64</v>
      </c>
      <c r="E5" s="152" t="s">
        <v>1</v>
      </c>
      <c r="F5" s="173" t="s">
        <v>2</v>
      </c>
      <c r="G5" s="151" t="s">
        <v>64</v>
      </c>
      <c r="H5" s="66" t="s">
        <v>2</v>
      </c>
      <c r="I5" s="59" t="s">
        <v>1</v>
      </c>
      <c r="J5" s="66" t="s">
        <v>2</v>
      </c>
      <c r="K5" s="59" t="s">
        <v>1</v>
      </c>
      <c r="L5" s="66" t="s">
        <v>2</v>
      </c>
      <c r="M5" s="152" t="s">
        <v>1</v>
      </c>
      <c r="N5" s="174" t="s">
        <v>2</v>
      </c>
    </row>
    <row r="6" spans="1:15" s="229" customFormat="1" ht="21.75" customHeight="1">
      <c r="A6" s="62" t="str">
        <f>'1 Adult Part'!A7</f>
        <v>Berkshire</v>
      </c>
      <c r="B6" s="216">
        <v>51</v>
      </c>
      <c r="C6" s="101">
        <v>23</v>
      </c>
      <c r="D6" s="81">
        <f aca="true" t="shared" si="0" ref="D6:D22">C6/B6</f>
        <v>0.45098039215686275</v>
      </c>
      <c r="E6" s="215">
        <v>40</v>
      </c>
      <c r="F6" s="84">
        <v>11</v>
      </c>
      <c r="G6" s="81">
        <f aca="true" t="shared" si="1" ref="G6:G22">F6/E6</f>
        <v>0.275</v>
      </c>
      <c r="H6" s="84">
        <v>0</v>
      </c>
      <c r="I6" s="103">
        <f aca="true" t="shared" si="2" ref="I6:I22">+E6/B6</f>
        <v>0.7843137254901961</v>
      </c>
      <c r="J6" s="81">
        <f aca="true" t="shared" si="3" ref="J6:J22">(F6/(C6-H6))</f>
        <v>0.4782608695652174</v>
      </c>
      <c r="K6" s="230">
        <v>11</v>
      </c>
      <c r="L6" s="104">
        <v>11.641818181818183</v>
      </c>
      <c r="M6" s="231">
        <v>35</v>
      </c>
      <c r="N6" s="105">
        <v>18</v>
      </c>
      <c r="O6" s="228"/>
    </row>
    <row r="7" spans="1:15" s="229" customFormat="1" ht="21.75" customHeight="1">
      <c r="A7" s="62" t="str">
        <f>'1 Adult Part'!A8</f>
        <v>Boston</v>
      </c>
      <c r="B7" s="216">
        <v>121</v>
      </c>
      <c r="C7" s="101">
        <v>106</v>
      </c>
      <c r="D7" s="102">
        <f t="shared" si="0"/>
        <v>0.8760330578512396</v>
      </c>
      <c r="E7" s="218">
        <v>93</v>
      </c>
      <c r="F7" s="84">
        <v>71</v>
      </c>
      <c r="G7" s="81">
        <f t="shared" si="1"/>
        <v>0.7634408602150538</v>
      </c>
      <c r="H7" s="84">
        <v>0</v>
      </c>
      <c r="I7" s="103">
        <f t="shared" si="2"/>
        <v>0.768595041322314</v>
      </c>
      <c r="J7" s="81">
        <f t="shared" si="3"/>
        <v>0.6698113207547169</v>
      </c>
      <c r="K7" s="230">
        <v>11.75</v>
      </c>
      <c r="L7" s="104">
        <v>14.056543878656553</v>
      </c>
      <c r="M7" s="232">
        <v>64</v>
      </c>
      <c r="N7" s="105">
        <v>114</v>
      </c>
      <c r="O7" s="228"/>
    </row>
    <row r="8" spans="1:15" s="229" customFormat="1" ht="21.75" customHeight="1">
      <c r="A8" s="61" t="str">
        <f>'1 Adult Part'!A9</f>
        <v>Bristol</v>
      </c>
      <c r="B8" s="216">
        <v>118</v>
      </c>
      <c r="C8" s="96">
        <v>126</v>
      </c>
      <c r="D8" s="86">
        <f t="shared" si="0"/>
        <v>1.0677966101694916</v>
      </c>
      <c r="E8" s="218">
        <v>91</v>
      </c>
      <c r="F8" s="87">
        <v>86</v>
      </c>
      <c r="G8" s="102">
        <f t="shared" si="1"/>
        <v>0.945054945054945</v>
      </c>
      <c r="H8" s="106">
        <v>2</v>
      </c>
      <c r="I8" s="97">
        <f t="shared" si="2"/>
        <v>0.7711864406779662</v>
      </c>
      <c r="J8" s="86">
        <f t="shared" si="3"/>
        <v>0.6935483870967742</v>
      </c>
      <c r="K8" s="230">
        <v>12.5</v>
      </c>
      <c r="L8" s="98">
        <v>12.588656872842922</v>
      </c>
      <c r="M8" s="232">
        <v>56</v>
      </c>
      <c r="N8" s="99">
        <v>151</v>
      </c>
      <c r="O8" s="228"/>
    </row>
    <row r="9" spans="1:15" s="229" customFormat="1" ht="21.75" customHeight="1">
      <c r="A9" s="61" t="str">
        <f>'1 Adult Part'!A10</f>
        <v>Brockton</v>
      </c>
      <c r="B9" s="221">
        <v>68</v>
      </c>
      <c r="C9" s="96">
        <v>74</v>
      </c>
      <c r="D9" s="86">
        <f t="shared" si="0"/>
        <v>1.088235294117647</v>
      </c>
      <c r="E9" s="220">
        <v>54</v>
      </c>
      <c r="F9" s="87">
        <v>58</v>
      </c>
      <c r="G9" s="86">
        <f t="shared" si="1"/>
        <v>1.0740740740740742</v>
      </c>
      <c r="H9" s="87">
        <v>2</v>
      </c>
      <c r="I9" s="97">
        <f t="shared" si="2"/>
        <v>0.7941176470588235</v>
      </c>
      <c r="J9" s="86">
        <f t="shared" si="3"/>
        <v>0.8055555555555556</v>
      </c>
      <c r="K9" s="233">
        <v>12.5</v>
      </c>
      <c r="L9" s="98">
        <v>15.385459770114942</v>
      </c>
      <c r="M9" s="234">
        <v>20</v>
      </c>
      <c r="N9" s="99">
        <v>26</v>
      </c>
      <c r="O9" s="228"/>
    </row>
    <row r="10" spans="1:15" s="229" customFormat="1" ht="21.75" customHeight="1">
      <c r="A10" s="61" t="str">
        <f>'1 Adult Part'!A11</f>
        <v>Cape Cod &amp; Islands</v>
      </c>
      <c r="B10" s="216">
        <v>83</v>
      </c>
      <c r="C10" s="96">
        <v>35</v>
      </c>
      <c r="D10" s="86">
        <f t="shared" si="0"/>
        <v>0.42168674698795183</v>
      </c>
      <c r="E10" s="218">
        <v>69</v>
      </c>
      <c r="F10" s="87">
        <v>32</v>
      </c>
      <c r="G10" s="86">
        <f t="shared" si="1"/>
        <v>0.463768115942029</v>
      </c>
      <c r="H10" s="87">
        <v>1</v>
      </c>
      <c r="I10" s="97">
        <f t="shared" si="2"/>
        <v>0.8313253012048193</v>
      </c>
      <c r="J10" s="86">
        <f t="shared" si="3"/>
        <v>0.9411764705882353</v>
      </c>
      <c r="K10" s="230">
        <v>14</v>
      </c>
      <c r="L10" s="98">
        <v>14.1253125</v>
      </c>
      <c r="M10" s="232">
        <v>38</v>
      </c>
      <c r="N10" s="99">
        <v>13</v>
      </c>
      <c r="O10" s="228"/>
    </row>
    <row r="11" spans="1:15" s="229" customFormat="1" ht="21.75" customHeight="1">
      <c r="A11" s="61" t="str">
        <f>'1 Adult Part'!A12</f>
        <v>Central Mass</v>
      </c>
      <c r="B11" s="216">
        <v>203</v>
      </c>
      <c r="C11" s="96">
        <v>118</v>
      </c>
      <c r="D11" s="86">
        <f t="shared" si="0"/>
        <v>0.5812807881773399</v>
      </c>
      <c r="E11" s="218">
        <v>168</v>
      </c>
      <c r="F11" s="87">
        <v>108</v>
      </c>
      <c r="G11" s="107">
        <f t="shared" si="1"/>
        <v>0.6428571428571429</v>
      </c>
      <c r="H11" s="108">
        <v>4</v>
      </c>
      <c r="I11" s="97">
        <f t="shared" si="2"/>
        <v>0.8275862068965517</v>
      </c>
      <c r="J11" s="86">
        <f t="shared" si="3"/>
        <v>0.9473684210526315</v>
      </c>
      <c r="K11" s="230">
        <v>16.4</v>
      </c>
      <c r="L11" s="98">
        <v>14.331499287749288</v>
      </c>
      <c r="M11" s="232">
        <v>80</v>
      </c>
      <c r="N11" s="99">
        <v>72</v>
      </c>
      <c r="O11" s="228"/>
    </row>
    <row r="12" spans="1:15" s="229" customFormat="1" ht="21.75" customHeight="1">
      <c r="A12" s="61" t="str">
        <f>'1 Adult Part'!A13</f>
        <v>Franklin/Hampshire</v>
      </c>
      <c r="B12" s="216">
        <v>22</v>
      </c>
      <c r="C12" s="96">
        <v>12</v>
      </c>
      <c r="D12" s="86">
        <f t="shared" si="0"/>
        <v>0.5454545454545454</v>
      </c>
      <c r="E12" s="218">
        <v>19</v>
      </c>
      <c r="F12" s="87">
        <v>11</v>
      </c>
      <c r="G12" s="86">
        <f t="shared" si="1"/>
        <v>0.5789473684210527</v>
      </c>
      <c r="H12" s="87">
        <v>0</v>
      </c>
      <c r="I12" s="97">
        <f t="shared" si="2"/>
        <v>0.8636363636363636</v>
      </c>
      <c r="J12" s="86">
        <f t="shared" si="3"/>
        <v>0.9166666666666666</v>
      </c>
      <c r="K12" s="230">
        <v>12.5</v>
      </c>
      <c r="L12" s="98">
        <v>13.114370629370628</v>
      </c>
      <c r="M12" s="232">
        <v>18</v>
      </c>
      <c r="N12" s="99">
        <v>8</v>
      </c>
      <c r="O12" s="228"/>
    </row>
    <row r="13" spans="1:15" s="229" customFormat="1" ht="21.75" customHeight="1">
      <c r="A13" s="61" t="str">
        <f>'1 Adult Part'!A14</f>
        <v>Greater Lowell</v>
      </c>
      <c r="B13" s="216">
        <v>41</v>
      </c>
      <c r="C13" s="96">
        <v>42</v>
      </c>
      <c r="D13" s="86">
        <f t="shared" si="0"/>
        <v>1.024390243902439</v>
      </c>
      <c r="E13" s="218">
        <v>33</v>
      </c>
      <c r="F13" s="87">
        <v>39</v>
      </c>
      <c r="G13" s="102">
        <f t="shared" si="1"/>
        <v>1.1818181818181819</v>
      </c>
      <c r="H13" s="106">
        <v>1</v>
      </c>
      <c r="I13" s="97">
        <f t="shared" si="2"/>
        <v>0.8048780487804879</v>
      </c>
      <c r="J13" s="86">
        <f t="shared" si="3"/>
        <v>0.9512195121951219</v>
      </c>
      <c r="K13" s="230">
        <v>12.5</v>
      </c>
      <c r="L13" s="98">
        <v>16.336074950690335</v>
      </c>
      <c r="M13" s="232">
        <v>25</v>
      </c>
      <c r="N13" s="99">
        <v>19</v>
      </c>
      <c r="O13" s="228"/>
    </row>
    <row r="14" spans="1:15" s="229" customFormat="1" ht="21.75" customHeight="1">
      <c r="A14" s="61" t="str">
        <f>'1 Adult Part'!A15</f>
        <v>Greater New Bedford</v>
      </c>
      <c r="B14" s="216">
        <v>120</v>
      </c>
      <c r="C14" s="96">
        <v>94</v>
      </c>
      <c r="D14" s="86">
        <f t="shared" si="0"/>
        <v>0.7833333333333333</v>
      </c>
      <c r="E14" s="218">
        <v>99</v>
      </c>
      <c r="F14" s="87">
        <v>64</v>
      </c>
      <c r="G14" s="86">
        <f t="shared" si="1"/>
        <v>0.6464646464646465</v>
      </c>
      <c r="H14" s="87">
        <v>3</v>
      </c>
      <c r="I14" s="97">
        <f t="shared" si="2"/>
        <v>0.825</v>
      </c>
      <c r="J14" s="86">
        <f t="shared" si="3"/>
        <v>0.7032967032967034</v>
      </c>
      <c r="K14" s="230">
        <v>12.5</v>
      </c>
      <c r="L14" s="98">
        <v>13.326891025641025</v>
      </c>
      <c r="M14" s="232">
        <v>88</v>
      </c>
      <c r="N14" s="99">
        <v>86</v>
      </c>
      <c r="O14" s="228"/>
    </row>
    <row r="15" spans="1:15" s="229" customFormat="1" ht="21.75" customHeight="1">
      <c r="A15" s="61" t="str">
        <f>'1 Adult Part'!A16</f>
        <v>Hampden</v>
      </c>
      <c r="B15" s="216">
        <v>177</v>
      </c>
      <c r="C15" s="96">
        <v>185</v>
      </c>
      <c r="D15" s="86">
        <f t="shared" si="0"/>
        <v>1.0451977401129944</v>
      </c>
      <c r="E15" s="218">
        <v>127</v>
      </c>
      <c r="F15" s="87">
        <v>118</v>
      </c>
      <c r="G15" s="86">
        <f t="shared" si="1"/>
        <v>0.9291338582677166</v>
      </c>
      <c r="H15" s="87">
        <v>6</v>
      </c>
      <c r="I15" s="97">
        <f t="shared" si="2"/>
        <v>0.7175141242937854</v>
      </c>
      <c r="J15" s="86">
        <f t="shared" si="3"/>
        <v>0.659217877094972</v>
      </c>
      <c r="K15" s="230">
        <v>11</v>
      </c>
      <c r="L15" s="98">
        <v>12.266651126651126</v>
      </c>
      <c r="M15" s="232">
        <v>128</v>
      </c>
      <c r="N15" s="99">
        <v>163</v>
      </c>
      <c r="O15" s="228"/>
    </row>
    <row r="16" spans="1:15" s="229" customFormat="1" ht="21.75" customHeight="1">
      <c r="A16" s="61" t="str">
        <f>'1 Adult Part'!A17</f>
        <v>Merrimack Valley</v>
      </c>
      <c r="B16" s="216">
        <v>54</v>
      </c>
      <c r="C16" s="96">
        <v>52</v>
      </c>
      <c r="D16" s="86">
        <f t="shared" si="0"/>
        <v>0.9629629629629629</v>
      </c>
      <c r="E16" s="218">
        <v>40</v>
      </c>
      <c r="F16" s="87">
        <v>40</v>
      </c>
      <c r="G16" s="86">
        <f t="shared" si="1"/>
        <v>1</v>
      </c>
      <c r="H16" s="87">
        <v>1</v>
      </c>
      <c r="I16" s="97">
        <f t="shared" si="2"/>
        <v>0.7407407407407407</v>
      </c>
      <c r="J16" s="86">
        <f t="shared" si="3"/>
        <v>0.7843137254901961</v>
      </c>
      <c r="K16" s="230">
        <v>11.54</v>
      </c>
      <c r="L16" s="98">
        <v>14.092865384615385</v>
      </c>
      <c r="M16" s="232">
        <v>44</v>
      </c>
      <c r="N16" s="99">
        <v>49</v>
      </c>
      <c r="O16" s="228"/>
    </row>
    <row r="17" spans="1:15" s="229" customFormat="1" ht="21.75" customHeight="1">
      <c r="A17" s="61" t="str">
        <f>'1 Adult Part'!A18</f>
        <v>Metro North</v>
      </c>
      <c r="B17" s="216">
        <v>270</v>
      </c>
      <c r="C17" s="96">
        <v>280</v>
      </c>
      <c r="D17" s="86">
        <f t="shared" si="0"/>
        <v>1.037037037037037</v>
      </c>
      <c r="E17" s="218">
        <v>211</v>
      </c>
      <c r="F17" s="87">
        <v>265</v>
      </c>
      <c r="G17" s="86">
        <f t="shared" si="1"/>
        <v>1.2559241706161137</v>
      </c>
      <c r="H17" s="87">
        <v>2</v>
      </c>
      <c r="I17" s="97">
        <f t="shared" si="2"/>
        <v>0.7814814814814814</v>
      </c>
      <c r="J17" s="86">
        <f t="shared" si="3"/>
        <v>0.9532374100719424</v>
      </c>
      <c r="K17" s="230">
        <v>10.2</v>
      </c>
      <c r="L17" s="98">
        <v>12.771547780918189</v>
      </c>
      <c r="M17" s="232">
        <v>58</v>
      </c>
      <c r="N17" s="99">
        <v>102</v>
      </c>
      <c r="O17" s="228"/>
    </row>
    <row r="18" spans="1:15" s="229" customFormat="1" ht="21.75" customHeight="1">
      <c r="A18" s="61" t="str">
        <f>'1 Adult Part'!A19</f>
        <v>Metro South/West</v>
      </c>
      <c r="B18" s="216">
        <v>40</v>
      </c>
      <c r="C18" s="96">
        <v>44</v>
      </c>
      <c r="D18" s="86">
        <f t="shared" si="0"/>
        <v>1.1</v>
      </c>
      <c r="E18" s="218">
        <v>33</v>
      </c>
      <c r="F18" s="87">
        <v>39</v>
      </c>
      <c r="G18" s="86">
        <f t="shared" si="1"/>
        <v>1.1818181818181819</v>
      </c>
      <c r="H18" s="87">
        <v>0</v>
      </c>
      <c r="I18" s="97">
        <f t="shared" si="2"/>
        <v>0.825</v>
      </c>
      <c r="J18" s="86">
        <f t="shared" si="3"/>
        <v>0.8863636363636364</v>
      </c>
      <c r="K18" s="230">
        <v>13</v>
      </c>
      <c r="L18" s="98">
        <v>17.316104536489153</v>
      </c>
      <c r="M18" s="232">
        <v>28</v>
      </c>
      <c r="N18" s="99">
        <v>16</v>
      </c>
      <c r="O18" s="228"/>
    </row>
    <row r="19" spans="1:15" s="229" customFormat="1" ht="21.75" customHeight="1">
      <c r="A19" s="61" t="str">
        <f>'1 Adult Part'!A20</f>
        <v>North Central Mass</v>
      </c>
      <c r="B19" s="216">
        <v>50</v>
      </c>
      <c r="C19" s="96">
        <v>44</v>
      </c>
      <c r="D19" s="86">
        <f t="shared" si="0"/>
        <v>0.88</v>
      </c>
      <c r="E19" s="218">
        <v>40</v>
      </c>
      <c r="F19" s="87">
        <v>36</v>
      </c>
      <c r="G19" s="81">
        <f t="shared" si="1"/>
        <v>0.9</v>
      </c>
      <c r="H19" s="84">
        <v>2</v>
      </c>
      <c r="I19" s="97">
        <f t="shared" si="2"/>
        <v>0.8</v>
      </c>
      <c r="J19" s="86">
        <f t="shared" si="3"/>
        <v>0.8571428571428571</v>
      </c>
      <c r="K19" s="230">
        <v>10.25</v>
      </c>
      <c r="L19" s="98">
        <v>11.942777777777778</v>
      </c>
      <c r="M19" s="232">
        <v>38</v>
      </c>
      <c r="N19" s="99">
        <v>42</v>
      </c>
      <c r="O19" s="228"/>
    </row>
    <row r="20" spans="1:15" s="229" customFormat="1" ht="21.75" customHeight="1">
      <c r="A20" s="61" t="str">
        <f>'1 Adult Part'!A21</f>
        <v>North Shore</v>
      </c>
      <c r="B20" s="216">
        <v>91</v>
      </c>
      <c r="C20" s="96">
        <v>66</v>
      </c>
      <c r="D20" s="86">
        <f t="shared" si="0"/>
        <v>0.7252747252747253</v>
      </c>
      <c r="E20" s="218">
        <v>76</v>
      </c>
      <c r="F20" s="87">
        <v>57</v>
      </c>
      <c r="G20" s="81">
        <f t="shared" si="1"/>
        <v>0.75</v>
      </c>
      <c r="H20" s="84">
        <v>5</v>
      </c>
      <c r="I20" s="97">
        <f t="shared" si="2"/>
        <v>0.8351648351648352</v>
      </c>
      <c r="J20" s="86">
        <f t="shared" si="3"/>
        <v>0.9344262295081968</v>
      </c>
      <c r="K20" s="230">
        <v>13</v>
      </c>
      <c r="L20" s="98">
        <v>14.411943319838056</v>
      </c>
      <c r="M20" s="232">
        <v>147</v>
      </c>
      <c r="N20" s="99">
        <v>76</v>
      </c>
      <c r="O20" s="228"/>
    </row>
    <row r="21" spans="1:15" s="229" customFormat="1" ht="21.75" customHeight="1" thickBot="1">
      <c r="A21" s="63" t="str">
        <f>'1 Adult Part'!A22</f>
        <v>South Shore</v>
      </c>
      <c r="B21" s="235">
        <v>20</v>
      </c>
      <c r="C21" s="110">
        <v>26</v>
      </c>
      <c r="D21" s="89">
        <f t="shared" si="0"/>
        <v>1.3</v>
      </c>
      <c r="E21" s="222">
        <v>17</v>
      </c>
      <c r="F21" s="108">
        <v>12</v>
      </c>
      <c r="G21" s="102">
        <f t="shared" si="1"/>
        <v>0.7058823529411765</v>
      </c>
      <c r="H21" s="111">
        <v>0</v>
      </c>
      <c r="I21" s="97">
        <f t="shared" si="2"/>
        <v>0.85</v>
      </c>
      <c r="J21" s="107">
        <f t="shared" si="3"/>
        <v>0.46153846153846156</v>
      </c>
      <c r="K21" s="230">
        <v>18</v>
      </c>
      <c r="L21" s="112">
        <v>15.26</v>
      </c>
      <c r="M21" s="236">
        <v>20</v>
      </c>
      <c r="N21" s="244">
        <v>14</v>
      </c>
      <c r="O21" s="228"/>
    </row>
    <row r="22" spans="1:15" s="229" customFormat="1" ht="21.75" customHeight="1" thickBot="1">
      <c r="A22" s="64" t="s">
        <v>11</v>
      </c>
      <c r="B22" s="237">
        <f>SUM(B6:B21)</f>
        <v>1529</v>
      </c>
      <c r="C22" s="113">
        <f>SUM(C6:C21)</f>
        <v>1327</v>
      </c>
      <c r="D22" s="114">
        <f t="shared" si="0"/>
        <v>0.8678875081752779</v>
      </c>
      <c r="E22" s="226">
        <f>SUM(E6:E21)</f>
        <v>1210</v>
      </c>
      <c r="F22" s="115">
        <f>SUM(F6:F21)</f>
        <v>1047</v>
      </c>
      <c r="G22" s="114">
        <f t="shared" si="1"/>
        <v>0.8652892561983471</v>
      </c>
      <c r="H22" s="115">
        <f>SUM(H6:H21)</f>
        <v>29</v>
      </c>
      <c r="I22" s="116">
        <f t="shared" si="2"/>
        <v>0.7913669064748201</v>
      </c>
      <c r="J22" s="114">
        <f t="shared" si="3"/>
        <v>0.8066255778120185</v>
      </c>
      <c r="K22" s="238">
        <v>12.48</v>
      </c>
      <c r="L22" s="117">
        <v>13.602672588081914</v>
      </c>
      <c r="M22" s="239">
        <f>SUM(M6:M21)</f>
        <v>887</v>
      </c>
      <c r="N22" s="118">
        <f>SUM(N6:N21)</f>
        <v>969</v>
      </c>
      <c r="O22" s="228"/>
    </row>
    <row r="23" spans="1:15" s="72" customFormat="1" ht="15">
      <c r="A23" s="167" t="s">
        <v>74</v>
      </c>
      <c r="B23" s="68"/>
      <c r="C23" s="69"/>
      <c r="D23" s="70"/>
      <c r="E23" s="69"/>
      <c r="F23" s="71"/>
      <c r="G23" s="67"/>
      <c r="H23" s="67"/>
      <c r="I23" s="67"/>
      <c r="J23" s="67"/>
      <c r="K23" s="67"/>
      <c r="L23" s="70"/>
      <c r="M23" s="69"/>
      <c r="O23" s="67"/>
    </row>
    <row r="24" spans="1:15" s="72" customFormat="1" ht="15">
      <c r="A24" s="67" t="s">
        <v>72</v>
      </c>
      <c r="B24" s="68"/>
      <c r="C24" s="69"/>
      <c r="D24" s="70"/>
      <c r="E24" s="69"/>
      <c r="F24" s="71"/>
      <c r="G24" s="67"/>
      <c r="H24" s="67"/>
      <c r="I24" s="67"/>
      <c r="J24" s="67"/>
      <c r="K24" s="67"/>
      <c r="L24" s="70"/>
      <c r="M24" s="69"/>
      <c r="N24" s="168"/>
      <c r="O24" s="67"/>
    </row>
    <row r="25" spans="1:17" ht="24" customHeight="1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</row>
    <row r="26" spans="1:14" ht="12.75">
      <c r="A26" s="8"/>
      <c r="B26" s="169"/>
      <c r="C26" s="170"/>
      <c r="D26" s="171"/>
      <c r="E26" s="170"/>
      <c r="F26" s="172"/>
      <c r="G26" s="8"/>
      <c r="H26" s="8"/>
      <c r="I26" s="8"/>
      <c r="J26" s="8"/>
      <c r="K26" s="8"/>
      <c r="L26" s="171"/>
      <c r="M26" s="170"/>
      <c r="N26" s="172"/>
    </row>
  </sheetData>
  <sheetProtection/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0.68" bottom="0.57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="80" zoomScaleNormal="80" zoomScalePageLayoutView="0" workbookViewId="0" topLeftCell="A1">
      <selection activeCell="A24" sqref="A24"/>
    </sheetView>
  </sheetViews>
  <sheetFormatPr defaultColWidth="9.140625" defaultRowHeight="12.75"/>
  <cols>
    <col min="1" max="1" width="19.421875" style="0" customWidth="1"/>
    <col min="2" max="2" width="7.57421875" style="21" customWidth="1"/>
    <col min="3" max="4" width="8.00390625" style="0" customWidth="1"/>
    <col min="5" max="5" width="10.00390625" style="0" customWidth="1"/>
    <col min="6" max="7" width="8.140625" style="0" customWidth="1"/>
    <col min="8" max="8" width="7.00390625" style="0" customWidth="1"/>
    <col min="9" max="10" width="7.57421875" style="0" customWidth="1"/>
    <col min="11" max="11" width="9.57421875" style="0" customWidth="1"/>
    <col min="12" max="15" width="7.7109375" style="0" customWidth="1"/>
    <col min="18" max="18" width="8.8515625" style="0" customWidth="1"/>
  </cols>
  <sheetData>
    <row r="1" spans="1:30" s="55" customFormat="1" ht="19.5" customHeight="1">
      <c r="A1" s="281" t="str">
        <f>+'1 Adult Part'!A1:O1</f>
        <v>TAB 6 - WIA TITLE I PARTICIPANT SUMMARIES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9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55" customFormat="1" ht="19.5" customHeight="1">
      <c r="A2" s="284" t="str">
        <f>'1 Adult Part'!$A$2</f>
        <v>FY16 QUARTER ENDING JUNE 30, 2016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7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55" customFormat="1" ht="19.5" customHeight="1" thickBot="1">
      <c r="A3" s="287" t="s">
        <v>41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7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ht="16.5" customHeight="1">
      <c r="A4" s="308" t="s">
        <v>0</v>
      </c>
      <c r="B4" s="300" t="s">
        <v>68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1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207" customFormat="1" ht="50.25" customHeight="1" thickBot="1">
      <c r="A5" s="309"/>
      <c r="B5" s="175" t="s">
        <v>14</v>
      </c>
      <c r="C5" s="176" t="s">
        <v>69</v>
      </c>
      <c r="D5" s="176" t="s">
        <v>15</v>
      </c>
      <c r="E5" s="176" t="s">
        <v>65</v>
      </c>
      <c r="F5" s="176" t="s">
        <v>66</v>
      </c>
      <c r="G5" s="176" t="s">
        <v>16</v>
      </c>
      <c r="H5" s="178" t="s">
        <v>17</v>
      </c>
      <c r="I5" s="176" t="s">
        <v>18</v>
      </c>
      <c r="J5" s="176" t="s">
        <v>19</v>
      </c>
      <c r="K5" s="176" t="s">
        <v>76</v>
      </c>
      <c r="L5" s="176" t="s">
        <v>20</v>
      </c>
      <c r="M5" s="178" t="s">
        <v>70</v>
      </c>
      <c r="N5" s="176" t="s">
        <v>22</v>
      </c>
      <c r="O5" s="177" t="s">
        <v>23</v>
      </c>
      <c r="P5" s="205"/>
      <c r="Q5" s="205"/>
      <c r="R5" s="206"/>
      <c r="S5" s="206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s="5" customFormat="1" ht="21.75" customHeight="1">
      <c r="A6" s="61" t="str">
        <f>'1 Adult Part'!A7</f>
        <v>Berkshire</v>
      </c>
      <c r="B6" s="119">
        <v>79.3103448275862</v>
      </c>
      <c r="C6" s="120">
        <v>13.793103448275861</v>
      </c>
      <c r="D6" s="121">
        <v>17.24137931034483</v>
      </c>
      <c r="E6" s="120">
        <v>27.586206896551722</v>
      </c>
      <c r="F6" s="120">
        <v>0</v>
      </c>
      <c r="G6" s="121">
        <v>24.137931034482758</v>
      </c>
      <c r="H6" s="120">
        <v>3.4482758620689653</v>
      </c>
      <c r="I6" s="121">
        <v>48.275862068965516</v>
      </c>
      <c r="J6" s="120">
        <v>0</v>
      </c>
      <c r="K6" s="121">
        <v>0</v>
      </c>
      <c r="L6" s="121">
        <v>0</v>
      </c>
      <c r="M6" s="123">
        <v>0</v>
      </c>
      <c r="N6" s="121">
        <v>58.62068965517242</v>
      </c>
      <c r="O6" s="124">
        <v>100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5" customFormat="1" ht="21.75" customHeight="1">
      <c r="A7" s="62" t="str">
        <f>'1 Adult Part'!A8</f>
        <v>Boston</v>
      </c>
      <c r="B7" s="125">
        <v>67.64705882352942</v>
      </c>
      <c r="C7" s="126">
        <v>8.235294117647058</v>
      </c>
      <c r="D7" s="127">
        <v>17.647058823529413</v>
      </c>
      <c r="E7" s="126">
        <v>58.8235294117647</v>
      </c>
      <c r="F7" s="126">
        <v>9.411764705882353</v>
      </c>
      <c r="G7" s="127">
        <v>8.235294117647058</v>
      </c>
      <c r="H7" s="126">
        <v>0.5882352941176471</v>
      </c>
      <c r="I7" s="127">
        <v>19.411764705882355</v>
      </c>
      <c r="J7" s="126">
        <v>1.1695906432748537</v>
      </c>
      <c r="K7" s="127">
        <v>78.23529411764706</v>
      </c>
      <c r="L7" s="127">
        <v>0</v>
      </c>
      <c r="M7" s="129">
        <v>1.7647058823529411</v>
      </c>
      <c r="N7" s="127">
        <v>28.235294117647058</v>
      </c>
      <c r="O7" s="130">
        <v>76.60818713450293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5" customFormat="1" ht="21.75" customHeight="1">
      <c r="A8" s="61" t="str">
        <f>'1 Adult Part'!A9</f>
        <v>Bristol</v>
      </c>
      <c r="B8" s="131">
        <v>71.42857142857143</v>
      </c>
      <c r="C8" s="132">
        <v>6.878306878306878</v>
      </c>
      <c r="D8" s="133">
        <v>15.873015873015872</v>
      </c>
      <c r="E8" s="132">
        <v>12.6984126984127</v>
      </c>
      <c r="F8" s="132">
        <v>3.174603174603175</v>
      </c>
      <c r="G8" s="133">
        <v>5.8201058201058204</v>
      </c>
      <c r="H8" s="132">
        <v>12.6984126984127</v>
      </c>
      <c r="I8" s="133">
        <v>18.51851851851852</v>
      </c>
      <c r="J8" s="132">
        <v>0.5291005291005291</v>
      </c>
      <c r="K8" s="133">
        <v>52.91005291005292</v>
      </c>
      <c r="L8" s="133">
        <v>0</v>
      </c>
      <c r="M8" s="135">
        <v>2.6455026455026456</v>
      </c>
      <c r="N8" s="133">
        <v>44.44444444444444</v>
      </c>
      <c r="O8" s="136">
        <v>100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5" customFormat="1" ht="21.75" customHeight="1">
      <c r="A9" s="61" t="str">
        <f>'1 Adult Part'!A10</f>
        <v>Brockton</v>
      </c>
      <c r="B9" s="131">
        <v>64.76190476190476</v>
      </c>
      <c r="C9" s="132">
        <v>17.142857142857142</v>
      </c>
      <c r="D9" s="133">
        <v>7.619047619047618</v>
      </c>
      <c r="E9" s="132">
        <v>44.76190476190476</v>
      </c>
      <c r="F9" s="132">
        <v>2.857142857142857</v>
      </c>
      <c r="G9" s="133">
        <v>2.857142857142857</v>
      </c>
      <c r="H9" s="132">
        <v>6.666666666666668</v>
      </c>
      <c r="I9" s="133">
        <v>11.428571428571429</v>
      </c>
      <c r="J9" s="132">
        <v>1.9047619047619044</v>
      </c>
      <c r="K9" s="133">
        <v>2.857142857142857</v>
      </c>
      <c r="L9" s="133">
        <v>0.9523809523809522</v>
      </c>
      <c r="M9" s="135">
        <v>3.809523809523809</v>
      </c>
      <c r="N9" s="133">
        <v>42.857142857142854</v>
      </c>
      <c r="O9" s="136">
        <v>97.14285714285714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5" customFormat="1" ht="21.75" customHeight="1">
      <c r="A10" s="61" t="str">
        <f>'1 Adult Part'!A11</f>
        <v>Cape Cod &amp; Islands</v>
      </c>
      <c r="B10" s="131">
        <v>75.40983606557377</v>
      </c>
      <c r="C10" s="132">
        <v>27.8688524590164</v>
      </c>
      <c r="D10" s="133">
        <v>8.19672131147541</v>
      </c>
      <c r="E10" s="132">
        <v>13.114754098360656</v>
      </c>
      <c r="F10" s="132">
        <v>1.639344262295082</v>
      </c>
      <c r="G10" s="133">
        <v>16.39344262295082</v>
      </c>
      <c r="H10" s="132">
        <v>6.557377049180328</v>
      </c>
      <c r="I10" s="133">
        <v>27.8688524590164</v>
      </c>
      <c r="J10" s="132">
        <v>0</v>
      </c>
      <c r="K10" s="133">
        <v>3.278688524590164</v>
      </c>
      <c r="L10" s="133">
        <v>0</v>
      </c>
      <c r="M10" s="135">
        <v>1.639344262295082</v>
      </c>
      <c r="N10" s="133">
        <v>32.78688524590164</v>
      </c>
      <c r="O10" s="136">
        <v>68.85245901639344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5" customFormat="1" ht="21.75" customHeight="1">
      <c r="A11" s="61" t="str">
        <f>'1 Adult Part'!A12</f>
        <v>Central Mass</v>
      </c>
      <c r="B11" s="131">
        <v>70.05347593582887</v>
      </c>
      <c r="C11" s="132">
        <v>16.0427807486631</v>
      </c>
      <c r="D11" s="133">
        <v>15.508021390374331</v>
      </c>
      <c r="E11" s="132">
        <v>12.299465240641712</v>
      </c>
      <c r="F11" s="132">
        <v>11.229946524064172</v>
      </c>
      <c r="G11" s="133">
        <v>18.181818181818183</v>
      </c>
      <c r="H11" s="132">
        <v>10.695187165775401</v>
      </c>
      <c r="I11" s="133">
        <v>14.973262032085561</v>
      </c>
      <c r="J11" s="132">
        <v>6.417112299465241</v>
      </c>
      <c r="K11" s="133">
        <v>8.02139037433155</v>
      </c>
      <c r="L11" s="133">
        <v>1.0695187165775402</v>
      </c>
      <c r="M11" s="135">
        <v>4.278074866310161</v>
      </c>
      <c r="N11" s="133">
        <v>29.946524064171122</v>
      </c>
      <c r="O11" s="136">
        <v>90.9090909090909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5" customFormat="1" ht="21.75" customHeight="1">
      <c r="A12" s="61" t="str">
        <f>'1 Adult Part'!A13</f>
        <v>Franklin/Hampshire</v>
      </c>
      <c r="B12" s="131">
        <v>68.18181818181819</v>
      </c>
      <c r="C12" s="132">
        <v>13.636363636363635</v>
      </c>
      <c r="D12" s="133">
        <v>4.545454545454546</v>
      </c>
      <c r="E12" s="132">
        <v>9.090909090909092</v>
      </c>
      <c r="F12" s="132">
        <v>9.090909090909092</v>
      </c>
      <c r="G12" s="133">
        <v>36.36363636363637</v>
      </c>
      <c r="H12" s="132">
        <v>0</v>
      </c>
      <c r="I12" s="133">
        <v>31.81818181818182</v>
      </c>
      <c r="J12" s="132">
        <v>4.545454545454546</v>
      </c>
      <c r="K12" s="133">
        <v>0</v>
      </c>
      <c r="L12" s="133">
        <v>0</v>
      </c>
      <c r="M12" s="135">
        <v>4.545454545454546</v>
      </c>
      <c r="N12" s="133">
        <v>27.27272727272727</v>
      </c>
      <c r="O12" s="136">
        <v>95.45454545454545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5" customFormat="1" ht="21.75" customHeight="1">
      <c r="A13" s="61" t="str">
        <f>'1 Adult Part'!A14</f>
        <v>Greater Lowell</v>
      </c>
      <c r="B13" s="131">
        <v>75.86206896551725</v>
      </c>
      <c r="C13" s="132">
        <v>18.965517241379313</v>
      </c>
      <c r="D13" s="133">
        <v>18.965517241379313</v>
      </c>
      <c r="E13" s="132">
        <v>8.620689655172415</v>
      </c>
      <c r="F13" s="132">
        <v>25.862068965517242</v>
      </c>
      <c r="G13" s="133">
        <v>13.793103448275861</v>
      </c>
      <c r="H13" s="132">
        <v>8.620689655172415</v>
      </c>
      <c r="I13" s="133">
        <v>3.4482758620689653</v>
      </c>
      <c r="J13" s="132">
        <v>0</v>
      </c>
      <c r="K13" s="133">
        <v>32.758620689655174</v>
      </c>
      <c r="L13" s="133">
        <v>0</v>
      </c>
      <c r="M13" s="135">
        <v>3.4482758620689653</v>
      </c>
      <c r="N13" s="133">
        <v>55.172413793103445</v>
      </c>
      <c r="O13" s="136">
        <v>94.82758620689656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5" customFormat="1" ht="21.75" customHeight="1">
      <c r="A14" s="61" t="str">
        <f>'1 Adult Part'!A15</f>
        <v>Greater New Bedford</v>
      </c>
      <c r="B14" s="131">
        <v>73.52941176470588</v>
      </c>
      <c r="C14" s="132">
        <v>11.029411764705882</v>
      </c>
      <c r="D14" s="133">
        <v>33.088235294117645</v>
      </c>
      <c r="E14" s="132">
        <v>18.38235294117647</v>
      </c>
      <c r="F14" s="132">
        <v>2.2058823529411766</v>
      </c>
      <c r="G14" s="133">
        <v>6.617647058823529</v>
      </c>
      <c r="H14" s="132">
        <v>9.558823529411766</v>
      </c>
      <c r="I14" s="133">
        <v>30.882352941176467</v>
      </c>
      <c r="J14" s="132">
        <v>0</v>
      </c>
      <c r="K14" s="133">
        <v>11.764705882352944</v>
      </c>
      <c r="L14" s="133">
        <v>0.7299270072992701</v>
      </c>
      <c r="M14" s="135">
        <v>8.823529411764707</v>
      </c>
      <c r="N14" s="133">
        <v>52.20588235294118</v>
      </c>
      <c r="O14" s="136">
        <v>96.35036496350365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5" customFormat="1" ht="21.75" customHeight="1">
      <c r="A15" s="61" t="str">
        <f>'1 Adult Part'!A16</f>
        <v>Hampden</v>
      </c>
      <c r="B15" s="131">
        <v>80.71895424836602</v>
      </c>
      <c r="C15" s="132">
        <v>3.5947712418300655</v>
      </c>
      <c r="D15" s="133">
        <v>60.45751633986929</v>
      </c>
      <c r="E15" s="132">
        <v>22.22222222222222</v>
      </c>
      <c r="F15" s="132">
        <v>1.30718954248366</v>
      </c>
      <c r="G15" s="133">
        <v>8.49673202614379</v>
      </c>
      <c r="H15" s="132">
        <v>20.58823529411765</v>
      </c>
      <c r="I15" s="133">
        <v>32.02614379084967</v>
      </c>
      <c r="J15" s="132">
        <v>5.882352941176472</v>
      </c>
      <c r="K15" s="133">
        <v>69.93464052287581</v>
      </c>
      <c r="L15" s="133">
        <v>4.248366013071895</v>
      </c>
      <c r="M15" s="135">
        <v>0.326797385620915</v>
      </c>
      <c r="N15" s="133">
        <v>50</v>
      </c>
      <c r="O15" s="136">
        <v>93.13725490196079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5" customFormat="1" ht="21.75" customHeight="1">
      <c r="A16" s="61" t="str">
        <f>'1 Adult Part'!A17</f>
        <v>Merrimack Valley</v>
      </c>
      <c r="B16" s="131">
        <v>69.76744186046511</v>
      </c>
      <c r="C16" s="132">
        <v>4.651162790697675</v>
      </c>
      <c r="D16" s="133">
        <v>73.25581395348837</v>
      </c>
      <c r="E16" s="132">
        <v>3.488372093023256</v>
      </c>
      <c r="F16" s="132">
        <v>2.3255813953488373</v>
      </c>
      <c r="G16" s="133">
        <v>1.1627906976744187</v>
      </c>
      <c r="H16" s="132">
        <v>3.488372093023256</v>
      </c>
      <c r="I16" s="133">
        <v>26.744186046511626</v>
      </c>
      <c r="J16" s="132">
        <v>2.3255813953488373</v>
      </c>
      <c r="K16" s="133">
        <v>34.883720930232556</v>
      </c>
      <c r="L16" s="133">
        <v>0</v>
      </c>
      <c r="M16" s="135">
        <v>3.488372093023256</v>
      </c>
      <c r="N16" s="133">
        <v>54.65116279069767</v>
      </c>
      <c r="O16" s="136">
        <v>81.3953488372093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5" customFormat="1" ht="21.75" customHeight="1">
      <c r="A17" s="61" t="str">
        <f>'1 Adult Part'!A18</f>
        <v>Metro North</v>
      </c>
      <c r="B17" s="131">
        <v>70.1219512195122</v>
      </c>
      <c r="C17" s="132">
        <v>7.01219512195122</v>
      </c>
      <c r="D17" s="133">
        <v>50.30487804878048</v>
      </c>
      <c r="E17" s="132">
        <v>16.76829268292683</v>
      </c>
      <c r="F17" s="132">
        <v>10.060975609756097</v>
      </c>
      <c r="G17" s="133">
        <v>2.1341463414634148</v>
      </c>
      <c r="H17" s="132">
        <v>11.585365853658537</v>
      </c>
      <c r="I17" s="133">
        <v>33.53658536585366</v>
      </c>
      <c r="J17" s="132">
        <v>1.829268292682927</v>
      </c>
      <c r="K17" s="133">
        <v>34.75609756097561</v>
      </c>
      <c r="L17" s="133">
        <v>0.3048780487804878</v>
      </c>
      <c r="M17" s="135">
        <v>0.3048780487804878</v>
      </c>
      <c r="N17" s="133">
        <v>43.59756097560976</v>
      </c>
      <c r="O17" s="136">
        <v>83.23170731707317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5" customFormat="1" ht="21.75" customHeight="1">
      <c r="A18" s="61" t="str">
        <f>'1 Adult Part'!A19</f>
        <v>Metro South/West</v>
      </c>
      <c r="B18" s="131">
        <v>61.904761904761905</v>
      </c>
      <c r="C18" s="132">
        <v>17.857142857142858</v>
      </c>
      <c r="D18" s="133">
        <v>14.285714285714286</v>
      </c>
      <c r="E18" s="132">
        <v>22.619047619047624</v>
      </c>
      <c r="F18" s="132">
        <v>3.5714285714285716</v>
      </c>
      <c r="G18" s="133">
        <v>9.523809523809524</v>
      </c>
      <c r="H18" s="132">
        <v>1.1904761904761905</v>
      </c>
      <c r="I18" s="133">
        <v>4.761904761904762</v>
      </c>
      <c r="J18" s="132">
        <v>1.1904761904761905</v>
      </c>
      <c r="K18" s="133">
        <v>5.9523809523809526</v>
      </c>
      <c r="L18" s="133">
        <v>0</v>
      </c>
      <c r="M18" s="135">
        <v>13.095238095238095</v>
      </c>
      <c r="N18" s="133">
        <v>45.23809523809525</v>
      </c>
      <c r="O18" s="136">
        <v>95.23809523809524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5" customFormat="1" ht="21.75" customHeight="1">
      <c r="A19" s="61" t="str">
        <f>'1 Adult Part'!A20</f>
        <v>North Central Mass</v>
      </c>
      <c r="B19" s="131">
        <v>80.95238095238095</v>
      </c>
      <c r="C19" s="132">
        <v>1.5873015873015874</v>
      </c>
      <c r="D19" s="133">
        <v>42.857142857142854</v>
      </c>
      <c r="E19" s="132">
        <v>15.873015873015872</v>
      </c>
      <c r="F19" s="132">
        <v>0</v>
      </c>
      <c r="G19" s="133">
        <v>3.174603174603175</v>
      </c>
      <c r="H19" s="132">
        <v>0</v>
      </c>
      <c r="I19" s="133">
        <v>41.26984126984127</v>
      </c>
      <c r="J19" s="132">
        <v>0</v>
      </c>
      <c r="K19" s="133">
        <v>19.047619047619047</v>
      </c>
      <c r="L19" s="133">
        <v>0</v>
      </c>
      <c r="M19" s="135">
        <v>1.5873015873015874</v>
      </c>
      <c r="N19" s="133">
        <v>55.555555555555564</v>
      </c>
      <c r="O19" s="136">
        <v>85.71428571428571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5" customFormat="1" ht="21.75" customHeight="1">
      <c r="A20" s="61" t="str">
        <f>'1 Adult Part'!A21</f>
        <v>North Shore</v>
      </c>
      <c r="B20" s="131">
        <v>73.04347826086956</v>
      </c>
      <c r="C20" s="132">
        <v>10.434782608695652</v>
      </c>
      <c r="D20" s="133">
        <v>22.608695652173914</v>
      </c>
      <c r="E20" s="132">
        <v>20.869565217391305</v>
      </c>
      <c r="F20" s="132">
        <v>4.3478260869565215</v>
      </c>
      <c r="G20" s="133">
        <v>6.086956521739131</v>
      </c>
      <c r="H20" s="132">
        <v>3.4782608695652173</v>
      </c>
      <c r="I20" s="133">
        <v>11.304347826086957</v>
      </c>
      <c r="J20" s="132">
        <v>0</v>
      </c>
      <c r="K20" s="133">
        <v>6.956521739130435</v>
      </c>
      <c r="L20" s="133">
        <v>0</v>
      </c>
      <c r="M20" s="135">
        <v>6.086956521739131</v>
      </c>
      <c r="N20" s="133">
        <v>40</v>
      </c>
      <c r="O20" s="136">
        <v>78.2608695652174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5" customFormat="1" ht="21.75" customHeight="1" thickBot="1">
      <c r="A21" s="63" t="str">
        <f>'1 Adult Part'!A22</f>
        <v>South Shore</v>
      </c>
      <c r="B21" s="137">
        <v>63.33333333333334</v>
      </c>
      <c r="C21" s="138">
        <v>13.333333333333336</v>
      </c>
      <c r="D21" s="139">
        <v>3.333333333333334</v>
      </c>
      <c r="E21" s="138">
        <v>10</v>
      </c>
      <c r="F21" s="138">
        <v>6.666666666666668</v>
      </c>
      <c r="G21" s="139">
        <v>6.666666666666668</v>
      </c>
      <c r="H21" s="138">
        <v>3.333333333333334</v>
      </c>
      <c r="I21" s="139">
        <v>10</v>
      </c>
      <c r="J21" s="138">
        <v>0</v>
      </c>
      <c r="K21" s="139">
        <v>3.333333333333334</v>
      </c>
      <c r="L21" s="139">
        <v>0</v>
      </c>
      <c r="M21" s="141">
        <v>3.333333333333334</v>
      </c>
      <c r="N21" s="139">
        <v>33.33333333333334</v>
      </c>
      <c r="O21" s="142">
        <v>78.125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5" customFormat="1" ht="21.75" customHeight="1" thickBot="1">
      <c r="A22" s="64" t="s">
        <v>11</v>
      </c>
      <c r="B22" s="143">
        <v>72.11782630777044</v>
      </c>
      <c r="C22" s="144">
        <v>9.903504316912137</v>
      </c>
      <c r="D22" s="145">
        <v>32.65617064499747</v>
      </c>
      <c r="E22" s="144">
        <v>21.53377348908075</v>
      </c>
      <c r="F22" s="146">
        <v>5.891315388522092</v>
      </c>
      <c r="G22" s="144">
        <v>7.973590655154901</v>
      </c>
      <c r="H22" s="146">
        <v>9.395632300660234</v>
      </c>
      <c r="I22" s="144">
        <v>23.717623158963942</v>
      </c>
      <c r="J22" s="147">
        <v>2.2807906741003547</v>
      </c>
      <c r="K22" s="144">
        <v>34.12899949212799</v>
      </c>
      <c r="L22" s="147">
        <v>0.912316269640142</v>
      </c>
      <c r="M22" s="144">
        <v>3.0980192991366176</v>
      </c>
      <c r="N22" s="146">
        <v>43.219908583037075</v>
      </c>
      <c r="O22" s="148">
        <v>88.59604662949823</v>
      </c>
      <c r="P22" s="3"/>
      <c r="Q22" s="4"/>
      <c r="R22" s="6"/>
      <c r="S22" s="7"/>
      <c r="T22" s="7"/>
      <c r="U22" s="7"/>
      <c r="V22" s="7"/>
      <c r="W22" s="7"/>
      <c r="X22" s="4"/>
      <c r="Y22" s="4"/>
      <c r="Z22" s="4"/>
      <c r="AA22" s="4"/>
      <c r="AB22" s="4"/>
      <c r="AC22" s="4"/>
      <c r="AD22" s="4"/>
    </row>
    <row r="23" ht="12.75">
      <c r="A23" s="17"/>
    </row>
  </sheetData>
  <sheetProtection/>
  <mergeCells count="5">
    <mergeCell ref="A1:O1"/>
    <mergeCell ref="B4:O4"/>
    <mergeCell ref="A3:O3"/>
    <mergeCell ref="A2:O2"/>
    <mergeCell ref="A4:A5"/>
  </mergeCells>
  <printOptions horizontalCentered="1" verticalCentered="1"/>
  <pageMargins left="0.35" right="0.35" top="0.7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PageLayoutView="0" workbookViewId="0" topLeftCell="A1">
      <selection activeCell="A28" sqref="A28"/>
    </sheetView>
  </sheetViews>
  <sheetFormatPr defaultColWidth="9.140625" defaultRowHeight="12.75"/>
  <cols>
    <col min="1" max="1" width="19.421875" style="22" customWidth="1"/>
    <col min="2" max="2" width="7.28125" style="22" customWidth="1"/>
    <col min="3" max="3" width="6.421875" style="22" customWidth="1"/>
    <col min="4" max="4" width="6.28125" style="22" customWidth="1"/>
    <col min="5" max="5" width="7.140625" style="22" customWidth="1"/>
    <col min="6" max="6" width="7.28125" style="22" customWidth="1"/>
    <col min="7" max="7" width="6.421875" style="22" customWidth="1"/>
    <col min="8" max="8" width="6.7109375" style="22" customWidth="1"/>
    <col min="9" max="9" width="6.8515625" style="22" customWidth="1"/>
    <col min="10" max="10" width="6.421875" style="22" customWidth="1"/>
    <col min="11" max="11" width="7.7109375" style="22" customWidth="1"/>
    <col min="12" max="12" width="7.140625" style="22" customWidth="1"/>
    <col min="13" max="13" width="6.7109375" style="22" customWidth="1"/>
    <col min="14" max="14" width="6.00390625" style="22" customWidth="1"/>
    <col min="15" max="15" width="6.7109375" style="22" customWidth="1"/>
    <col min="16" max="16" width="6.00390625" style="23" customWidth="1"/>
    <col min="17" max="17" width="6.421875" style="22" customWidth="1"/>
    <col min="18" max="18" width="7.28125" style="22" customWidth="1"/>
    <col min="19" max="16384" width="9.140625" style="22" customWidth="1"/>
  </cols>
  <sheetData>
    <row r="1" spans="1:18" s="58" customFormat="1" ht="19.5" customHeight="1">
      <c r="A1" s="281" t="s">
        <v>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3"/>
    </row>
    <row r="2" spans="1:18" s="58" customFormat="1" ht="19.5" customHeight="1">
      <c r="A2" s="284" t="str">
        <f>'1 Adult Part'!A2:R2</f>
        <v>FY16 QUARTER ENDING JUNE 30, 2016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6"/>
    </row>
    <row r="3" spans="1:18" s="58" customFormat="1" ht="19.5" customHeight="1" thickBot="1">
      <c r="A3" s="287" t="s">
        <v>83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9"/>
    </row>
    <row r="4" spans="1:18" s="58" customFormat="1" ht="12.75" customHeight="1">
      <c r="A4" s="274" t="s">
        <v>0</v>
      </c>
      <c r="B4" s="271" t="s">
        <v>50</v>
      </c>
      <c r="C4" s="272"/>
      <c r="D4" s="273"/>
      <c r="E4" s="271" t="s">
        <v>51</v>
      </c>
      <c r="F4" s="272"/>
      <c r="G4" s="273"/>
      <c r="H4" s="271" t="s">
        <v>52</v>
      </c>
      <c r="I4" s="272"/>
      <c r="J4" s="272"/>
      <c r="K4" s="272"/>
      <c r="L4" s="272"/>
      <c r="M4" s="273"/>
      <c r="N4" s="271" t="s">
        <v>53</v>
      </c>
      <c r="O4" s="293"/>
      <c r="P4" s="293"/>
      <c r="Q4" s="293"/>
      <c r="R4" s="294"/>
    </row>
    <row r="5" spans="1:18" ht="12.75" customHeight="1">
      <c r="A5" s="275"/>
      <c r="B5" s="290" t="s">
        <v>56</v>
      </c>
      <c r="C5" s="291"/>
      <c r="D5" s="292"/>
      <c r="E5" s="290" t="s">
        <v>55</v>
      </c>
      <c r="F5" s="291"/>
      <c r="G5" s="292"/>
      <c r="H5" s="290" t="s">
        <v>55</v>
      </c>
      <c r="I5" s="291"/>
      <c r="J5" s="291"/>
      <c r="K5" s="291"/>
      <c r="L5" s="291"/>
      <c r="M5" s="292"/>
      <c r="N5" s="290" t="s">
        <v>54</v>
      </c>
      <c r="O5" s="291"/>
      <c r="P5" s="291"/>
      <c r="Q5" s="291"/>
      <c r="R5" s="292"/>
    </row>
    <row r="6" spans="1:19" ht="50.25" customHeight="1" thickBot="1">
      <c r="A6" s="276"/>
      <c r="B6" s="165" t="s">
        <v>1</v>
      </c>
      <c r="C6" s="166" t="s">
        <v>2</v>
      </c>
      <c r="D6" s="253" t="s">
        <v>13</v>
      </c>
      <c r="E6" s="254" t="s">
        <v>1</v>
      </c>
      <c r="F6" s="204" t="s">
        <v>2</v>
      </c>
      <c r="G6" s="253" t="s">
        <v>13</v>
      </c>
      <c r="H6" s="254" t="s">
        <v>81</v>
      </c>
      <c r="I6" s="204" t="s">
        <v>27</v>
      </c>
      <c r="J6" s="204" t="s">
        <v>13</v>
      </c>
      <c r="K6" s="204" t="s">
        <v>80</v>
      </c>
      <c r="L6" s="204" t="s">
        <v>28</v>
      </c>
      <c r="M6" s="253" t="s">
        <v>13</v>
      </c>
      <c r="N6" s="166" t="s">
        <v>3</v>
      </c>
      <c r="O6" s="204" t="s">
        <v>4</v>
      </c>
      <c r="P6" s="166" t="s">
        <v>82</v>
      </c>
      <c r="Q6" s="166" t="s">
        <v>5</v>
      </c>
      <c r="R6" s="253" t="s">
        <v>71</v>
      </c>
      <c r="S6" s="23"/>
    </row>
    <row r="7" spans="1:19" s="10" customFormat="1" ht="19.5" customHeight="1">
      <c r="A7" s="61" t="s">
        <v>29</v>
      </c>
      <c r="B7" s="214">
        <v>100</v>
      </c>
      <c r="C7" s="76">
        <v>90</v>
      </c>
      <c r="D7" s="255">
        <f>C7/B7</f>
        <v>0.9</v>
      </c>
      <c r="E7" s="215">
        <v>70</v>
      </c>
      <c r="F7" s="78">
        <v>65</v>
      </c>
      <c r="G7" s="77">
        <f aca="true" t="shared" si="0" ref="G7:G23">(F7/E7)</f>
        <v>0.9285714285714286</v>
      </c>
      <c r="H7" s="216">
        <v>65</v>
      </c>
      <c r="I7" s="76">
        <v>61</v>
      </c>
      <c r="J7" s="247">
        <f aca="true" t="shared" si="1" ref="J7:J23">(I7/H7)</f>
        <v>0.9384615384615385</v>
      </c>
      <c r="K7" s="78">
        <v>90</v>
      </c>
      <c r="L7" s="183">
        <v>80</v>
      </c>
      <c r="M7" s="79">
        <f>+L7/K7</f>
        <v>0.8888888888888888</v>
      </c>
      <c r="N7" s="179">
        <v>0</v>
      </c>
      <c r="O7" s="182">
        <v>0</v>
      </c>
      <c r="P7" s="183">
        <v>79</v>
      </c>
      <c r="Q7" s="184">
        <v>3</v>
      </c>
      <c r="R7" s="185">
        <v>2</v>
      </c>
      <c r="S7" s="24"/>
    </row>
    <row r="8" spans="1:19" s="10" customFormat="1" ht="19.5" customHeight="1">
      <c r="A8" s="62" t="s">
        <v>6</v>
      </c>
      <c r="B8" s="217">
        <v>180</v>
      </c>
      <c r="C8" s="80">
        <v>187</v>
      </c>
      <c r="D8" s="107">
        <f aca="true" t="shared" si="2" ref="D8:D23">C8/B8</f>
        <v>1.038888888888889</v>
      </c>
      <c r="E8" s="218">
        <v>120</v>
      </c>
      <c r="F8" s="82">
        <v>121</v>
      </c>
      <c r="G8" s="81">
        <f t="shared" si="0"/>
        <v>1.0083333333333333</v>
      </c>
      <c r="H8" s="216">
        <v>100</v>
      </c>
      <c r="I8" s="80">
        <v>106</v>
      </c>
      <c r="J8" s="248">
        <f t="shared" si="1"/>
        <v>1.06</v>
      </c>
      <c r="K8" s="82">
        <v>160</v>
      </c>
      <c r="L8" s="187">
        <v>164</v>
      </c>
      <c r="M8" s="83">
        <f>+L8/K8</f>
        <v>1.025</v>
      </c>
      <c r="N8" s="180">
        <v>0</v>
      </c>
      <c r="O8" s="186">
        <v>0</v>
      </c>
      <c r="P8" s="187">
        <v>163</v>
      </c>
      <c r="Q8" s="188">
        <v>0</v>
      </c>
      <c r="R8" s="189">
        <v>1</v>
      </c>
      <c r="S8" s="24"/>
    </row>
    <row r="9" spans="1:19" s="10" customFormat="1" ht="19.5" customHeight="1">
      <c r="A9" s="61" t="s">
        <v>30</v>
      </c>
      <c r="B9" s="217">
        <v>305</v>
      </c>
      <c r="C9" s="85">
        <v>256</v>
      </c>
      <c r="D9" s="86">
        <f t="shared" si="2"/>
        <v>0.839344262295082</v>
      </c>
      <c r="E9" s="218">
        <v>135</v>
      </c>
      <c r="F9" s="82">
        <v>140</v>
      </c>
      <c r="G9" s="81">
        <f t="shared" si="0"/>
        <v>1.037037037037037</v>
      </c>
      <c r="H9" s="216">
        <v>65</v>
      </c>
      <c r="I9" s="85">
        <v>129</v>
      </c>
      <c r="J9" s="248">
        <f t="shared" si="1"/>
        <v>1.9846153846153847</v>
      </c>
      <c r="K9" s="82">
        <v>121</v>
      </c>
      <c r="L9" s="187">
        <v>223</v>
      </c>
      <c r="M9" s="83">
        <f aca="true" t="shared" si="3" ref="M9:M22">+L9/K9</f>
        <v>1.8429752066115703</v>
      </c>
      <c r="N9" s="190">
        <v>39</v>
      </c>
      <c r="O9" s="191">
        <v>17</v>
      </c>
      <c r="P9" s="192">
        <v>194</v>
      </c>
      <c r="Q9" s="193">
        <v>1</v>
      </c>
      <c r="R9" s="194">
        <v>1</v>
      </c>
      <c r="S9" s="24"/>
    </row>
    <row r="10" spans="1:19" s="10" customFormat="1" ht="19.5" customHeight="1">
      <c r="A10" s="61" t="s">
        <v>9</v>
      </c>
      <c r="B10" s="219">
        <v>200</v>
      </c>
      <c r="C10" s="85">
        <v>290</v>
      </c>
      <c r="D10" s="86">
        <f t="shared" si="2"/>
        <v>1.45</v>
      </c>
      <c r="E10" s="220">
        <v>98</v>
      </c>
      <c r="F10" s="82">
        <v>181</v>
      </c>
      <c r="G10" s="81">
        <f t="shared" si="0"/>
        <v>1.846938775510204</v>
      </c>
      <c r="H10" s="221">
        <v>26</v>
      </c>
      <c r="I10" s="85">
        <v>97</v>
      </c>
      <c r="J10" s="248">
        <f>IF(H10&gt;0,I10/H10,0)</f>
        <v>3.730769230769231</v>
      </c>
      <c r="K10" s="82">
        <v>28</v>
      </c>
      <c r="L10" s="187">
        <v>136</v>
      </c>
      <c r="M10" s="83">
        <f t="shared" si="3"/>
        <v>4.857142857142857</v>
      </c>
      <c r="N10" s="190">
        <v>21</v>
      </c>
      <c r="O10" s="191">
        <v>18</v>
      </c>
      <c r="P10" s="192">
        <v>101</v>
      </c>
      <c r="Q10" s="193">
        <v>12</v>
      </c>
      <c r="R10" s="194">
        <v>9</v>
      </c>
      <c r="S10" s="24"/>
    </row>
    <row r="11" spans="1:19" s="10" customFormat="1" ht="19.5" customHeight="1">
      <c r="A11" s="61" t="s">
        <v>10</v>
      </c>
      <c r="B11" s="217">
        <v>187</v>
      </c>
      <c r="C11" s="85">
        <v>133</v>
      </c>
      <c r="D11" s="86">
        <f t="shared" si="2"/>
        <v>0.7112299465240641</v>
      </c>
      <c r="E11" s="222">
        <v>163</v>
      </c>
      <c r="F11" s="82">
        <v>70</v>
      </c>
      <c r="G11" s="81">
        <f t="shared" si="0"/>
        <v>0.4294478527607362</v>
      </c>
      <c r="H11" s="216">
        <v>35</v>
      </c>
      <c r="I11" s="85">
        <v>18</v>
      </c>
      <c r="J11" s="248">
        <f t="shared" si="1"/>
        <v>0.5142857142857142</v>
      </c>
      <c r="K11" s="82">
        <v>41</v>
      </c>
      <c r="L11" s="187">
        <v>35</v>
      </c>
      <c r="M11" s="83">
        <f t="shared" si="3"/>
        <v>0.8536585365853658</v>
      </c>
      <c r="N11" s="190">
        <v>0</v>
      </c>
      <c r="O11" s="191">
        <v>0</v>
      </c>
      <c r="P11" s="192">
        <v>35</v>
      </c>
      <c r="Q11" s="193">
        <v>0</v>
      </c>
      <c r="R11" s="194">
        <v>0</v>
      </c>
      <c r="S11" s="24"/>
    </row>
    <row r="12" spans="1:19" s="10" customFormat="1" ht="19.5" customHeight="1">
      <c r="A12" s="61" t="s">
        <v>25</v>
      </c>
      <c r="B12" s="223">
        <v>269</v>
      </c>
      <c r="C12" s="85">
        <v>300</v>
      </c>
      <c r="D12" s="86">
        <f t="shared" si="2"/>
        <v>1.1152416356877324</v>
      </c>
      <c r="E12" s="224">
        <v>199</v>
      </c>
      <c r="F12" s="82">
        <v>223</v>
      </c>
      <c r="G12" s="81">
        <f t="shared" si="0"/>
        <v>1.120603015075377</v>
      </c>
      <c r="H12" s="216">
        <v>62</v>
      </c>
      <c r="I12" s="85">
        <v>170</v>
      </c>
      <c r="J12" s="248">
        <f t="shared" si="1"/>
        <v>2.7419354838709675</v>
      </c>
      <c r="K12" s="82">
        <v>62</v>
      </c>
      <c r="L12" s="187">
        <v>225</v>
      </c>
      <c r="M12" s="83">
        <f t="shared" si="3"/>
        <v>3.629032258064516</v>
      </c>
      <c r="N12" s="190">
        <v>12</v>
      </c>
      <c r="O12" s="191">
        <v>1</v>
      </c>
      <c r="P12" s="192">
        <v>217</v>
      </c>
      <c r="Q12" s="193">
        <v>20</v>
      </c>
      <c r="R12" s="194">
        <v>27</v>
      </c>
      <c r="S12" s="24"/>
    </row>
    <row r="13" spans="1:19" s="10" customFormat="1" ht="19.5" customHeight="1">
      <c r="A13" s="61" t="s">
        <v>33</v>
      </c>
      <c r="B13" s="217">
        <v>155</v>
      </c>
      <c r="C13" s="85">
        <v>97</v>
      </c>
      <c r="D13" s="86">
        <f t="shared" si="2"/>
        <v>0.6258064516129033</v>
      </c>
      <c r="E13" s="218">
        <v>98</v>
      </c>
      <c r="F13" s="82">
        <v>60</v>
      </c>
      <c r="G13" s="81">
        <f t="shared" si="0"/>
        <v>0.6122448979591837</v>
      </c>
      <c r="H13" s="216">
        <v>55</v>
      </c>
      <c r="I13" s="85">
        <v>36</v>
      </c>
      <c r="J13" s="248">
        <f t="shared" si="1"/>
        <v>0.6545454545454545</v>
      </c>
      <c r="K13" s="82">
        <v>88</v>
      </c>
      <c r="L13" s="187">
        <v>56</v>
      </c>
      <c r="M13" s="83">
        <f t="shared" si="3"/>
        <v>0.6363636363636364</v>
      </c>
      <c r="N13" s="190">
        <v>0</v>
      </c>
      <c r="O13" s="191">
        <v>1</v>
      </c>
      <c r="P13" s="192">
        <v>56</v>
      </c>
      <c r="Q13" s="193">
        <v>3</v>
      </c>
      <c r="R13" s="194">
        <v>2</v>
      </c>
      <c r="S13" s="24"/>
    </row>
    <row r="14" spans="1:19" s="10" customFormat="1" ht="19.5" customHeight="1">
      <c r="A14" s="61" t="s">
        <v>75</v>
      </c>
      <c r="B14" s="217">
        <v>289</v>
      </c>
      <c r="C14" s="85">
        <v>347</v>
      </c>
      <c r="D14" s="86">
        <f t="shared" si="2"/>
        <v>1.2006920415224913</v>
      </c>
      <c r="E14" s="218">
        <v>228</v>
      </c>
      <c r="F14" s="82">
        <v>286</v>
      </c>
      <c r="G14" s="81">
        <f t="shared" si="0"/>
        <v>1.2543859649122806</v>
      </c>
      <c r="H14" s="216">
        <v>114</v>
      </c>
      <c r="I14" s="85">
        <v>158</v>
      </c>
      <c r="J14" s="248">
        <f t="shared" si="1"/>
        <v>1.3859649122807018</v>
      </c>
      <c r="K14" s="82">
        <v>144</v>
      </c>
      <c r="L14" s="187">
        <v>209</v>
      </c>
      <c r="M14" s="83">
        <f t="shared" si="3"/>
        <v>1.4513888888888888</v>
      </c>
      <c r="N14" s="190">
        <v>7</v>
      </c>
      <c r="O14" s="191">
        <v>5</v>
      </c>
      <c r="P14" s="192">
        <v>203</v>
      </c>
      <c r="Q14" s="193">
        <v>2</v>
      </c>
      <c r="R14" s="194">
        <v>3</v>
      </c>
      <c r="S14" s="24"/>
    </row>
    <row r="15" spans="1:19" s="10" customFormat="1" ht="19.5" customHeight="1">
      <c r="A15" s="61" t="s">
        <v>26</v>
      </c>
      <c r="B15" s="217">
        <v>305</v>
      </c>
      <c r="C15" s="85">
        <v>316</v>
      </c>
      <c r="D15" s="86">
        <f t="shared" si="2"/>
        <v>1.0360655737704918</v>
      </c>
      <c r="E15" s="218">
        <v>160</v>
      </c>
      <c r="F15" s="82">
        <v>178</v>
      </c>
      <c r="G15" s="81">
        <f t="shared" si="0"/>
        <v>1.1125</v>
      </c>
      <c r="H15" s="216">
        <v>160</v>
      </c>
      <c r="I15" s="85">
        <v>151</v>
      </c>
      <c r="J15" s="248">
        <f t="shared" si="1"/>
        <v>0.94375</v>
      </c>
      <c r="K15" s="82">
        <v>305</v>
      </c>
      <c r="L15" s="187">
        <v>260</v>
      </c>
      <c r="M15" s="83">
        <f t="shared" si="3"/>
        <v>0.8524590163934426</v>
      </c>
      <c r="N15" s="190">
        <v>0</v>
      </c>
      <c r="O15" s="191">
        <v>5</v>
      </c>
      <c r="P15" s="192">
        <v>257</v>
      </c>
      <c r="Q15" s="193">
        <v>0</v>
      </c>
      <c r="R15" s="194">
        <v>9</v>
      </c>
      <c r="S15" s="24"/>
    </row>
    <row r="16" spans="1:19" s="10" customFormat="1" ht="19.5" customHeight="1">
      <c r="A16" s="61" t="s">
        <v>31</v>
      </c>
      <c r="B16" s="217">
        <v>575</v>
      </c>
      <c r="C16" s="85">
        <v>551</v>
      </c>
      <c r="D16" s="86">
        <f t="shared" si="2"/>
        <v>0.9582608695652174</v>
      </c>
      <c r="E16" s="218">
        <v>260</v>
      </c>
      <c r="F16" s="82">
        <v>321</v>
      </c>
      <c r="G16" s="81">
        <f t="shared" si="0"/>
        <v>1.2346153846153847</v>
      </c>
      <c r="H16" s="216">
        <v>100</v>
      </c>
      <c r="I16" s="85">
        <v>224</v>
      </c>
      <c r="J16" s="248">
        <f t="shared" si="1"/>
        <v>2.24</v>
      </c>
      <c r="K16" s="82">
        <v>270</v>
      </c>
      <c r="L16" s="187">
        <v>376</v>
      </c>
      <c r="M16" s="83">
        <f t="shared" si="3"/>
        <v>1.3925925925925926</v>
      </c>
      <c r="N16" s="190">
        <v>30</v>
      </c>
      <c r="O16" s="191">
        <v>25</v>
      </c>
      <c r="P16" s="192">
        <v>369</v>
      </c>
      <c r="Q16" s="193">
        <v>25</v>
      </c>
      <c r="R16" s="194">
        <v>26</v>
      </c>
      <c r="S16" s="24"/>
    </row>
    <row r="17" spans="1:19" s="10" customFormat="1" ht="19.5" customHeight="1">
      <c r="A17" s="61" t="s">
        <v>37</v>
      </c>
      <c r="B17" s="217">
        <v>162</v>
      </c>
      <c r="C17" s="85">
        <v>241</v>
      </c>
      <c r="D17" s="86">
        <f t="shared" si="2"/>
        <v>1.4876543209876543</v>
      </c>
      <c r="E17" s="224">
        <v>96</v>
      </c>
      <c r="F17" s="82">
        <v>179</v>
      </c>
      <c r="G17" s="81">
        <f t="shared" si="0"/>
        <v>1.8645833333333333</v>
      </c>
      <c r="H17" s="216">
        <v>55</v>
      </c>
      <c r="I17" s="85">
        <v>122</v>
      </c>
      <c r="J17" s="248">
        <f t="shared" si="1"/>
        <v>2.2181818181818183</v>
      </c>
      <c r="K17" s="82">
        <v>118</v>
      </c>
      <c r="L17" s="187">
        <v>173</v>
      </c>
      <c r="M17" s="83">
        <f t="shared" si="3"/>
        <v>1.4661016949152543</v>
      </c>
      <c r="N17" s="190">
        <v>2</v>
      </c>
      <c r="O17" s="191">
        <v>13</v>
      </c>
      <c r="P17" s="192">
        <v>170</v>
      </c>
      <c r="Q17" s="193">
        <v>1</v>
      </c>
      <c r="R17" s="194">
        <v>0</v>
      </c>
      <c r="S17" s="24"/>
    </row>
    <row r="18" spans="1:19" s="10" customFormat="1" ht="19.5" customHeight="1">
      <c r="A18" s="61" t="s">
        <v>7</v>
      </c>
      <c r="B18" s="217">
        <v>445</v>
      </c>
      <c r="C18" s="85">
        <v>477</v>
      </c>
      <c r="D18" s="86">
        <f t="shared" si="2"/>
        <v>1.0719101123595505</v>
      </c>
      <c r="E18" s="218">
        <v>276</v>
      </c>
      <c r="F18" s="82">
        <v>277</v>
      </c>
      <c r="G18" s="81">
        <f t="shared" si="0"/>
        <v>1.0036231884057971</v>
      </c>
      <c r="H18" s="216">
        <v>63</v>
      </c>
      <c r="I18" s="85">
        <v>176</v>
      </c>
      <c r="J18" s="248">
        <f t="shared" si="1"/>
        <v>2.7936507936507935</v>
      </c>
      <c r="K18" s="82">
        <v>112</v>
      </c>
      <c r="L18" s="187">
        <v>313</v>
      </c>
      <c r="M18" s="83">
        <f t="shared" si="3"/>
        <v>2.794642857142857</v>
      </c>
      <c r="N18" s="190">
        <v>0</v>
      </c>
      <c r="O18" s="191">
        <v>2</v>
      </c>
      <c r="P18" s="192">
        <v>137</v>
      </c>
      <c r="Q18" s="193">
        <v>3</v>
      </c>
      <c r="R18" s="194">
        <v>181</v>
      </c>
      <c r="S18" s="24"/>
    </row>
    <row r="19" spans="1:19" s="10" customFormat="1" ht="19.5" customHeight="1">
      <c r="A19" s="61" t="s">
        <v>8</v>
      </c>
      <c r="B19" s="217">
        <v>500</v>
      </c>
      <c r="C19" s="85">
        <v>536</v>
      </c>
      <c r="D19" s="86">
        <f t="shared" si="2"/>
        <v>1.072</v>
      </c>
      <c r="E19" s="218">
        <v>200</v>
      </c>
      <c r="F19" s="82">
        <v>291</v>
      </c>
      <c r="G19" s="81">
        <f t="shared" si="0"/>
        <v>1.455</v>
      </c>
      <c r="H19" s="216">
        <v>100</v>
      </c>
      <c r="I19" s="85">
        <v>159</v>
      </c>
      <c r="J19" s="248">
        <f t="shared" si="1"/>
        <v>1.59</v>
      </c>
      <c r="K19" s="82">
        <v>200</v>
      </c>
      <c r="L19" s="187">
        <v>255</v>
      </c>
      <c r="M19" s="83">
        <f t="shared" si="3"/>
        <v>1.275</v>
      </c>
      <c r="N19" s="190">
        <v>1</v>
      </c>
      <c r="O19" s="191">
        <v>2</v>
      </c>
      <c r="P19" s="192">
        <v>252</v>
      </c>
      <c r="Q19" s="193">
        <v>22</v>
      </c>
      <c r="R19" s="194">
        <v>21</v>
      </c>
      <c r="S19" s="24"/>
    </row>
    <row r="20" spans="1:19" s="10" customFormat="1" ht="19.5" customHeight="1">
      <c r="A20" s="61" t="s">
        <v>34</v>
      </c>
      <c r="B20" s="217">
        <v>110</v>
      </c>
      <c r="C20" s="85">
        <v>123</v>
      </c>
      <c r="D20" s="86">
        <f t="shared" si="2"/>
        <v>1.1181818181818182</v>
      </c>
      <c r="E20" s="218">
        <v>65</v>
      </c>
      <c r="F20" s="82">
        <v>84</v>
      </c>
      <c r="G20" s="81">
        <f t="shared" si="0"/>
        <v>1.2923076923076924</v>
      </c>
      <c r="H20" s="216">
        <v>65</v>
      </c>
      <c r="I20" s="85">
        <v>57</v>
      </c>
      <c r="J20" s="248">
        <f t="shared" si="1"/>
        <v>0.8769230769230769</v>
      </c>
      <c r="K20" s="82">
        <v>110</v>
      </c>
      <c r="L20" s="187">
        <v>90</v>
      </c>
      <c r="M20" s="83">
        <f t="shared" si="3"/>
        <v>0.8181818181818182</v>
      </c>
      <c r="N20" s="190">
        <v>1</v>
      </c>
      <c r="O20" s="191">
        <v>2</v>
      </c>
      <c r="P20" s="192">
        <v>87</v>
      </c>
      <c r="Q20" s="193">
        <v>0</v>
      </c>
      <c r="R20" s="194">
        <v>0</v>
      </c>
      <c r="S20" s="24"/>
    </row>
    <row r="21" spans="1:19" s="10" customFormat="1" ht="19.5" customHeight="1">
      <c r="A21" s="61" t="s">
        <v>32</v>
      </c>
      <c r="B21" s="217">
        <v>209</v>
      </c>
      <c r="C21" s="85">
        <v>203</v>
      </c>
      <c r="D21" s="86">
        <f t="shared" si="2"/>
        <v>0.9712918660287081</v>
      </c>
      <c r="E21" s="218">
        <v>125</v>
      </c>
      <c r="F21" s="82">
        <v>126</v>
      </c>
      <c r="G21" s="81">
        <f t="shared" si="0"/>
        <v>1.008</v>
      </c>
      <c r="H21" s="216">
        <v>125</v>
      </c>
      <c r="I21" s="85">
        <v>127</v>
      </c>
      <c r="J21" s="248">
        <f t="shared" si="1"/>
        <v>1.016</v>
      </c>
      <c r="K21" s="82">
        <v>209</v>
      </c>
      <c r="L21" s="187">
        <v>194</v>
      </c>
      <c r="M21" s="83">
        <f t="shared" si="3"/>
        <v>0.9282296650717703</v>
      </c>
      <c r="N21" s="190">
        <v>10</v>
      </c>
      <c r="O21" s="191">
        <v>2</v>
      </c>
      <c r="P21" s="192">
        <v>180</v>
      </c>
      <c r="Q21" s="193">
        <v>5</v>
      </c>
      <c r="R21" s="194">
        <v>0</v>
      </c>
      <c r="S21" s="24"/>
    </row>
    <row r="22" spans="1:19" s="10" customFormat="1" ht="19.5" customHeight="1" thickBot="1">
      <c r="A22" s="63" t="s">
        <v>77</v>
      </c>
      <c r="B22" s="217">
        <v>130</v>
      </c>
      <c r="C22" s="88">
        <v>175</v>
      </c>
      <c r="D22" s="102">
        <f t="shared" si="2"/>
        <v>1.3461538461538463</v>
      </c>
      <c r="E22" s="218">
        <v>60</v>
      </c>
      <c r="F22" s="90">
        <v>112</v>
      </c>
      <c r="G22" s="89">
        <f t="shared" si="0"/>
        <v>1.8666666666666667</v>
      </c>
      <c r="H22" s="216">
        <v>60</v>
      </c>
      <c r="I22" s="88">
        <v>117</v>
      </c>
      <c r="J22" s="249">
        <f t="shared" si="1"/>
        <v>1.95</v>
      </c>
      <c r="K22" s="90">
        <v>130</v>
      </c>
      <c r="L22" s="196">
        <v>161</v>
      </c>
      <c r="M22" s="83">
        <f t="shared" si="3"/>
        <v>1.2384615384615385</v>
      </c>
      <c r="N22" s="181">
        <v>0</v>
      </c>
      <c r="O22" s="195">
        <v>25</v>
      </c>
      <c r="P22" s="196">
        <v>141</v>
      </c>
      <c r="Q22" s="197">
        <v>1</v>
      </c>
      <c r="R22" s="198">
        <v>1</v>
      </c>
      <c r="S22" s="24"/>
    </row>
    <row r="23" spans="1:19" s="10" customFormat="1" ht="19.5" customHeight="1" thickBot="1">
      <c r="A23" s="64" t="s">
        <v>11</v>
      </c>
      <c r="B23" s="225">
        <f>SUM(B7:B22)</f>
        <v>4121</v>
      </c>
      <c r="C23" s="91">
        <f>SUM(C7:C22)</f>
        <v>4322</v>
      </c>
      <c r="D23" s="114">
        <f t="shared" si="2"/>
        <v>1.0487745692793011</v>
      </c>
      <c r="E23" s="226">
        <f>SUM(E7:E22)</f>
        <v>2353</v>
      </c>
      <c r="F23" s="91">
        <f>SUM(F7:F22)</f>
        <v>2714</v>
      </c>
      <c r="G23" s="92">
        <f t="shared" si="0"/>
        <v>1.1534211644708883</v>
      </c>
      <c r="H23" s="227">
        <f>SUM(H7:H22)</f>
        <v>1250</v>
      </c>
      <c r="I23" s="91">
        <f>SUM(I7:I22)</f>
        <v>1908</v>
      </c>
      <c r="J23" s="250">
        <f t="shared" si="1"/>
        <v>1.5264</v>
      </c>
      <c r="K23" s="252">
        <f>SUM(K7:K22)</f>
        <v>2188</v>
      </c>
      <c r="L23" s="251">
        <f>SUM(L7:L22)</f>
        <v>2950</v>
      </c>
      <c r="M23" s="93">
        <f>+L23/K23</f>
        <v>1.3482632541133455</v>
      </c>
      <c r="N23" s="199">
        <f>SUM(N7:N22)</f>
        <v>123</v>
      </c>
      <c r="O23" s="200">
        <f>SUM(O7:O22)</f>
        <v>118</v>
      </c>
      <c r="P23" s="149">
        <f>SUM(P7:P22)</f>
        <v>2641</v>
      </c>
      <c r="Q23" s="149">
        <f>SUM(Q7:Q22)</f>
        <v>98</v>
      </c>
      <c r="R23" s="201">
        <f>SUM(R7:R22)</f>
        <v>283</v>
      </c>
      <c r="S23" s="24"/>
    </row>
    <row r="24" spans="1:18" ht="15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"/>
    </row>
    <row r="25" spans="1:18" ht="15">
      <c r="A25" s="277" t="s">
        <v>73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"/>
    </row>
    <row r="26" spans="1:18" ht="15">
      <c r="A26" s="277" t="s">
        <v>49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"/>
    </row>
    <row r="27" spans="1:18" ht="15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"/>
    </row>
    <row r="28" spans="1:18" ht="9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73"/>
      <c r="Q28" s="67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5"/>
      <c r="Q29" s="2"/>
      <c r="R29" s="2"/>
    </row>
  </sheetData>
  <sheetProtection/>
  <mergeCells count="16"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  <mergeCell ref="H5:M5"/>
    <mergeCell ref="N5:R5"/>
    <mergeCell ref="A24:Q24"/>
    <mergeCell ref="A25:Q25"/>
    <mergeCell ref="A26:Q26"/>
    <mergeCell ref="A27:Q27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zoomScaleNormal="75" zoomScalePageLayoutView="0" workbookViewId="0" topLeftCell="A1">
      <selection activeCell="A28" sqref="A28"/>
    </sheetView>
  </sheetViews>
  <sheetFormatPr defaultColWidth="9.140625" defaultRowHeight="12.75"/>
  <cols>
    <col min="1" max="1" width="19.28125" style="0" customWidth="1"/>
    <col min="2" max="2" width="8.57421875" style="16" customWidth="1"/>
    <col min="3" max="3" width="8.57421875" style="0" customWidth="1"/>
    <col min="4" max="4" width="6.57421875" style="17" customWidth="1"/>
    <col min="5" max="6" width="8.57421875" style="18" customWidth="1"/>
    <col min="7" max="7" width="6.8515625" style="0" customWidth="1"/>
    <col min="8" max="8" width="10.28125" style="0" customWidth="1"/>
    <col min="9" max="10" width="8.57421875" style="0" customWidth="1"/>
    <col min="11" max="11" width="9.28125" style="0" customWidth="1"/>
    <col min="12" max="12" width="9.28125" style="17" customWidth="1"/>
    <col min="13" max="14" width="8.57421875" style="0" customWidth="1"/>
    <col min="15" max="15" width="7.28125" style="15" customWidth="1"/>
    <col min="16" max="16" width="8.57421875" style="0" customWidth="1"/>
  </cols>
  <sheetData>
    <row r="1" spans="1:15" ht="19.5" customHeight="1">
      <c r="A1" s="281" t="str">
        <f>+'1 Adult Part'!A1:O1</f>
        <v>TAB 6 - WIA TITLE I PARTICIPANT SUMMARIES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  <c r="O1" s="19"/>
    </row>
    <row r="2" spans="1:15" ht="19.5" customHeight="1">
      <c r="A2" s="284" t="str">
        <f>'1 Adult Part'!$A$2</f>
        <v>FY16 QUARTER ENDING JUNE 30, 2016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3"/>
      <c r="O2" s="56"/>
    </row>
    <row r="3" spans="1:14" ht="19.5" customHeight="1" thickBot="1">
      <c r="A3" s="287" t="s">
        <v>40</v>
      </c>
      <c r="B3" s="306"/>
      <c r="C3" s="306"/>
      <c r="D3" s="306"/>
      <c r="E3" s="306"/>
      <c r="F3" s="306"/>
      <c r="G3" s="306"/>
      <c r="H3" s="306"/>
      <c r="I3" s="306"/>
      <c r="J3" s="321"/>
      <c r="K3" s="321"/>
      <c r="L3" s="321"/>
      <c r="M3" s="321"/>
      <c r="N3" s="322"/>
    </row>
    <row r="4" spans="1:14" ht="21.75" customHeight="1">
      <c r="A4" s="323" t="s">
        <v>0</v>
      </c>
      <c r="B4" s="303" t="str">
        <f>'2 Adult Exits'!$B$4</f>
        <v>Total Exits</v>
      </c>
      <c r="C4" s="318"/>
      <c r="D4" s="301"/>
      <c r="E4" s="302" t="str">
        <f>'2 Adult Exits'!$E$4</f>
        <v>Entered Employments</v>
      </c>
      <c r="F4" s="303"/>
      <c r="G4" s="304"/>
      <c r="H4" s="150" t="str">
        <f>'2 Adult Exits'!$H$4</f>
        <v>Exclusions</v>
      </c>
      <c r="I4" s="318" t="str">
        <f>'2 Adult Exits'!$I$4</f>
        <v>E.E. Rate at Exit</v>
      </c>
      <c r="J4" s="301"/>
      <c r="K4" s="300" t="str">
        <f>'2 Adult Exits'!$K$4</f>
        <v>Average Wage</v>
      </c>
      <c r="L4" s="301"/>
      <c r="M4" s="319" t="str">
        <f>'2 Adult Exits'!$M$4</f>
        <v>Credentials</v>
      </c>
      <c r="N4" s="320"/>
    </row>
    <row r="5" spans="1:16" ht="35.25" customHeight="1" thickBot="1">
      <c r="A5" s="324"/>
      <c r="B5" s="59" t="s">
        <v>1</v>
      </c>
      <c r="C5" s="59" t="s">
        <v>2</v>
      </c>
      <c r="D5" s="151" t="s">
        <v>62</v>
      </c>
      <c r="E5" s="152" t="s">
        <v>1</v>
      </c>
      <c r="F5" s="152" t="s">
        <v>2</v>
      </c>
      <c r="G5" s="151" t="s">
        <v>62</v>
      </c>
      <c r="H5" s="66" t="s">
        <v>2</v>
      </c>
      <c r="I5" s="59" t="s">
        <v>1</v>
      </c>
      <c r="J5" s="66" t="s">
        <v>2</v>
      </c>
      <c r="K5" s="59" t="s">
        <v>1</v>
      </c>
      <c r="L5" s="66" t="s">
        <v>2</v>
      </c>
      <c r="M5" s="59" t="s">
        <v>1</v>
      </c>
      <c r="N5" s="60" t="s">
        <v>2</v>
      </c>
      <c r="P5" s="54"/>
    </row>
    <row r="6" spans="1:16" s="229" customFormat="1" ht="21.75" customHeight="1">
      <c r="A6" s="62" t="str">
        <f>'1 Adult Part'!A7</f>
        <v>Berkshire</v>
      </c>
      <c r="B6" s="223">
        <v>75</v>
      </c>
      <c r="C6" s="101">
        <v>66</v>
      </c>
      <c r="D6" s="81">
        <f aca="true" t="shared" si="0" ref="D6:D22">C6/B6</f>
        <v>0.88</v>
      </c>
      <c r="E6" s="218">
        <v>60</v>
      </c>
      <c r="F6" s="100">
        <v>38</v>
      </c>
      <c r="G6" s="81">
        <f aca="true" t="shared" si="1" ref="G6:G22">F6/E6</f>
        <v>0.6333333333333333</v>
      </c>
      <c r="H6" s="153">
        <v>4</v>
      </c>
      <c r="I6" s="154">
        <f aca="true" t="shared" si="2" ref="I6:I22">+E6/B6</f>
        <v>0.8</v>
      </c>
      <c r="J6" s="81">
        <f aca="true" t="shared" si="3" ref="J6:J22">(F6/(C6-H6))</f>
        <v>0.6129032258064516</v>
      </c>
      <c r="K6" s="230">
        <v>17</v>
      </c>
      <c r="L6" s="104">
        <v>16.992194910352804</v>
      </c>
      <c r="M6" s="214">
        <v>0</v>
      </c>
      <c r="N6" s="209">
        <v>45</v>
      </c>
      <c r="O6" s="228"/>
      <c r="P6" s="240"/>
    </row>
    <row r="7" spans="1:16" s="229" customFormat="1" ht="21.75" customHeight="1">
      <c r="A7" s="62" t="str">
        <f>'1 Adult Part'!A8</f>
        <v>Boston</v>
      </c>
      <c r="B7" s="223">
        <v>120</v>
      </c>
      <c r="C7" s="101">
        <v>112</v>
      </c>
      <c r="D7" s="102">
        <f t="shared" si="0"/>
        <v>0.9333333333333333</v>
      </c>
      <c r="E7" s="218">
        <v>90</v>
      </c>
      <c r="F7" s="100">
        <v>79</v>
      </c>
      <c r="G7" s="81">
        <f t="shared" si="1"/>
        <v>0.8777777777777778</v>
      </c>
      <c r="H7" s="153">
        <v>1</v>
      </c>
      <c r="I7" s="154">
        <f t="shared" si="2"/>
        <v>0.75</v>
      </c>
      <c r="J7" s="81">
        <f t="shared" si="3"/>
        <v>0.7117117117117117</v>
      </c>
      <c r="K7" s="230">
        <v>13</v>
      </c>
      <c r="L7" s="104">
        <v>16.955793573515088</v>
      </c>
      <c r="M7" s="217">
        <v>62</v>
      </c>
      <c r="N7" s="210">
        <v>111</v>
      </c>
      <c r="O7" s="228"/>
      <c r="P7" s="240"/>
    </row>
    <row r="8" spans="1:16" s="229" customFormat="1" ht="21.75" customHeight="1">
      <c r="A8" s="61" t="str">
        <f>'1 Adult Part'!A9</f>
        <v>Bristol</v>
      </c>
      <c r="B8" s="223">
        <v>150</v>
      </c>
      <c r="C8" s="96">
        <v>158</v>
      </c>
      <c r="D8" s="86">
        <f t="shared" si="0"/>
        <v>1.0533333333333332</v>
      </c>
      <c r="E8" s="218">
        <v>120</v>
      </c>
      <c r="F8" s="95">
        <v>123</v>
      </c>
      <c r="G8" s="102">
        <f t="shared" si="1"/>
        <v>1.025</v>
      </c>
      <c r="H8" s="155">
        <v>7</v>
      </c>
      <c r="I8" s="156">
        <f t="shared" si="2"/>
        <v>0.8</v>
      </c>
      <c r="J8" s="86">
        <f t="shared" si="3"/>
        <v>0.8145695364238411</v>
      </c>
      <c r="K8" s="230">
        <v>14</v>
      </c>
      <c r="L8" s="104">
        <v>17.103903280324012</v>
      </c>
      <c r="M8" s="217">
        <v>75</v>
      </c>
      <c r="N8" s="211">
        <v>182</v>
      </c>
      <c r="O8" s="228"/>
      <c r="P8" s="240"/>
    </row>
    <row r="9" spans="1:16" s="229" customFormat="1" ht="21.75" customHeight="1">
      <c r="A9" s="61" t="str">
        <f>'1 Adult Part'!A10</f>
        <v>Brockton</v>
      </c>
      <c r="B9" s="241">
        <v>120</v>
      </c>
      <c r="C9" s="96">
        <v>162</v>
      </c>
      <c r="D9" s="86">
        <f t="shared" si="0"/>
        <v>1.35</v>
      </c>
      <c r="E9" s="220">
        <v>102</v>
      </c>
      <c r="F9" s="95">
        <v>115</v>
      </c>
      <c r="G9" s="86">
        <f t="shared" si="1"/>
        <v>1.1274509803921569</v>
      </c>
      <c r="H9" s="157">
        <v>7</v>
      </c>
      <c r="I9" s="156">
        <f t="shared" si="2"/>
        <v>0.85</v>
      </c>
      <c r="J9" s="86">
        <f t="shared" si="3"/>
        <v>0.7419354838709677</v>
      </c>
      <c r="K9" s="233">
        <v>17</v>
      </c>
      <c r="L9" s="104">
        <v>18.772123949059786</v>
      </c>
      <c r="M9" s="219">
        <v>22</v>
      </c>
      <c r="N9" s="211">
        <v>58</v>
      </c>
      <c r="O9" s="228"/>
      <c r="P9" s="240"/>
    </row>
    <row r="10" spans="1:16" s="229" customFormat="1" ht="21.75" customHeight="1">
      <c r="A10" s="61" t="str">
        <f>'1 Adult Part'!A11</f>
        <v>Cape Cod &amp; Islands</v>
      </c>
      <c r="B10" s="223">
        <v>94</v>
      </c>
      <c r="C10" s="96">
        <v>74</v>
      </c>
      <c r="D10" s="86">
        <f t="shared" si="0"/>
        <v>0.7872340425531915</v>
      </c>
      <c r="E10" s="218">
        <v>80</v>
      </c>
      <c r="F10" s="95">
        <v>69</v>
      </c>
      <c r="G10" s="86">
        <f>IF(E10&gt;0,F10/E10,0)</f>
        <v>0.8625</v>
      </c>
      <c r="H10" s="157">
        <v>0</v>
      </c>
      <c r="I10" s="156">
        <f t="shared" si="2"/>
        <v>0.851063829787234</v>
      </c>
      <c r="J10" s="86">
        <f t="shared" si="3"/>
        <v>0.9324324324324325</v>
      </c>
      <c r="K10" s="230">
        <v>16.1</v>
      </c>
      <c r="L10" s="104">
        <v>20.90510033444816</v>
      </c>
      <c r="M10" s="217">
        <v>37</v>
      </c>
      <c r="N10" s="211">
        <v>22</v>
      </c>
      <c r="O10" s="228"/>
      <c r="P10" s="240"/>
    </row>
    <row r="11" spans="1:16" s="229" customFormat="1" ht="21.75" customHeight="1">
      <c r="A11" s="61" t="str">
        <f>'1 Adult Part'!A12</f>
        <v>Central Mass</v>
      </c>
      <c r="B11" s="223">
        <v>207</v>
      </c>
      <c r="C11" s="96">
        <v>207</v>
      </c>
      <c r="D11" s="86">
        <f t="shared" si="0"/>
        <v>1</v>
      </c>
      <c r="E11" s="218">
        <v>176</v>
      </c>
      <c r="F11" s="95">
        <v>191</v>
      </c>
      <c r="G11" s="107">
        <f t="shared" si="1"/>
        <v>1.0852272727272727</v>
      </c>
      <c r="H11" s="158">
        <v>3</v>
      </c>
      <c r="I11" s="156">
        <f t="shared" si="2"/>
        <v>0.8502415458937198</v>
      </c>
      <c r="J11" s="86">
        <f t="shared" si="3"/>
        <v>0.9362745098039216</v>
      </c>
      <c r="K11" s="230">
        <v>16.6</v>
      </c>
      <c r="L11" s="104">
        <v>19.960502024291497</v>
      </c>
      <c r="M11" s="217">
        <v>72</v>
      </c>
      <c r="N11" s="211">
        <v>139</v>
      </c>
      <c r="O11" s="228"/>
      <c r="P11" s="240"/>
    </row>
    <row r="12" spans="1:16" s="229" customFormat="1" ht="21.75" customHeight="1">
      <c r="A12" s="61" t="str">
        <f>'1 Adult Part'!A13</f>
        <v>Franklin/Hampshire</v>
      </c>
      <c r="B12" s="223">
        <v>75</v>
      </c>
      <c r="C12" s="96">
        <v>59</v>
      </c>
      <c r="D12" s="86">
        <f t="shared" si="0"/>
        <v>0.7866666666666666</v>
      </c>
      <c r="E12" s="218">
        <v>64</v>
      </c>
      <c r="F12" s="95">
        <v>53</v>
      </c>
      <c r="G12" s="86">
        <f t="shared" si="1"/>
        <v>0.828125</v>
      </c>
      <c r="H12" s="157">
        <v>0</v>
      </c>
      <c r="I12" s="156">
        <f t="shared" si="2"/>
        <v>0.8533333333333334</v>
      </c>
      <c r="J12" s="86">
        <f t="shared" si="3"/>
        <v>0.8983050847457628</v>
      </c>
      <c r="K12" s="230">
        <v>16</v>
      </c>
      <c r="L12" s="104">
        <v>16.731625544267057</v>
      </c>
      <c r="M12" s="217">
        <v>60</v>
      </c>
      <c r="N12" s="211">
        <v>34</v>
      </c>
      <c r="O12" s="228"/>
      <c r="P12" s="240"/>
    </row>
    <row r="13" spans="1:16" s="229" customFormat="1" ht="21.75" customHeight="1">
      <c r="A13" s="61" t="str">
        <f>'1 Adult Part'!A14</f>
        <v>Greater Lowell</v>
      </c>
      <c r="B13" s="223">
        <v>187</v>
      </c>
      <c r="C13" s="96">
        <v>223</v>
      </c>
      <c r="D13" s="86">
        <f t="shared" si="0"/>
        <v>1.1925133689839573</v>
      </c>
      <c r="E13" s="218">
        <v>159</v>
      </c>
      <c r="F13" s="95">
        <v>208</v>
      </c>
      <c r="G13" s="102">
        <f t="shared" si="1"/>
        <v>1.3081761006289307</v>
      </c>
      <c r="H13" s="155">
        <v>0</v>
      </c>
      <c r="I13" s="156">
        <f t="shared" si="2"/>
        <v>0.8502673796791443</v>
      </c>
      <c r="J13" s="86">
        <f t="shared" si="3"/>
        <v>0.9327354260089686</v>
      </c>
      <c r="K13" s="230">
        <v>20</v>
      </c>
      <c r="L13" s="104">
        <v>23.967020682842804</v>
      </c>
      <c r="M13" s="217">
        <v>122</v>
      </c>
      <c r="N13" s="211">
        <v>159</v>
      </c>
      <c r="O13" s="228"/>
      <c r="P13" s="240"/>
    </row>
    <row r="14" spans="1:16" s="229" customFormat="1" ht="21.75" customHeight="1">
      <c r="A14" s="61" t="str">
        <f>'1 Adult Part'!A15</f>
        <v>Greater New Bedford</v>
      </c>
      <c r="B14" s="241">
        <v>250</v>
      </c>
      <c r="C14" s="96">
        <v>220</v>
      </c>
      <c r="D14" s="86">
        <f t="shared" si="0"/>
        <v>0.88</v>
      </c>
      <c r="E14" s="220">
        <v>212</v>
      </c>
      <c r="F14" s="95">
        <v>185</v>
      </c>
      <c r="G14" s="86">
        <f t="shared" si="1"/>
        <v>0.8726415094339622</v>
      </c>
      <c r="H14" s="157">
        <v>3</v>
      </c>
      <c r="I14" s="156">
        <f t="shared" si="2"/>
        <v>0.848</v>
      </c>
      <c r="J14" s="86">
        <f t="shared" si="3"/>
        <v>0.8525345622119815</v>
      </c>
      <c r="K14" s="230">
        <v>15</v>
      </c>
      <c r="L14" s="104">
        <v>16.86956334124812</v>
      </c>
      <c r="M14" s="217">
        <v>122</v>
      </c>
      <c r="N14" s="211">
        <v>180</v>
      </c>
      <c r="O14" s="228"/>
      <c r="P14" s="240"/>
    </row>
    <row r="15" spans="1:16" s="229" customFormat="1" ht="21.75" customHeight="1">
      <c r="A15" s="61" t="str">
        <f>'1 Adult Part'!A16</f>
        <v>Hampden</v>
      </c>
      <c r="B15" s="223">
        <v>248</v>
      </c>
      <c r="C15" s="96">
        <v>344</v>
      </c>
      <c r="D15" s="86">
        <f t="shared" si="0"/>
        <v>1.3870967741935485</v>
      </c>
      <c r="E15" s="218">
        <v>203</v>
      </c>
      <c r="F15" s="95">
        <v>247</v>
      </c>
      <c r="G15" s="86">
        <f t="shared" si="1"/>
        <v>1.2167487684729064</v>
      </c>
      <c r="H15" s="157">
        <v>13</v>
      </c>
      <c r="I15" s="156">
        <f t="shared" si="2"/>
        <v>0.8185483870967742</v>
      </c>
      <c r="J15" s="86">
        <f t="shared" si="3"/>
        <v>0.7462235649546828</v>
      </c>
      <c r="K15" s="230">
        <v>15.79</v>
      </c>
      <c r="L15" s="104">
        <v>15.676925153119488</v>
      </c>
      <c r="M15" s="217">
        <v>160</v>
      </c>
      <c r="N15" s="211">
        <v>253</v>
      </c>
      <c r="O15" s="228"/>
      <c r="P15" s="240"/>
    </row>
    <row r="16" spans="1:16" s="229" customFormat="1" ht="21.75" customHeight="1">
      <c r="A16" s="61" t="str">
        <f>'1 Adult Part'!A17</f>
        <v>Merrimack Valley</v>
      </c>
      <c r="B16" s="223">
        <v>94</v>
      </c>
      <c r="C16" s="96">
        <v>162</v>
      </c>
      <c r="D16" s="86">
        <f t="shared" si="0"/>
        <v>1.7234042553191489</v>
      </c>
      <c r="E16" s="218">
        <v>80</v>
      </c>
      <c r="F16" s="95">
        <v>129</v>
      </c>
      <c r="G16" s="86">
        <f t="shared" si="1"/>
        <v>1.6125</v>
      </c>
      <c r="H16" s="157">
        <v>2</v>
      </c>
      <c r="I16" s="156">
        <f t="shared" si="2"/>
        <v>0.851063829787234</v>
      </c>
      <c r="J16" s="86">
        <f t="shared" si="3"/>
        <v>0.80625</v>
      </c>
      <c r="K16" s="230">
        <v>20.19</v>
      </c>
      <c r="L16" s="104">
        <v>23.38456902340623</v>
      </c>
      <c r="M16" s="217">
        <v>77</v>
      </c>
      <c r="N16" s="211">
        <v>116</v>
      </c>
      <c r="O16" s="228"/>
      <c r="P16" s="240"/>
    </row>
    <row r="17" spans="1:16" s="229" customFormat="1" ht="21.75" customHeight="1">
      <c r="A17" s="61" t="str">
        <f>'1 Adult Part'!A18</f>
        <v>Metro North</v>
      </c>
      <c r="B17" s="223">
        <v>300</v>
      </c>
      <c r="C17" s="96">
        <v>324</v>
      </c>
      <c r="D17" s="86">
        <f t="shared" si="0"/>
        <v>1.08</v>
      </c>
      <c r="E17" s="218">
        <v>243</v>
      </c>
      <c r="F17" s="95">
        <v>286</v>
      </c>
      <c r="G17" s="86">
        <f t="shared" si="1"/>
        <v>1.176954732510288</v>
      </c>
      <c r="H17" s="157">
        <v>3</v>
      </c>
      <c r="I17" s="156">
        <f t="shared" si="2"/>
        <v>0.81</v>
      </c>
      <c r="J17" s="86">
        <f t="shared" si="3"/>
        <v>0.8909657320872274</v>
      </c>
      <c r="K17" s="230">
        <v>19.23</v>
      </c>
      <c r="L17" s="104">
        <v>30.9582026208923</v>
      </c>
      <c r="M17" s="217">
        <v>66</v>
      </c>
      <c r="N17" s="211">
        <v>196</v>
      </c>
      <c r="O17" s="228"/>
      <c r="P17" s="240"/>
    </row>
    <row r="18" spans="1:16" s="229" customFormat="1" ht="21.75" customHeight="1">
      <c r="A18" s="61" t="str">
        <f>'1 Adult Part'!A19</f>
        <v>Metro South/West</v>
      </c>
      <c r="B18" s="223">
        <v>250</v>
      </c>
      <c r="C18" s="96">
        <v>341</v>
      </c>
      <c r="D18" s="86">
        <f t="shared" si="0"/>
        <v>1.364</v>
      </c>
      <c r="E18" s="218">
        <v>212</v>
      </c>
      <c r="F18" s="95">
        <v>294</v>
      </c>
      <c r="G18" s="86">
        <f t="shared" si="1"/>
        <v>1.3867924528301887</v>
      </c>
      <c r="H18" s="157">
        <v>8</v>
      </c>
      <c r="I18" s="156">
        <f t="shared" si="2"/>
        <v>0.848</v>
      </c>
      <c r="J18" s="86">
        <f t="shared" si="3"/>
        <v>0.8828828828828829</v>
      </c>
      <c r="K18" s="230">
        <v>22</v>
      </c>
      <c r="L18" s="104">
        <v>30.027059736146768</v>
      </c>
      <c r="M18" s="217">
        <v>150</v>
      </c>
      <c r="N18" s="211">
        <v>110</v>
      </c>
      <c r="O18" s="228"/>
      <c r="P18" s="240"/>
    </row>
    <row r="19" spans="1:16" s="229" customFormat="1" ht="21.75" customHeight="1">
      <c r="A19" s="61" t="str">
        <f>'1 Adult Part'!A20</f>
        <v>North Central Mass</v>
      </c>
      <c r="B19" s="223">
        <v>60</v>
      </c>
      <c r="C19" s="96">
        <v>83</v>
      </c>
      <c r="D19" s="86">
        <f t="shared" si="0"/>
        <v>1.3833333333333333</v>
      </c>
      <c r="E19" s="218">
        <v>51</v>
      </c>
      <c r="F19" s="95">
        <v>75</v>
      </c>
      <c r="G19" s="81">
        <f t="shared" si="1"/>
        <v>1.4705882352941178</v>
      </c>
      <c r="H19" s="153">
        <v>4</v>
      </c>
      <c r="I19" s="156">
        <f t="shared" si="2"/>
        <v>0.85</v>
      </c>
      <c r="J19" s="86">
        <f t="shared" si="3"/>
        <v>0.9493670886075949</v>
      </c>
      <c r="K19" s="230">
        <v>16.35</v>
      </c>
      <c r="L19" s="104">
        <v>22.429509483109477</v>
      </c>
      <c r="M19" s="217">
        <v>110</v>
      </c>
      <c r="N19" s="211">
        <v>89</v>
      </c>
      <c r="O19" s="228"/>
      <c r="P19" s="240"/>
    </row>
    <row r="20" spans="1:16" s="229" customFormat="1" ht="21.75" customHeight="1">
      <c r="A20" s="61" t="str">
        <f>'1 Adult Part'!A21</f>
        <v>North Shore</v>
      </c>
      <c r="B20" s="223">
        <v>106</v>
      </c>
      <c r="C20" s="96">
        <v>86</v>
      </c>
      <c r="D20" s="86">
        <f t="shared" si="0"/>
        <v>0.8113207547169812</v>
      </c>
      <c r="E20" s="218">
        <v>91</v>
      </c>
      <c r="F20" s="95">
        <v>68</v>
      </c>
      <c r="G20" s="81">
        <f t="shared" si="1"/>
        <v>0.7472527472527473</v>
      </c>
      <c r="H20" s="153">
        <v>6</v>
      </c>
      <c r="I20" s="156">
        <f t="shared" si="2"/>
        <v>0.8584905660377359</v>
      </c>
      <c r="J20" s="86">
        <f t="shared" si="3"/>
        <v>0.85</v>
      </c>
      <c r="K20" s="230">
        <v>18</v>
      </c>
      <c r="L20" s="104">
        <v>24.02486748545572</v>
      </c>
      <c r="M20" s="217">
        <v>191</v>
      </c>
      <c r="N20" s="211">
        <v>104</v>
      </c>
      <c r="O20" s="228"/>
      <c r="P20" s="240"/>
    </row>
    <row r="21" spans="1:16" s="229" customFormat="1" ht="21.75" customHeight="1" thickBot="1">
      <c r="A21" s="63" t="str">
        <f>'1 Adult Part'!A22</f>
        <v>South Shore</v>
      </c>
      <c r="B21" s="242">
        <v>60</v>
      </c>
      <c r="C21" s="110">
        <v>132</v>
      </c>
      <c r="D21" s="89">
        <f t="shared" si="0"/>
        <v>2.2</v>
      </c>
      <c r="E21" s="222">
        <v>51</v>
      </c>
      <c r="F21" s="109">
        <v>63</v>
      </c>
      <c r="G21" s="102">
        <f t="shared" si="1"/>
        <v>1.2352941176470589</v>
      </c>
      <c r="H21" s="155">
        <v>0</v>
      </c>
      <c r="I21" s="156">
        <f t="shared" si="2"/>
        <v>0.85</v>
      </c>
      <c r="J21" s="107">
        <f t="shared" si="3"/>
        <v>0.4772727272727273</v>
      </c>
      <c r="K21" s="230">
        <v>23.5</v>
      </c>
      <c r="L21" s="112">
        <v>20.958832722832724</v>
      </c>
      <c r="M21" s="245">
        <v>40</v>
      </c>
      <c r="N21" s="212">
        <v>92</v>
      </c>
      <c r="O21" s="228"/>
      <c r="P21" s="240"/>
    </row>
    <row r="22" spans="1:16" s="229" customFormat="1" ht="21.75" customHeight="1" thickBot="1">
      <c r="A22" s="74" t="s">
        <v>11</v>
      </c>
      <c r="B22" s="243">
        <f>SUM(B6:B21)</f>
        <v>2396</v>
      </c>
      <c r="C22" s="113">
        <f>SUM(C6:C21)</f>
        <v>2753</v>
      </c>
      <c r="D22" s="114">
        <f t="shared" si="0"/>
        <v>1.1489983305509182</v>
      </c>
      <c r="E22" s="226">
        <f>SUM(E6:E21)</f>
        <v>1994</v>
      </c>
      <c r="F22" s="159">
        <f>SUM(F6:F21)</f>
        <v>2223</v>
      </c>
      <c r="G22" s="114">
        <f t="shared" si="1"/>
        <v>1.1148445336008024</v>
      </c>
      <c r="H22" s="160">
        <f>SUM(H6:H21)</f>
        <v>61</v>
      </c>
      <c r="I22" s="161">
        <f t="shared" si="2"/>
        <v>0.832220367278798</v>
      </c>
      <c r="J22" s="114">
        <f t="shared" si="3"/>
        <v>0.825780089153046</v>
      </c>
      <c r="K22" s="238">
        <v>17.57</v>
      </c>
      <c r="L22" s="117">
        <v>22.361677032404376</v>
      </c>
      <c r="M22" s="246">
        <f>SUM(M6:M21)</f>
        <v>1366</v>
      </c>
      <c r="N22" s="213">
        <f>SUM(N6:N21)</f>
        <v>1890</v>
      </c>
      <c r="O22" s="228"/>
      <c r="P22" s="240"/>
    </row>
    <row r="23" spans="1:15" ht="18.75" customHeight="1">
      <c r="A23" s="67" t="str">
        <f>'2 Adult Exits'!A23</f>
        <v>Entered Employments include:  unsubsidized employment; military; and apprenticeship.</v>
      </c>
      <c r="B23" s="73"/>
      <c r="C23" s="67"/>
      <c r="D23" s="70"/>
      <c r="E23" s="69"/>
      <c r="F23" s="69"/>
      <c r="G23" s="67"/>
      <c r="H23" s="67"/>
      <c r="I23" s="67"/>
      <c r="J23" s="67"/>
      <c r="K23" s="67"/>
      <c r="L23" s="70"/>
      <c r="M23" s="67"/>
      <c r="N23" s="67"/>
      <c r="O23" s="1"/>
    </row>
    <row r="24" spans="1:15" ht="18" customHeight="1">
      <c r="A24" s="67" t="str">
        <f>'2 Adult Exits'!A24</f>
        <v>   Exclusions: Exiters who leave the program for medical reasons or who are institutionalized are not counted in Entered Employment rate.</v>
      </c>
      <c r="B24" s="73"/>
      <c r="C24" s="67"/>
      <c r="D24" s="70"/>
      <c r="E24" s="69"/>
      <c r="F24" s="69"/>
      <c r="G24" s="67"/>
      <c r="H24" s="67"/>
      <c r="I24" s="67"/>
      <c r="J24" s="67"/>
      <c r="K24" s="67"/>
      <c r="L24" s="70"/>
      <c r="M24" s="67"/>
      <c r="N24" s="67"/>
      <c r="O24" s="1"/>
    </row>
    <row r="25" spans="1:15" ht="17.25" customHeight="1">
      <c r="A25" s="314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1"/>
    </row>
    <row r="26" spans="1:14" ht="12.75">
      <c r="A26" s="15"/>
      <c r="B26" s="162"/>
      <c r="C26" s="15"/>
      <c r="D26" s="163"/>
      <c r="E26" s="164"/>
      <c r="F26" s="164"/>
      <c r="G26" s="15"/>
      <c r="H26" s="15"/>
      <c r="I26" s="15"/>
      <c r="J26" s="15"/>
      <c r="K26" s="15"/>
      <c r="L26" s="163"/>
      <c r="M26" s="15"/>
      <c r="N26" s="15"/>
    </row>
    <row r="27" ht="12.75">
      <c r="L27" s="208"/>
    </row>
    <row r="28" spans="11:12" ht="12.75">
      <c r="K28" s="15"/>
      <c r="L28" s="2"/>
    </row>
  </sheetData>
  <sheetProtection/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1" bottom="0.57" header="0.17" footer="0.1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4">
      <selection activeCell="A25" sqref="A25"/>
    </sheetView>
  </sheetViews>
  <sheetFormatPr defaultColWidth="9.140625" defaultRowHeight="12.75"/>
  <cols>
    <col min="1" max="1" width="19.421875" style="0" customWidth="1"/>
    <col min="2" max="2" width="8.00390625" style="0" customWidth="1"/>
    <col min="3" max="3" width="7.421875" style="0" customWidth="1"/>
    <col min="4" max="4" width="10.140625" style="0" customWidth="1"/>
    <col min="5" max="5" width="9.8515625" style="0" customWidth="1"/>
    <col min="6" max="7" width="9.7109375" style="0" customWidth="1"/>
    <col min="8" max="8" width="7.57421875" style="0" customWidth="1"/>
    <col min="10" max="10" width="9.00390625" style="0" customWidth="1"/>
    <col min="12" max="12" width="8.7109375" style="0" customWidth="1"/>
    <col min="13" max="13" width="7.7109375" style="0" customWidth="1"/>
    <col min="14" max="14" width="8.57421875" style="0" customWidth="1"/>
    <col min="17" max="17" width="8.8515625" style="0" customWidth="1"/>
  </cols>
  <sheetData>
    <row r="1" spans="1:29" s="55" customFormat="1" ht="19.5" customHeight="1">
      <c r="A1" s="281" t="str">
        <f>+'1 Adult Part'!A1:O1</f>
        <v>TAB 6 - WIA TITLE I PARTICIPANT SUMMARIES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/>
      <c r="AC1"/>
    </row>
    <row r="2" spans="1:29" s="55" customFormat="1" ht="19.5" customHeight="1">
      <c r="A2" s="284" t="str">
        <f>'1 Adult Part'!$A$2</f>
        <v>FY16 QUARTER ENDING JUNE 30, 2016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13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/>
      <c r="AC2"/>
    </row>
    <row r="3" spans="1:29" s="55" customFormat="1" ht="19.5" customHeight="1" thickBot="1">
      <c r="A3" s="287" t="s">
        <v>39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2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/>
      <c r="AC3"/>
    </row>
    <row r="4" spans="1:27" ht="16.5" customHeight="1">
      <c r="A4" s="65"/>
      <c r="B4" s="325" t="str">
        <f>'3 Adult Characteristics'!$B$4</f>
        <v>Percentage of Total Participants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7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207" customFormat="1" ht="51.75" customHeight="1" thickBot="1">
      <c r="A5" s="202" t="s">
        <v>0</v>
      </c>
      <c r="B5" s="203" t="s">
        <v>14</v>
      </c>
      <c r="C5" s="176" t="s">
        <v>67</v>
      </c>
      <c r="D5" s="176" t="s">
        <v>15</v>
      </c>
      <c r="E5" s="176" t="s">
        <v>65</v>
      </c>
      <c r="F5" s="176" t="s">
        <v>66</v>
      </c>
      <c r="G5" s="176" t="s">
        <v>16</v>
      </c>
      <c r="H5" s="178" t="s">
        <v>17</v>
      </c>
      <c r="I5" s="176" t="s">
        <v>24</v>
      </c>
      <c r="J5" s="176" t="s">
        <v>19</v>
      </c>
      <c r="K5" s="176" t="s">
        <v>76</v>
      </c>
      <c r="L5" s="176" t="s">
        <v>20</v>
      </c>
      <c r="M5" s="204" t="s">
        <v>21</v>
      </c>
      <c r="N5" s="177" t="s">
        <v>22</v>
      </c>
      <c r="O5" s="205"/>
      <c r="P5" s="205"/>
      <c r="Q5" s="206"/>
      <c r="R5" s="206"/>
      <c r="S5" s="205"/>
      <c r="T5" s="205"/>
      <c r="U5" s="205"/>
      <c r="V5" s="205"/>
      <c r="W5" s="205"/>
      <c r="X5" s="205"/>
      <c r="Y5" s="205"/>
      <c r="Z5" s="205"/>
      <c r="AA5" s="205"/>
    </row>
    <row r="6" spans="1:29" s="5" customFormat="1" ht="21.75" customHeight="1">
      <c r="A6" s="61" t="str">
        <f>'1 Adult Part'!A7</f>
        <v>Berkshire</v>
      </c>
      <c r="B6" s="119">
        <v>60</v>
      </c>
      <c r="C6" s="120">
        <v>32.22222222222222</v>
      </c>
      <c r="D6" s="121">
        <v>3.333333333333334</v>
      </c>
      <c r="E6" s="120">
        <v>6.666666666666668</v>
      </c>
      <c r="F6" s="120">
        <v>1.1111111111111112</v>
      </c>
      <c r="G6" s="121">
        <v>5.555555555555555</v>
      </c>
      <c r="H6" s="120">
        <v>0</v>
      </c>
      <c r="I6" s="121">
        <v>78.88888888888889</v>
      </c>
      <c r="J6" s="120">
        <v>0</v>
      </c>
      <c r="K6" s="121">
        <v>0</v>
      </c>
      <c r="L6" s="121">
        <v>1.1111111111111112</v>
      </c>
      <c r="M6" s="123">
        <v>6.666666666666668</v>
      </c>
      <c r="N6" s="122">
        <v>12.222222222222221</v>
      </c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/>
      <c r="AC6"/>
    </row>
    <row r="7" spans="1:29" s="5" customFormat="1" ht="21.75" customHeight="1">
      <c r="A7" s="62" t="str">
        <f>'1 Adult Part'!A8</f>
        <v>Boston</v>
      </c>
      <c r="B7" s="125">
        <v>68.44919786096257</v>
      </c>
      <c r="C7" s="126">
        <v>25.668449197860966</v>
      </c>
      <c r="D7" s="127">
        <v>23.529411764705888</v>
      </c>
      <c r="E7" s="126">
        <v>49.19786096256685</v>
      </c>
      <c r="F7" s="126">
        <v>10.16042780748663</v>
      </c>
      <c r="G7" s="127">
        <v>1.6042780748663104</v>
      </c>
      <c r="H7" s="126">
        <v>3.7433155080213902</v>
      </c>
      <c r="I7" s="127">
        <v>89.83957219251337</v>
      </c>
      <c r="J7" s="126">
        <v>2.1390374331550803</v>
      </c>
      <c r="K7" s="127">
        <v>75.40106951871658</v>
      </c>
      <c r="L7" s="127">
        <v>1.0695187165775402</v>
      </c>
      <c r="M7" s="129">
        <v>1.6042780748663104</v>
      </c>
      <c r="N7" s="128">
        <v>18.71657754010695</v>
      </c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/>
      <c r="AC7"/>
    </row>
    <row r="8" spans="1:29" s="5" customFormat="1" ht="21.75" customHeight="1">
      <c r="A8" s="61" t="str">
        <f>'1 Adult Part'!A9</f>
        <v>Bristol</v>
      </c>
      <c r="B8" s="131">
        <v>46.09375</v>
      </c>
      <c r="C8" s="132">
        <v>26.953125</v>
      </c>
      <c r="D8" s="133">
        <v>10.546875</v>
      </c>
      <c r="E8" s="132">
        <v>6.640625</v>
      </c>
      <c r="F8" s="132">
        <v>4.296875</v>
      </c>
      <c r="G8" s="133">
        <v>1.5625</v>
      </c>
      <c r="H8" s="132">
        <v>19.53125</v>
      </c>
      <c r="I8" s="133">
        <v>91.015625</v>
      </c>
      <c r="J8" s="132">
        <v>6.25</v>
      </c>
      <c r="K8" s="133">
        <v>37.109375</v>
      </c>
      <c r="L8" s="133">
        <v>0</v>
      </c>
      <c r="M8" s="135">
        <v>6.25</v>
      </c>
      <c r="N8" s="134">
        <v>9.375</v>
      </c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/>
      <c r="AC8"/>
    </row>
    <row r="9" spans="1:29" s="5" customFormat="1" ht="21.75" customHeight="1">
      <c r="A9" s="61" t="str">
        <f>'1 Adult Part'!A10</f>
        <v>Brockton</v>
      </c>
      <c r="B9" s="131">
        <v>42.560553633217985</v>
      </c>
      <c r="C9" s="132">
        <v>34.602076124567475</v>
      </c>
      <c r="D9" s="133">
        <v>3.8062283737024223</v>
      </c>
      <c r="E9" s="132">
        <v>21.799307958477506</v>
      </c>
      <c r="F9" s="132">
        <v>10.726643598615917</v>
      </c>
      <c r="G9" s="133">
        <v>1.0380622837370241</v>
      </c>
      <c r="H9" s="132">
        <v>13.148788927335643</v>
      </c>
      <c r="I9" s="133">
        <v>92.38754325259515</v>
      </c>
      <c r="J9" s="132">
        <v>0.6920415224913493</v>
      </c>
      <c r="K9" s="133">
        <v>13.494809688581315</v>
      </c>
      <c r="L9" s="133">
        <v>0</v>
      </c>
      <c r="M9" s="135">
        <v>4.498269896193771</v>
      </c>
      <c r="N9" s="134">
        <v>12.456747404844293</v>
      </c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/>
      <c r="AC9"/>
    </row>
    <row r="10" spans="1:29" s="5" customFormat="1" ht="21.75" customHeight="1">
      <c r="A10" s="61" t="str">
        <f>'1 Adult Part'!A11</f>
        <v>Cape Cod &amp; Islands</v>
      </c>
      <c r="B10" s="131">
        <v>76.15384615384616</v>
      </c>
      <c r="C10" s="132">
        <v>44.61538461538461</v>
      </c>
      <c r="D10" s="133">
        <v>5.384615384615386</v>
      </c>
      <c r="E10" s="132">
        <v>8.46153846153846</v>
      </c>
      <c r="F10" s="132">
        <v>1.5384615384615383</v>
      </c>
      <c r="G10" s="133">
        <v>3.0769230769230766</v>
      </c>
      <c r="H10" s="132">
        <v>0</v>
      </c>
      <c r="I10" s="133">
        <v>91.53846153846155</v>
      </c>
      <c r="J10" s="132">
        <v>0</v>
      </c>
      <c r="K10" s="133">
        <v>2.3076923076923075</v>
      </c>
      <c r="L10" s="133">
        <v>0</v>
      </c>
      <c r="M10" s="135">
        <v>3.0769230769230766</v>
      </c>
      <c r="N10" s="134">
        <v>13.846153846153847</v>
      </c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/>
      <c r="AC10"/>
    </row>
    <row r="11" spans="1:29" s="5" customFormat="1" ht="21.75" customHeight="1">
      <c r="A11" s="61" t="str">
        <f>'1 Adult Part'!A12</f>
        <v>Central Mass</v>
      </c>
      <c r="B11" s="131">
        <v>46</v>
      </c>
      <c r="C11" s="132">
        <v>27.33333333333333</v>
      </c>
      <c r="D11" s="133">
        <v>7</v>
      </c>
      <c r="E11" s="132">
        <v>9.666666666666666</v>
      </c>
      <c r="F11" s="132">
        <v>6</v>
      </c>
      <c r="G11" s="133">
        <v>4</v>
      </c>
      <c r="H11" s="132">
        <v>3.666666666666666</v>
      </c>
      <c r="I11" s="133">
        <v>92</v>
      </c>
      <c r="J11" s="132">
        <v>1</v>
      </c>
      <c r="K11" s="133">
        <v>5.333333333333332</v>
      </c>
      <c r="L11" s="133">
        <v>0.6666666666666665</v>
      </c>
      <c r="M11" s="135">
        <v>12.333333333333336</v>
      </c>
      <c r="N11" s="134">
        <v>7.666666666666668</v>
      </c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/>
      <c r="AC11"/>
    </row>
    <row r="12" spans="1:29" s="5" customFormat="1" ht="21.75" customHeight="1">
      <c r="A12" s="61" t="str">
        <f>'1 Adult Part'!A13</f>
        <v>Franklin/Hampshire</v>
      </c>
      <c r="B12" s="131">
        <v>50.515463917525764</v>
      </c>
      <c r="C12" s="132">
        <v>38.14432989690722</v>
      </c>
      <c r="D12" s="133">
        <v>1.0309278350515463</v>
      </c>
      <c r="E12" s="132">
        <v>1.0309278350515463</v>
      </c>
      <c r="F12" s="132">
        <v>2.0618556701030926</v>
      </c>
      <c r="G12" s="133">
        <v>6.1855670103092795</v>
      </c>
      <c r="H12" s="132">
        <v>2.0618556701030926</v>
      </c>
      <c r="I12" s="133">
        <v>90.72164948453609</v>
      </c>
      <c r="J12" s="132">
        <v>2.0618556701030926</v>
      </c>
      <c r="K12" s="133">
        <v>0</v>
      </c>
      <c r="L12" s="133">
        <v>0</v>
      </c>
      <c r="M12" s="135">
        <v>13.402061855670103</v>
      </c>
      <c r="N12" s="134">
        <v>13.402061855670103</v>
      </c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/>
      <c r="AC12"/>
    </row>
    <row r="13" spans="1:29" s="5" customFormat="1" ht="21.75" customHeight="1">
      <c r="A13" s="61" t="str">
        <f>'1 Adult Part'!A14</f>
        <v>Greater Lowell</v>
      </c>
      <c r="B13" s="131">
        <v>47.687861271676304</v>
      </c>
      <c r="C13" s="132">
        <v>32.08092485549133</v>
      </c>
      <c r="D13" s="133">
        <v>5.202312138728324</v>
      </c>
      <c r="E13" s="132">
        <v>2.8901734104046244</v>
      </c>
      <c r="F13" s="132">
        <v>29.479768786127167</v>
      </c>
      <c r="G13" s="133">
        <v>4.046242774566474</v>
      </c>
      <c r="H13" s="132">
        <v>8.959537572254336</v>
      </c>
      <c r="I13" s="133">
        <v>95.9537572254335</v>
      </c>
      <c r="J13" s="132">
        <v>0.8645533141210373</v>
      </c>
      <c r="K13" s="133">
        <v>27.45664739884393</v>
      </c>
      <c r="L13" s="133">
        <v>0</v>
      </c>
      <c r="M13" s="135">
        <v>5.202312138728324</v>
      </c>
      <c r="N13" s="134">
        <v>10.693641618497109</v>
      </c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/>
      <c r="AC13"/>
    </row>
    <row r="14" spans="1:29" s="5" customFormat="1" ht="21.75" customHeight="1">
      <c r="A14" s="61" t="str">
        <f>'1 Adult Part'!A15</f>
        <v>Greater New Bedford</v>
      </c>
      <c r="B14" s="131">
        <v>58.01282051282052</v>
      </c>
      <c r="C14" s="132">
        <v>24.038461538461544</v>
      </c>
      <c r="D14" s="133">
        <v>13.461538461538462</v>
      </c>
      <c r="E14" s="132">
        <v>10.256410256410259</v>
      </c>
      <c r="F14" s="132">
        <v>0.6410256410256412</v>
      </c>
      <c r="G14" s="133">
        <v>3.8461538461538463</v>
      </c>
      <c r="H14" s="132">
        <v>6.4102564102564115</v>
      </c>
      <c r="I14" s="133">
        <v>92.62820512820514</v>
      </c>
      <c r="J14" s="132">
        <v>0.9493670886075948</v>
      </c>
      <c r="K14" s="133">
        <v>4.8076923076923075</v>
      </c>
      <c r="L14" s="133">
        <v>0.9493670886075948</v>
      </c>
      <c r="M14" s="135">
        <v>4.8076923076923075</v>
      </c>
      <c r="N14" s="134">
        <v>22.75641025641026</v>
      </c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/>
      <c r="AC14"/>
    </row>
    <row r="15" spans="1:29" s="5" customFormat="1" ht="21.75" customHeight="1">
      <c r="A15" s="61" t="str">
        <f>'1 Adult Part'!A16</f>
        <v>Hampden</v>
      </c>
      <c r="B15" s="131">
        <v>51.36612021857923</v>
      </c>
      <c r="C15" s="132">
        <v>21.493624772313296</v>
      </c>
      <c r="D15" s="133">
        <v>27.322404371584703</v>
      </c>
      <c r="E15" s="132">
        <v>14.571948998178506</v>
      </c>
      <c r="F15" s="132">
        <v>3.4608378870673953</v>
      </c>
      <c r="G15" s="133">
        <v>3.4608378870673953</v>
      </c>
      <c r="H15" s="132">
        <v>8.014571948998178</v>
      </c>
      <c r="I15" s="133">
        <v>85.06375227686704</v>
      </c>
      <c r="J15" s="132">
        <v>9.107468123861567</v>
      </c>
      <c r="K15" s="133">
        <v>46.265938069216766</v>
      </c>
      <c r="L15" s="133">
        <v>2.550091074681239</v>
      </c>
      <c r="M15" s="135">
        <v>4.553734061930784</v>
      </c>
      <c r="N15" s="134">
        <v>15.30054644808743</v>
      </c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/>
      <c r="AC15"/>
    </row>
    <row r="16" spans="1:29" s="5" customFormat="1" ht="21.75" customHeight="1">
      <c r="A16" s="61" t="str">
        <f>'1 Adult Part'!A17</f>
        <v>Merrimack Valley</v>
      </c>
      <c r="B16" s="131">
        <v>42.91666666666666</v>
      </c>
      <c r="C16" s="132">
        <v>26.25</v>
      </c>
      <c r="D16" s="133">
        <v>40.83333333333334</v>
      </c>
      <c r="E16" s="132">
        <v>6.25</v>
      </c>
      <c r="F16" s="132">
        <v>6.666666666666668</v>
      </c>
      <c r="G16" s="133">
        <v>0.41666666666666674</v>
      </c>
      <c r="H16" s="132">
        <v>4.583333333333333</v>
      </c>
      <c r="I16" s="133">
        <v>87.08333333333331</v>
      </c>
      <c r="J16" s="132">
        <v>7.053941908713693</v>
      </c>
      <c r="K16" s="133">
        <v>27.08333333333333</v>
      </c>
      <c r="L16" s="133">
        <v>0</v>
      </c>
      <c r="M16" s="135">
        <v>3.333333333333334</v>
      </c>
      <c r="N16" s="134">
        <v>17.083333333333332</v>
      </c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/>
      <c r="AC16"/>
    </row>
    <row r="17" spans="1:29" s="5" customFormat="1" ht="21.75" customHeight="1">
      <c r="A17" s="61" t="str">
        <f>'1 Adult Part'!A18</f>
        <v>Metro North</v>
      </c>
      <c r="B17" s="131">
        <v>61.89473684210526</v>
      </c>
      <c r="C17" s="132">
        <v>40.63157894736842</v>
      </c>
      <c r="D17" s="133">
        <v>6.526315789473684</v>
      </c>
      <c r="E17" s="132">
        <v>9.473684210526315</v>
      </c>
      <c r="F17" s="132">
        <v>9.473684210526315</v>
      </c>
      <c r="G17" s="133">
        <v>3.3684210526315788</v>
      </c>
      <c r="H17" s="132">
        <v>0.21052631578947367</v>
      </c>
      <c r="I17" s="133">
        <v>86.3157894736842</v>
      </c>
      <c r="J17" s="132">
        <v>0</v>
      </c>
      <c r="K17" s="133">
        <v>21.473684210526315</v>
      </c>
      <c r="L17" s="133">
        <v>0</v>
      </c>
      <c r="M17" s="135">
        <v>3.1578947368421053</v>
      </c>
      <c r="N17" s="134">
        <v>8</v>
      </c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/>
      <c r="AC17"/>
    </row>
    <row r="18" spans="1:29" s="5" customFormat="1" ht="21.75" customHeight="1">
      <c r="A18" s="61" t="str">
        <f>'1 Adult Part'!A19</f>
        <v>Metro South/West</v>
      </c>
      <c r="B18" s="131">
        <v>50.46904315196999</v>
      </c>
      <c r="C18" s="132">
        <v>39.587242026266416</v>
      </c>
      <c r="D18" s="133">
        <v>6.191369606003752</v>
      </c>
      <c r="E18" s="132">
        <v>10.694183864915574</v>
      </c>
      <c r="F18" s="132">
        <v>9.75609756097561</v>
      </c>
      <c r="G18" s="133">
        <v>5.065666041275797</v>
      </c>
      <c r="H18" s="132">
        <v>0.5628517823639776</v>
      </c>
      <c r="I18" s="133">
        <v>78.79924953095684</v>
      </c>
      <c r="J18" s="132">
        <v>0.18726591760299627</v>
      </c>
      <c r="K18" s="133">
        <v>2.2514071294559104</v>
      </c>
      <c r="L18" s="133">
        <v>0</v>
      </c>
      <c r="M18" s="135">
        <v>6.941838649155724</v>
      </c>
      <c r="N18" s="134">
        <v>12.570356472795497</v>
      </c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/>
      <c r="AC18"/>
    </row>
    <row r="19" spans="1:29" s="5" customFormat="1" ht="21.75" customHeight="1">
      <c r="A19" s="61" t="str">
        <f>'1 Adult Part'!A20</f>
        <v>North Central Mass</v>
      </c>
      <c r="B19" s="131">
        <v>41.8032786885246</v>
      </c>
      <c r="C19" s="132">
        <v>33.60655737704918</v>
      </c>
      <c r="D19" s="133">
        <v>8.19672131147541</v>
      </c>
      <c r="E19" s="132">
        <v>7.377049180327869</v>
      </c>
      <c r="F19" s="132">
        <v>4.918032786885246</v>
      </c>
      <c r="G19" s="133">
        <v>3.278688524590164</v>
      </c>
      <c r="H19" s="132">
        <v>2.459016393442623</v>
      </c>
      <c r="I19" s="133">
        <v>99.18032786885246</v>
      </c>
      <c r="J19" s="132">
        <v>0</v>
      </c>
      <c r="K19" s="133">
        <v>33.60655737704918</v>
      </c>
      <c r="L19" s="133">
        <v>0</v>
      </c>
      <c r="M19" s="135">
        <v>7.377049180327869</v>
      </c>
      <c r="N19" s="134">
        <v>5.737704918032787</v>
      </c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/>
      <c r="AC19"/>
    </row>
    <row r="20" spans="1:29" s="5" customFormat="1" ht="21.75" customHeight="1">
      <c r="A20" s="61" t="str">
        <f>'1 Adult Part'!A21</f>
        <v>North Shore</v>
      </c>
      <c r="B20" s="131">
        <v>62.87128712871287</v>
      </c>
      <c r="C20" s="132">
        <v>32.67326732673268</v>
      </c>
      <c r="D20" s="133">
        <v>7.425742574257425</v>
      </c>
      <c r="E20" s="132">
        <v>8.910891089108912</v>
      </c>
      <c r="F20" s="132">
        <v>2.9702970297029703</v>
      </c>
      <c r="G20" s="133">
        <v>3.4653465346534658</v>
      </c>
      <c r="H20" s="132">
        <v>1.4851485148514851</v>
      </c>
      <c r="I20" s="133">
        <v>86.63366336633663</v>
      </c>
      <c r="J20" s="132">
        <v>0.9900990099009901</v>
      </c>
      <c r="K20" s="133">
        <v>3.4653465346534658</v>
      </c>
      <c r="L20" s="133">
        <v>0</v>
      </c>
      <c r="M20" s="135">
        <v>6.435643564356436</v>
      </c>
      <c r="N20" s="134">
        <v>6.9306930693069315</v>
      </c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/>
      <c r="AC20"/>
    </row>
    <row r="21" spans="1:29" s="5" customFormat="1" ht="21.75" customHeight="1" thickBot="1">
      <c r="A21" s="63" t="str">
        <f>'1 Adult Part'!A22</f>
        <v>South Shore</v>
      </c>
      <c r="B21" s="137">
        <v>77.63975155279505</v>
      </c>
      <c r="C21" s="138">
        <v>38.509316770186345</v>
      </c>
      <c r="D21" s="139">
        <v>1.8633540372670807</v>
      </c>
      <c r="E21" s="138">
        <v>11.801242236024843</v>
      </c>
      <c r="F21" s="138">
        <v>25.46583850931677</v>
      </c>
      <c r="G21" s="139">
        <v>2.4844720496894412</v>
      </c>
      <c r="H21" s="138">
        <v>9.937888198757765</v>
      </c>
      <c r="I21" s="139">
        <v>96.27329192546584</v>
      </c>
      <c r="J21" s="138">
        <v>10.919540229885058</v>
      </c>
      <c r="K21" s="139">
        <v>2.4844720496894412</v>
      </c>
      <c r="L21" s="139">
        <v>0</v>
      </c>
      <c r="M21" s="141">
        <v>2.4844720496894412</v>
      </c>
      <c r="N21" s="140">
        <v>7.453416149068323</v>
      </c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/>
      <c r="AC21"/>
    </row>
    <row r="22" spans="1:29" s="5" customFormat="1" ht="21.75" customHeight="1" thickBot="1">
      <c r="A22" s="64" t="s">
        <v>11</v>
      </c>
      <c r="B22" s="143">
        <v>53.765446491023546</v>
      </c>
      <c r="C22" s="145">
        <v>31.778969456749824</v>
      </c>
      <c r="D22" s="144">
        <v>11.984145488458848</v>
      </c>
      <c r="E22" s="144">
        <v>11.750990906971325</v>
      </c>
      <c r="F22" s="146">
        <v>8.696665889484729</v>
      </c>
      <c r="G22" s="144">
        <v>3.28747959897412</v>
      </c>
      <c r="H22" s="146">
        <v>5.595709955700629</v>
      </c>
      <c r="I22" s="146">
        <v>88.59874096525996</v>
      </c>
      <c r="J22" s="146">
        <v>2.829313543599258</v>
      </c>
      <c r="K22" s="144">
        <v>20.727442294241083</v>
      </c>
      <c r="L22" s="144">
        <v>0.5102040816326531</v>
      </c>
      <c r="M22" s="147">
        <v>5.502448123105619</v>
      </c>
      <c r="N22" s="140">
        <v>12.38050827698764</v>
      </c>
      <c r="O22" s="3"/>
      <c r="P22" s="4"/>
      <c r="Q22" s="6"/>
      <c r="R22" s="7"/>
      <c r="S22" s="7"/>
      <c r="T22" s="7"/>
      <c r="U22" s="7"/>
      <c r="V22" s="7"/>
      <c r="W22" s="4"/>
      <c r="X22" s="4"/>
      <c r="Y22" s="4"/>
      <c r="Z22" s="4"/>
      <c r="AA22" s="4"/>
      <c r="AB22"/>
      <c r="AC22"/>
    </row>
  </sheetData>
  <sheetProtection/>
  <mergeCells count="4">
    <mergeCell ref="A1:N1"/>
    <mergeCell ref="B4:N4"/>
    <mergeCell ref="A3:N3"/>
    <mergeCell ref="A2:N2"/>
  </mergeCells>
  <printOptions horizontalCentered="1" verticalCentered="1"/>
  <pageMargins left="0.26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(DWD)</cp:lastModifiedBy>
  <cp:lastPrinted>2015-02-27T18:47:01Z</cp:lastPrinted>
  <dcterms:created xsi:type="dcterms:W3CDTF">2002-10-30T15:58:39Z</dcterms:created>
  <dcterms:modified xsi:type="dcterms:W3CDTF">2016-10-05T17:10:23Z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1639062284</vt:i4>
  </property>
  <property fmtid="{D5CDD505-2E9C-101B-9397-08002B2CF9AE}" pid="3" name="_EmailSubject">
    <vt:lpwstr>Draft 4th Quarter Operational Reports</vt:lpwstr>
  </property>
  <property fmtid="{D5CDD505-2E9C-101B-9397-08002B2CF9AE}" pid="4" name="_AuthorEmail">
    <vt:lpwstr>JBoucher@detma.org</vt:lpwstr>
  </property>
  <property fmtid="{D5CDD505-2E9C-101B-9397-08002B2CF9AE}" pid="5" name="_AuthorEmailDisplayName">
    <vt:lpwstr>Boucher, Joan (DWD)</vt:lpwstr>
  </property>
  <property fmtid="{D5CDD505-2E9C-101B-9397-08002B2CF9AE}" pid="6" name="_ReviewingToolsShownOnce">
    <vt:lpwstr/>
  </property>
</Properties>
</file>