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20" yWindow="345" windowWidth="19080" windowHeight="11355"/>
  </bookViews>
  <sheets>
    <sheet name="SREC I" sheetId="1" r:id="rId1"/>
    <sheet name="SREC II" sheetId="2" r:id="rId2"/>
    <sheet name="Auction Certificates" sheetId="3" r:id="rId3"/>
  </sheets>
  <calcPr calcId="145621"/>
</workbook>
</file>

<file path=xl/calcChain.xml><?xml version="1.0" encoding="utf-8"?>
<calcChain xmlns="http://schemas.openxmlformats.org/spreadsheetml/2006/main">
  <c r="C9" i="3" l="1"/>
  <c r="D9" i="3"/>
  <c r="E9" i="3"/>
  <c r="F9" i="3"/>
  <c r="B9" i="3"/>
  <c r="F7" i="2"/>
  <c r="G7" i="2"/>
  <c r="D9" i="2"/>
  <c r="D9" i="1" l="1"/>
  <c r="D10" i="2" l="1"/>
  <c r="D8" i="2"/>
  <c r="D7" i="2"/>
  <c r="D6" i="2"/>
  <c r="F6" i="2" s="1"/>
  <c r="G6" i="2" s="1"/>
  <c r="D5" i="2"/>
  <c r="F5" i="2" s="1"/>
  <c r="D4" i="2"/>
  <c r="F4" i="2" s="1"/>
  <c r="D5" i="1" l="1"/>
  <c r="G5" i="1" s="1"/>
  <c r="H5" i="1" s="1"/>
  <c r="D6" i="1"/>
  <c r="G6" i="1" s="1"/>
  <c r="H6" i="1" s="1"/>
  <c r="D7" i="1"/>
  <c r="G7" i="1" s="1"/>
  <c r="H7" i="1" s="1"/>
  <c r="D8" i="1"/>
  <c r="D10" i="1"/>
  <c r="D4" i="1"/>
  <c r="G5" i="2"/>
  <c r="G4" i="2"/>
</calcChain>
</file>

<file path=xl/sharedStrings.xml><?xml version="1.0" encoding="utf-8"?>
<sst xmlns="http://schemas.openxmlformats.org/spreadsheetml/2006/main" count="69" uniqueCount="33">
  <si>
    <t>Year</t>
  </si>
  <si>
    <t>SREC I Exemption (Pre-6/28/13 Contracts)</t>
  </si>
  <si>
    <t>SREC II Exemption (Pre-4/25/14 Contracts)</t>
  </si>
  <si>
    <t>N/A</t>
  </si>
  <si>
    <t>TBD</t>
  </si>
  <si>
    <t>Projected Reduction in Obligation (MWh)</t>
  </si>
  <si>
    <r>
      <t xml:space="preserve">Total Projected Load (MWh) </t>
    </r>
    <r>
      <rPr>
        <b/>
        <vertAlign val="superscript"/>
        <sz val="11"/>
        <color theme="1"/>
        <rFont val="Calibri"/>
        <family val="2"/>
        <scheme val="minor"/>
      </rPr>
      <t>1</t>
    </r>
  </si>
  <si>
    <r>
      <rPr>
        <vertAlign val="superscript"/>
        <sz val="11"/>
        <color theme="1"/>
        <rFont val="Calibri"/>
        <family val="2"/>
        <scheme val="minor"/>
      </rPr>
      <t>2</t>
    </r>
    <r>
      <rPr>
        <sz val="11"/>
        <color theme="1"/>
        <rFont val="Calibri"/>
        <family val="2"/>
        <scheme val="minor"/>
      </rPr>
      <t xml:space="preserve"> Aggregated from data provided by retail suppliers</t>
    </r>
  </si>
  <si>
    <r>
      <t xml:space="preserve">Projected Exempt Load (MWh) </t>
    </r>
    <r>
      <rPr>
        <b/>
        <vertAlign val="superscript"/>
        <sz val="11"/>
        <color theme="1"/>
        <rFont val="Calibri"/>
        <family val="2"/>
        <scheme val="minor"/>
      </rPr>
      <t>2</t>
    </r>
  </si>
  <si>
    <r>
      <t xml:space="preserve">Projected Adjusted Obligation (MWh) </t>
    </r>
    <r>
      <rPr>
        <b/>
        <vertAlign val="superscript"/>
        <sz val="11"/>
        <color theme="1"/>
        <rFont val="Calibri"/>
        <family val="2"/>
        <scheme val="minor"/>
      </rPr>
      <t>5</t>
    </r>
  </si>
  <si>
    <r>
      <rPr>
        <vertAlign val="superscript"/>
        <sz val="11"/>
        <color theme="1"/>
        <rFont val="Calibri"/>
        <family val="2"/>
        <scheme val="minor"/>
      </rPr>
      <t>5</t>
    </r>
    <r>
      <rPr>
        <sz val="11"/>
        <color theme="1"/>
        <rFont val="Calibri"/>
        <family val="2"/>
        <scheme val="minor"/>
      </rPr>
      <t xml:space="preserve"> The Projected Adjusted Obligation provides DOER’s best estimate of the overall compliance obligation and hence market demand by factoring in the reported Exempt Load.  The actual Compliance Obligation will be based on the actual Load and Exempt Load served in that year.</t>
    </r>
  </si>
  <si>
    <r>
      <t xml:space="preserve">Exempt Load (%) </t>
    </r>
    <r>
      <rPr>
        <b/>
        <vertAlign val="superscript"/>
        <sz val="11"/>
        <color theme="1"/>
        <rFont val="Calibri"/>
        <family val="2"/>
        <scheme val="minor"/>
      </rPr>
      <t>3</t>
    </r>
  </si>
  <si>
    <r>
      <t xml:space="preserve">Compliance Obligation (MWh) </t>
    </r>
    <r>
      <rPr>
        <b/>
        <vertAlign val="superscript"/>
        <sz val="11"/>
        <color theme="1"/>
        <rFont val="Calibri"/>
        <family val="2"/>
        <scheme val="minor"/>
      </rPr>
      <t>4</t>
    </r>
  </si>
  <si>
    <r>
      <rPr>
        <vertAlign val="superscript"/>
        <sz val="11"/>
        <color theme="1"/>
        <rFont val="Calibri"/>
        <family val="2"/>
        <scheme val="minor"/>
      </rPr>
      <t>4</t>
    </r>
    <r>
      <rPr>
        <sz val="11"/>
        <color theme="1"/>
        <rFont val="Calibri"/>
        <family val="2"/>
        <scheme val="minor"/>
      </rPr>
      <t xml:space="preserve"> Established for 2014 and 2015 in 225 CMR 14.07(3)(c) and (d). Calculated using the formula in 225 CMR 14.07(3)(e) for all subsequent years.</t>
    </r>
  </si>
  <si>
    <r>
      <t xml:space="preserve">Actual/Projected Exempt Load (MWh) </t>
    </r>
    <r>
      <rPr>
        <b/>
        <vertAlign val="superscript"/>
        <sz val="11"/>
        <color theme="1"/>
        <rFont val="Calibri"/>
        <family val="2"/>
        <scheme val="minor"/>
      </rPr>
      <t>2</t>
    </r>
  </si>
  <si>
    <t>UPDATED (11/9/2016)</t>
  </si>
  <si>
    <r>
      <rPr>
        <vertAlign val="superscript"/>
        <sz val="11"/>
        <color theme="1"/>
        <rFont val="Calibri"/>
        <family val="2"/>
        <scheme val="minor"/>
      </rPr>
      <t>1</t>
    </r>
    <r>
      <rPr>
        <sz val="11"/>
        <color theme="1"/>
        <rFont val="Calibri"/>
        <family val="2"/>
        <scheme val="minor"/>
      </rPr>
      <t xml:space="preserve"> Taken from 2015 RPS Annual Compliance Report (forthcoming)</t>
    </r>
  </si>
  <si>
    <t xml:space="preserve">Exempt Load (%) </t>
  </si>
  <si>
    <r>
      <rPr>
        <vertAlign val="superscript"/>
        <sz val="11"/>
        <color theme="1"/>
        <rFont val="Calibri"/>
        <family val="2"/>
        <scheme val="minor"/>
      </rPr>
      <t>3</t>
    </r>
    <r>
      <rPr>
        <sz val="11"/>
        <color theme="1"/>
        <rFont val="Calibri"/>
        <family val="2"/>
        <scheme val="minor"/>
      </rPr>
      <t xml:space="preserve"> Calculated per per 225 CMR 14.07(2)</t>
    </r>
  </si>
  <si>
    <r>
      <rPr>
        <vertAlign val="superscript"/>
        <sz val="11"/>
        <color theme="1"/>
        <rFont val="Calibri"/>
        <family val="2"/>
        <scheme val="minor"/>
      </rPr>
      <t>4</t>
    </r>
    <r>
      <rPr>
        <sz val="11"/>
        <color theme="1"/>
        <rFont val="Calibri"/>
        <family val="2"/>
        <scheme val="minor"/>
      </rPr>
      <t xml:space="preserve"> Calculated by subtracting the Solar Carve-Out Program Capacity Cap at 400 MW from the Final Solar Carve-Out Program Capacity Cap per 225 CMR 14.07(2)(a)4 and 5</t>
    </r>
  </si>
  <si>
    <r>
      <t xml:space="preserve">Compliance Obligation (MWh) </t>
    </r>
    <r>
      <rPr>
        <b/>
        <vertAlign val="superscript"/>
        <sz val="11"/>
        <color theme="1"/>
        <rFont val="Calibri"/>
        <family val="2"/>
        <scheme val="minor"/>
      </rPr>
      <t>3</t>
    </r>
  </si>
  <si>
    <r>
      <t xml:space="preserve">Obligation Impacted by Exemption (MWh) </t>
    </r>
    <r>
      <rPr>
        <b/>
        <vertAlign val="superscript"/>
        <sz val="11"/>
        <color theme="1"/>
        <rFont val="Calibri"/>
        <family val="2"/>
        <scheme val="minor"/>
      </rPr>
      <t>4</t>
    </r>
  </si>
  <si>
    <t>Projected Adjusted Obligation (MWh) 5</t>
  </si>
  <si>
    <r>
      <rPr>
        <vertAlign val="superscript"/>
        <sz val="11"/>
        <color theme="1"/>
        <rFont val="Calibri"/>
        <family val="2"/>
        <scheme val="minor"/>
      </rPr>
      <t>3</t>
    </r>
    <r>
      <rPr>
        <sz val="11"/>
        <color theme="1"/>
        <rFont val="Calibri"/>
        <family val="2"/>
        <scheme val="minor"/>
      </rPr>
      <t xml:space="preserve"> Data taken from 2015 RPS Annual Compliance Report (forthcoming)</t>
    </r>
  </si>
  <si>
    <t>Compliance Year Settled/Reserved</t>
  </si>
  <si>
    <t>SREC Vintage</t>
  </si>
  <si>
    <t>Total Re-Minted Certificates</t>
  </si>
  <si>
    <t>CY 2013</t>
  </si>
  <si>
    <t>CY 2014</t>
  </si>
  <si>
    <t>CY 2015</t>
  </si>
  <si>
    <t>Still Available for Compliance</t>
  </si>
  <si>
    <t>Total</t>
  </si>
  <si>
    <t>Re-Minted Auction Account Certificates Settled and Available for Compliance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</si>
</sst>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1" x14ac:knownFonts="1">
    <font>
      <sz val="11"/>
      <color theme="1"/>
      <name val="Calibri"/>
      <family val="2"/>
      <scheme val="minor"/>
    </font>
    <font>
      <b/>
      <sz val="11"/>
      <color theme="1"/>
      <name val="Calibri"/>
      <family val="2"/>
      <scheme val="minor"/>
    </font>
    <font>
      <sz val="11"/>
      <color theme="1"/>
      <name val="Calibri"/>
      <family val="2"/>
      <scheme val="minor"/>
    </font>
    <font>
      <b/>
      <vertAlign val="superscript"/>
      <sz val="11"/>
      <color theme="1"/>
      <name val="Calibri"/>
      <family val="2"/>
      <scheme val="minor"/>
    </font>
    <font>
      <vertAlign val="superscript"/>
      <sz val="11"/>
      <color theme="1"/>
      <name val="Calibri"/>
      <family val="2"/>
      <scheme val="minor"/>
    </font>
    <font>
      <sz val="11"/>
      <color rgb="FF000000"/>
      <name val="Calibri"/>
      <family val="2"/>
      <scheme val="minor"/>
    </font>
    <font>
      <b/>
      <sz val="12"/>
      <color rgb="FFFF0000"/>
      <name val="Calibri"/>
      <family val="2"/>
      <scheme val="minor"/>
    </font>
    <font>
      <sz val="11"/>
      <name val="Calibri"/>
      <family val="2"/>
      <scheme val="minor"/>
    </font>
    <font>
      <b/>
      <sz val="12"/>
      <color rgb="FF000000"/>
      <name val="Calibri"/>
      <family val="2"/>
    </font>
    <font>
      <sz val="12"/>
      <color rgb="FF000000"/>
      <name val="Calibri"/>
      <family val="2"/>
    </font>
    <font>
      <b/>
      <sz val="12"/>
      <color theme="1"/>
      <name val="Calibri"/>
      <family val="2"/>
      <scheme val="minor"/>
    </font>
  </fonts>
  <fills count="5">
    <fill>
      <patternFill patternType="none"/>
    </fill>
    <fill>
      <patternFill patternType="gray125"/>
    </fill>
    <fill>
      <patternFill patternType="solid">
        <fgColor theme="4" tint="0.79998168889431442"/>
        <bgColor theme="4" tint="0.79998168889431442"/>
      </patternFill>
    </fill>
    <fill>
      <patternFill patternType="solid">
        <fgColor theme="0"/>
        <bgColor indexed="64"/>
      </patternFill>
    </fill>
    <fill>
      <patternFill patternType="solid">
        <fgColor rgb="FFC6D9F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36">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3" borderId="0" xfId="0" applyFill="1"/>
    <xf numFmtId="0" fontId="0" fillId="3" borderId="1" xfId="0" applyFill="1" applyBorder="1" applyAlignment="1">
      <alignment horizontal="center"/>
    </xf>
    <xf numFmtId="3" fontId="0" fillId="3" borderId="1" xfId="0" applyNumberFormat="1" applyFill="1" applyBorder="1" applyAlignment="1">
      <alignment horizontal="center"/>
    </xf>
    <xf numFmtId="10" fontId="0" fillId="3" borderId="1" xfId="1" applyNumberFormat="1" applyFont="1" applyFill="1" applyBorder="1" applyAlignment="1">
      <alignment horizontal="center"/>
    </xf>
    <xf numFmtId="0" fontId="0" fillId="3" borderId="1" xfId="0" applyFill="1" applyBorder="1" applyAlignment="1">
      <alignment horizontal="center" vertical="center"/>
    </xf>
    <xf numFmtId="3" fontId="0" fillId="3" borderId="1" xfId="0" applyNumberFormat="1" applyFill="1" applyBorder="1" applyAlignment="1">
      <alignment horizontal="center" vertical="center"/>
    </xf>
    <xf numFmtId="10" fontId="0" fillId="3" borderId="1" xfId="1" applyNumberFormat="1" applyFont="1" applyFill="1" applyBorder="1" applyAlignment="1">
      <alignment horizontal="center" vertical="center"/>
    </xf>
    <xf numFmtId="0" fontId="0" fillId="3" borderId="0" xfId="0" applyFill="1"/>
    <xf numFmtId="0" fontId="0" fillId="3" borderId="0" xfId="0" applyFill="1" applyBorder="1" applyAlignment="1"/>
    <xf numFmtId="0" fontId="0" fillId="3" borderId="0" xfId="0" applyFill="1"/>
    <xf numFmtId="3" fontId="0" fillId="0" borderId="1" xfId="0" applyNumberFormat="1" applyFill="1" applyBorder="1" applyAlignment="1">
      <alignment horizontal="center" vertical="center"/>
    </xf>
    <xf numFmtId="0" fontId="6" fillId="3" borderId="0" xfId="0" applyFont="1" applyFill="1"/>
    <xf numFmtId="0" fontId="0" fillId="3" borderId="0" xfId="0" applyFill="1"/>
    <xf numFmtId="3" fontId="7" fillId="3" borderId="1" xfId="0" applyNumberFormat="1" applyFont="1" applyFill="1" applyBorder="1" applyAlignment="1">
      <alignment horizontal="center"/>
    </xf>
    <xf numFmtId="3" fontId="5" fillId="3" borderId="1" xfId="0" applyNumberFormat="1" applyFont="1" applyFill="1" applyBorder="1" applyAlignment="1">
      <alignment horizontal="center"/>
    </xf>
    <xf numFmtId="3" fontId="7" fillId="0" borderId="1" xfId="2" applyNumberFormat="1" applyFont="1" applyBorder="1" applyAlignment="1">
      <alignment horizontal="center" vertical="center"/>
    </xf>
    <xf numFmtId="3" fontId="0" fillId="0" borderId="0" xfId="0" applyNumberFormat="1" applyAlignment="1">
      <alignment horizontal="center" vertical="center"/>
    </xf>
    <xf numFmtId="3" fontId="2" fillId="0" borderId="1" xfId="0" applyNumberFormat="1" applyFont="1" applyBorder="1" applyAlignment="1">
      <alignment horizontal="center" vertical="center"/>
    </xf>
    <xf numFmtId="0" fontId="8" fillId="4" borderId="1" xfId="0" applyFont="1" applyFill="1" applyBorder="1" applyAlignment="1">
      <alignment horizontal="center" vertical="center" wrapText="1" readingOrder="1"/>
    </xf>
    <xf numFmtId="0" fontId="8" fillId="0" borderId="1" xfId="0" applyFont="1" applyBorder="1" applyAlignment="1">
      <alignment horizontal="center" vertical="center" wrapText="1" readingOrder="1"/>
    </xf>
    <xf numFmtId="3" fontId="9" fillId="0" borderId="1" xfId="0" applyNumberFormat="1" applyFont="1" applyBorder="1" applyAlignment="1">
      <alignment horizontal="center" vertical="center" wrapText="1" readingOrder="1"/>
    </xf>
    <xf numFmtId="0" fontId="9" fillId="0" borderId="1" xfId="0" applyFont="1" applyBorder="1" applyAlignment="1">
      <alignment horizontal="center" vertical="center" wrapText="1" readingOrder="1"/>
    </xf>
    <xf numFmtId="0" fontId="0" fillId="3" borderId="0" xfId="0" applyFill="1" applyBorder="1"/>
    <xf numFmtId="3" fontId="0" fillId="3" borderId="1" xfId="0" applyNumberFormat="1" applyFill="1" applyBorder="1" applyAlignment="1">
      <alignment horizontal="center" vertical="center" readingOrder="1"/>
    </xf>
    <xf numFmtId="0" fontId="10" fillId="3" borderId="1" xfId="0" applyFont="1" applyFill="1" applyBorder="1" applyAlignment="1">
      <alignment horizontal="center" vertical="center" readingOrder="1"/>
    </xf>
    <xf numFmtId="0" fontId="0" fillId="3" borderId="0" xfId="0" applyFill="1" applyBorder="1" applyAlignment="1">
      <alignment wrapText="1"/>
    </xf>
    <xf numFmtId="0" fontId="0" fillId="3" borderId="0" xfId="0" applyFill="1" applyBorder="1" applyAlignment="1">
      <alignment horizontal="left" wrapText="1"/>
    </xf>
    <xf numFmtId="0" fontId="1" fillId="3" borderId="1" xfId="0" applyFont="1" applyFill="1" applyBorder="1" applyAlignment="1">
      <alignment horizontal="center"/>
    </xf>
    <xf numFmtId="0" fontId="0" fillId="3" borderId="2" xfId="0" applyFill="1" applyBorder="1" applyAlignment="1">
      <alignment horizontal="left"/>
    </xf>
    <xf numFmtId="0" fontId="0" fillId="3" borderId="0" xfId="0" applyFill="1" applyBorder="1" applyAlignment="1">
      <alignment horizontal="left"/>
    </xf>
    <xf numFmtId="0" fontId="0" fillId="0" borderId="0" xfId="0"/>
    <xf numFmtId="0" fontId="0" fillId="3" borderId="0" xfId="0" applyFill="1"/>
    <xf numFmtId="0" fontId="8" fillId="4" borderId="3" xfId="0" applyFont="1" applyFill="1" applyBorder="1" applyAlignment="1">
      <alignment horizontal="center" vertical="center" wrapText="1" readingOrder="1"/>
    </xf>
  </cellXfs>
  <cellStyles count="3">
    <cellStyle name="Comma" xfId="2" builtinId="3"/>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 Id="rId7" Type="http://schemas.openxmlformats.org/officeDocument/2006/relationships/calcChain" Target="calcChain.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tabSelected="1" workbookViewId="0"/>
  </sheetViews>
  <sheetFormatPr defaultRowHeight="15" x14ac:dyDescent="0.25"/>
  <cols>
    <col min="1" max="1" width="9.140625" style="3"/>
    <col min="2" max="8" width="22.140625" style="3" customWidth="1"/>
    <col min="9" max="16384" width="9.140625" style="3"/>
  </cols>
  <sheetData>
    <row r="1" spans="1:8" s="12" customFormat="1" ht="15.75" x14ac:dyDescent="0.25">
      <c r="A1" s="14" t="s">
        <v>15</v>
      </c>
    </row>
    <row r="2" spans="1:8" x14ac:dyDescent="0.25">
      <c r="A2" s="30" t="s">
        <v>1</v>
      </c>
      <c r="B2" s="30"/>
      <c r="C2" s="30"/>
      <c r="D2" s="30"/>
      <c r="E2" s="30"/>
      <c r="F2" s="30"/>
      <c r="G2" s="30"/>
      <c r="H2" s="30"/>
    </row>
    <row r="3" spans="1:8" ht="32.25" x14ac:dyDescent="0.25">
      <c r="A3" s="1" t="s">
        <v>0</v>
      </c>
      <c r="B3" s="1" t="s">
        <v>6</v>
      </c>
      <c r="C3" s="1" t="s">
        <v>8</v>
      </c>
      <c r="D3" s="1" t="s">
        <v>17</v>
      </c>
      <c r="E3" s="1" t="s">
        <v>20</v>
      </c>
      <c r="F3" s="1" t="s">
        <v>21</v>
      </c>
      <c r="G3" s="1" t="s">
        <v>5</v>
      </c>
      <c r="H3" s="1" t="s">
        <v>22</v>
      </c>
    </row>
    <row r="4" spans="1:8" x14ac:dyDescent="0.25">
      <c r="A4" s="4">
        <v>2014</v>
      </c>
      <c r="B4" s="5">
        <v>48129292</v>
      </c>
      <c r="C4" s="5">
        <v>10493972.150494063</v>
      </c>
      <c r="D4" s="6">
        <f>C4/B4</f>
        <v>0.21803711865310763</v>
      </c>
      <c r="E4" s="5">
        <v>464520</v>
      </c>
      <c r="F4" s="4" t="s">
        <v>3</v>
      </c>
      <c r="G4" s="4" t="s">
        <v>3</v>
      </c>
      <c r="H4" s="4" t="s">
        <v>3</v>
      </c>
    </row>
    <row r="5" spans="1:8" x14ac:dyDescent="0.25">
      <c r="A5" s="4">
        <v>2015</v>
      </c>
      <c r="B5" s="16">
        <v>48009723</v>
      </c>
      <c r="C5" s="5">
        <v>4019550</v>
      </c>
      <c r="D5" s="6">
        <f t="shared" ref="D5:D10" si="0">C5/B5</f>
        <v>8.3723665724961593E-2</v>
      </c>
      <c r="E5" s="5">
        <v>1056097</v>
      </c>
      <c r="F5" s="5">
        <v>299616</v>
      </c>
      <c r="G5" s="5">
        <f>D5*F5</f>
        <v>25084.949829850091</v>
      </c>
      <c r="H5" s="5">
        <f>E5-G5</f>
        <v>1031012.0501701499</v>
      </c>
    </row>
    <row r="6" spans="1:8" x14ac:dyDescent="0.25">
      <c r="A6" s="4">
        <v>2016</v>
      </c>
      <c r="B6" s="16">
        <v>48030024.811146818</v>
      </c>
      <c r="C6" s="5">
        <v>1405437.1260467307</v>
      </c>
      <c r="D6" s="6">
        <f t="shared" si="0"/>
        <v>2.9261636477867413E-2</v>
      </c>
      <c r="E6" s="5">
        <v>845519</v>
      </c>
      <c r="F6" s="5">
        <v>373641</v>
      </c>
      <c r="G6" s="5">
        <f>D6*F6</f>
        <v>10933.347115226858</v>
      </c>
      <c r="H6" s="5">
        <f>E6-G6</f>
        <v>834585.6528847731</v>
      </c>
    </row>
    <row r="7" spans="1:8" x14ac:dyDescent="0.25">
      <c r="A7" s="4">
        <v>2017</v>
      </c>
      <c r="B7" s="16">
        <v>47860301.669959404</v>
      </c>
      <c r="C7" s="5">
        <v>456458.18438030645</v>
      </c>
      <c r="D7" s="6">
        <f t="shared" si="0"/>
        <v>9.5373027008480542E-3</v>
      </c>
      <c r="E7" s="5">
        <v>783183</v>
      </c>
      <c r="F7" s="5">
        <v>473390</v>
      </c>
      <c r="G7" s="5">
        <f>D7*F7</f>
        <v>4514.86372555446</v>
      </c>
      <c r="H7" s="5">
        <f>E7-G7</f>
        <v>778668.13627444557</v>
      </c>
    </row>
    <row r="8" spans="1:8" x14ac:dyDescent="0.25">
      <c r="A8" s="4">
        <v>2018</v>
      </c>
      <c r="B8" s="16">
        <v>47670276.717625171</v>
      </c>
      <c r="C8" s="5">
        <v>109134.18938432178</v>
      </c>
      <c r="D8" s="6">
        <f t="shared" si="0"/>
        <v>2.2893550635499356E-3</v>
      </c>
      <c r="E8" s="5" t="s">
        <v>4</v>
      </c>
      <c r="F8" s="5" t="s">
        <v>4</v>
      </c>
      <c r="G8" s="5" t="s">
        <v>4</v>
      </c>
      <c r="H8" s="5" t="s">
        <v>4</v>
      </c>
    </row>
    <row r="9" spans="1:8" s="15" customFormat="1" x14ac:dyDescent="0.25">
      <c r="A9" s="4">
        <v>2019</v>
      </c>
      <c r="B9" s="16">
        <v>47580136.67613329</v>
      </c>
      <c r="C9" s="5">
        <v>26585</v>
      </c>
      <c r="D9" s="6">
        <f t="shared" ref="D9" si="1">C9/B9</f>
        <v>5.5874156438342733E-4</v>
      </c>
      <c r="E9" s="5" t="s">
        <v>4</v>
      </c>
      <c r="F9" s="5" t="s">
        <v>4</v>
      </c>
      <c r="G9" s="5" t="s">
        <v>4</v>
      </c>
      <c r="H9" s="5" t="s">
        <v>4</v>
      </c>
    </row>
    <row r="10" spans="1:8" x14ac:dyDescent="0.25">
      <c r="A10" s="4">
        <v>2020</v>
      </c>
      <c r="B10" s="16">
        <v>47283730.233389713</v>
      </c>
      <c r="C10" s="5">
        <v>23155</v>
      </c>
      <c r="D10" s="6">
        <f t="shared" si="0"/>
        <v>4.897033268252797E-4</v>
      </c>
      <c r="E10" s="5" t="s">
        <v>4</v>
      </c>
      <c r="F10" s="5" t="s">
        <v>4</v>
      </c>
      <c r="G10" s="5" t="s">
        <v>4</v>
      </c>
      <c r="H10" s="5" t="s">
        <v>4</v>
      </c>
    </row>
    <row r="11" spans="1:8" ht="17.25" x14ac:dyDescent="0.25">
      <c r="A11" s="31" t="s">
        <v>16</v>
      </c>
      <c r="B11" s="31"/>
      <c r="C11" s="31"/>
      <c r="D11" s="31"/>
      <c r="E11" s="31"/>
      <c r="F11" s="31"/>
      <c r="G11" s="31"/>
      <c r="H11" s="31"/>
    </row>
    <row r="12" spans="1:8" ht="17.25" x14ac:dyDescent="0.25">
      <c r="A12" s="32" t="s">
        <v>7</v>
      </c>
      <c r="B12" s="32"/>
      <c r="C12" s="32"/>
      <c r="D12" s="32"/>
      <c r="E12" s="32"/>
      <c r="F12" s="32"/>
      <c r="G12" s="32"/>
      <c r="H12" s="32"/>
    </row>
    <row r="13" spans="1:8" ht="17.25" x14ac:dyDescent="0.25">
      <c r="A13" s="33" t="s">
        <v>18</v>
      </c>
      <c r="B13" s="33"/>
      <c r="C13" s="33"/>
      <c r="D13" s="33"/>
      <c r="E13" s="33"/>
      <c r="F13" s="33"/>
      <c r="G13" s="33"/>
      <c r="H13" s="33"/>
    </row>
    <row r="14" spans="1:8" x14ac:dyDescent="0.25">
      <c r="A14" s="29" t="s">
        <v>19</v>
      </c>
      <c r="B14" s="29"/>
      <c r="C14" s="29"/>
      <c r="D14" s="29"/>
      <c r="E14" s="29"/>
      <c r="F14" s="29"/>
      <c r="G14" s="29"/>
      <c r="H14" s="29"/>
    </row>
    <row r="15" spans="1:8" ht="32.25" customHeight="1" x14ac:dyDescent="0.25">
      <c r="A15" s="28" t="s">
        <v>10</v>
      </c>
      <c r="B15" s="28"/>
      <c r="C15" s="28"/>
      <c r="D15" s="28"/>
      <c r="E15" s="28"/>
      <c r="F15" s="28"/>
      <c r="G15" s="28"/>
    </row>
  </sheetData>
  <mergeCells count="6">
    <mergeCell ref="A15:G15"/>
    <mergeCell ref="A14:H14"/>
    <mergeCell ref="A2:H2"/>
    <mergeCell ref="A11:H11"/>
    <mergeCell ref="A12:H12"/>
    <mergeCell ref="A13:H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heetViews>
  <sheetFormatPr defaultRowHeight="15" x14ac:dyDescent="0.25"/>
  <cols>
    <col min="1" max="1" width="9.140625" style="3"/>
    <col min="2" max="7" width="22.140625" style="3" customWidth="1"/>
    <col min="8" max="16384" width="9.140625" style="3"/>
  </cols>
  <sheetData>
    <row r="1" spans="1:8" s="12" customFormat="1" ht="15.75" x14ac:dyDescent="0.25">
      <c r="A1" s="14" t="s">
        <v>15</v>
      </c>
    </row>
    <row r="2" spans="1:8" x14ac:dyDescent="0.25">
      <c r="A2" s="30" t="s">
        <v>2</v>
      </c>
      <c r="B2" s="30"/>
      <c r="C2" s="30"/>
      <c r="D2" s="30"/>
      <c r="E2" s="30"/>
      <c r="F2" s="30"/>
      <c r="G2" s="30"/>
    </row>
    <row r="3" spans="1:8" ht="32.25" x14ac:dyDescent="0.25">
      <c r="A3" s="2" t="s">
        <v>0</v>
      </c>
      <c r="B3" s="1" t="s">
        <v>6</v>
      </c>
      <c r="C3" s="1" t="s">
        <v>14</v>
      </c>
      <c r="D3" s="1" t="s">
        <v>11</v>
      </c>
      <c r="E3" s="1" t="s">
        <v>12</v>
      </c>
      <c r="F3" s="1" t="s">
        <v>5</v>
      </c>
      <c r="G3" s="1" t="s">
        <v>9</v>
      </c>
    </row>
    <row r="4" spans="1:8" x14ac:dyDescent="0.25">
      <c r="A4" s="7">
        <v>2014</v>
      </c>
      <c r="B4" s="5">
        <v>48129294</v>
      </c>
      <c r="C4" s="13">
        <v>23171635</v>
      </c>
      <c r="D4" s="9">
        <f>C4/B4</f>
        <v>0.48144556203130673</v>
      </c>
      <c r="E4" s="8">
        <v>41279</v>
      </c>
      <c r="F4" s="5">
        <f>D4*E4</f>
        <v>19873.59135509031</v>
      </c>
      <c r="G4" s="8">
        <f>E4-F4</f>
        <v>21405.40864490969</v>
      </c>
    </row>
    <row r="5" spans="1:8" x14ac:dyDescent="0.25">
      <c r="A5" s="7">
        <v>2015</v>
      </c>
      <c r="B5" s="17">
        <v>48009723</v>
      </c>
      <c r="C5" s="18">
        <v>10516104</v>
      </c>
      <c r="D5" s="9">
        <f t="shared" ref="D5:D10" si="0">C5/B5</f>
        <v>0.21904113048100693</v>
      </c>
      <c r="E5" s="8">
        <v>161958</v>
      </c>
      <c r="F5" s="5">
        <f>D5*E5</f>
        <v>35475.463410442921</v>
      </c>
      <c r="G5" s="8">
        <f>E5-F5</f>
        <v>126482.53658955707</v>
      </c>
    </row>
    <row r="6" spans="1:8" x14ac:dyDescent="0.25">
      <c r="A6" s="7">
        <v>2016</v>
      </c>
      <c r="B6" s="17">
        <v>48030024.811146818</v>
      </c>
      <c r="C6" s="18">
        <v>4804203.3360424684</v>
      </c>
      <c r="D6" s="9">
        <f t="shared" si="0"/>
        <v>0.10002500217171464</v>
      </c>
      <c r="E6" s="5">
        <v>377877</v>
      </c>
      <c r="F6" s="5">
        <f>D6*E6</f>
        <v>37797.147745641014</v>
      </c>
      <c r="G6" s="8">
        <f>E6-F6</f>
        <v>340079.85225435899</v>
      </c>
    </row>
    <row r="7" spans="1:8" x14ac:dyDescent="0.25">
      <c r="A7" s="7">
        <v>2017</v>
      </c>
      <c r="B7" s="17">
        <v>47860301.669959404</v>
      </c>
      <c r="C7" s="18">
        <v>2563914.2310145209</v>
      </c>
      <c r="D7" s="9">
        <f t="shared" si="0"/>
        <v>5.3570791272797583E-2</v>
      </c>
      <c r="E7" s="19">
        <v>969635</v>
      </c>
      <c r="F7" s="5">
        <f>D7*E7</f>
        <v>51944.114195799084</v>
      </c>
      <c r="G7" s="8">
        <f>E7-F7</f>
        <v>917690.88580420089</v>
      </c>
    </row>
    <row r="8" spans="1:8" x14ac:dyDescent="0.25">
      <c r="A8" s="7">
        <v>2018</v>
      </c>
      <c r="B8" s="17">
        <v>47670276.717625171</v>
      </c>
      <c r="C8" s="18">
        <v>1352099.696540846</v>
      </c>
      <c r="D8" s="9">
        <f t="shared" si="0"/>
        <v>2.8363579774248155E-2</v>
      </c>
      <c r="E8" s="5" t="s">
        <v>4</v>
      </c>
      <c r="F8" s="5" t="s">
        <v>4</v>
      </c>
      <c r="G8" s="5" t="s">
        <v>4</v>
      </c>
    </row>
    <row r="9" spans="1:8" s="15" customFormat="1" x14ac:dyDescent="0.25">
      <c r="A9" s="7">
        <v>2019</v>
      </c>
      <c r="B9" s="17">
        <v>47580136.67613329</v>
      </c>
      <c r="C9" s="18">
        <v>972224.81588799309</v>
      </c>
      <c r="D9" s="9">
        <f t="shared" ref="D9" si="1">C9/B9</f>
        <v>2.0433417888344813E-2</v>
      </c>
      <c r="E9" s="5" t="s">
        <v>4</v>
      </c>
      <c r="F9" s="5" t="s">
        <v>4</v>
      </c>
      <c r="G9" s="5" t="s">
        <v>4</v>
      </c>
    </row>
    <row r="10" spans="1:8" x14ac:dyDescent="0.25">
      <c r="A10" s="7">
        <v>2020</v>
      </c>
      <c r="B10" s="17">
        <v>47283730.233389713</v>
      </c>
      <c r="C10" s="20">
        <v>213852</v>
      </c>
      <c r="D10" s="9">
        <f t="shared" si="0"/>
        <v>4.5227396177171114E-3</v>
      </c>
      <c r="E10" s="5" t="s">
        <v>4</v>
      </c>
      <c r="F10" s="5" t="s">
        <v>4</v>
      </c>
      <c r="G10" s="5" t="s">
        <v>4</v>
      </c>
    </row>
    <row r="11" spans="1:8" ht="17.25" x14ac:dyDescent="0.25">
      <c r="A11" s="31" t="s">
        <v>16</v>
      </c>
      <c r="B11" s="32"/>
      <c r="C11" s="32"/>
      <c r="D11" s="31"/>
      <c r="E11" s="31"/>
      <c r="F11" s="31"/>
      <c r="G11" s="31"/>
    </row>
    <row r="12" spans="1:8" ht="17.25" x14ac:dyDescent="0.25">
      <c r="A12" s="32" t="s">
        <v>7</v>
      </c>
      <c r="B12" s="32"/>
      <c r="C12" s="32"/>
      <c r="D12" s="32"/>
      <c r="E12" s="32"/>
      <c r="F12" s="32"/>
      <c r="G12" s="32"/>
    </row>
    <row r="13" spans="1:8" s="10" customFormat="1" ht="17.25" x14ac:dyDescent="0.25">
      <c r="A13" s="32" t="s">
        <v>23</v>
      </c>
      <c r="B13" s="32"/>
      <c r="C13" s="32"/>
      <c r="D13" s="32"/>
      <c r="E13" s="32"/>
      <c r="F13" s="32"/>
      <c r="G13" s="32"/>
      <c r="H13" s="11"/>
    </row>
    <row r="14" spans="1:8" ht="17.25" x14ac:dyDescent="0.25">
      <c r="A14" s="34" t="s">
        <v>13</v>
      </c>
      <c r="B14" s="34"/>
      <c r="C14" s="34"/>
      <c r="D14" s="34"/>
      <c r="E14" s="34"/>
      <c r="F14" s="34"/>
      <c r="G14" s="34"/>
    </row>
    <row r="15" spans="1:8" ht="30" customHeight="1" x14ac:dyDescent="0.25">
      <c r="A15" s="28" t="s">
        <v>10</v>
      </c>
      <c r="B15" s="28"/>
      <c r="C15" s="28"/>
      <c r="D15" s="28"/>
      <c r="E15" s="28"/>
      <c r="F15" s="28"/>
      <c r="G15" s="28"/>
    </row>
  </sheetData>
  <mergeCells count="6">
    <mergeCell ref="A2:G2"/>
    <mergeCell ref="A11:G11"/>
    <mergeCell ref="A12:G12"/>
    <mergeCell ref="A14:G14"/>
    <mergeCell ref="A15:G15"/>
    <mergeCell ref="A13:G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heetViews>
  <sheetFormatPr defaultRowHeight="15" x14ac:dyDescent="0.25"/>
  <cols>
    <col min="1" max="1" width="9.140625" style="15"/>
    <col min="2" max="7" width="22.140625" style="15" customWidth="1"/>
    <col min="8" max="16384" width="9.140625" style="15"/>
  </cols>
  <sheetData>
    <row r="1" spans="1:8" ht="15.75" x14ac:dyDescent="0.25">
      <c r="A1" s="14" t="s">
        <v>15</v>
      </c>
    </row>
    <row r="2" spans="1:8" x14ac:dyDescent="0.25">
      <c r="A2" s="30" t="s">
        <v>32</v>
      </c>
      <c r="B2" s="30"/>
      <c r="C2" s="30"/>
      <c r="D2" s="30"/>
      <c r="E2" s="30"/>
      <c r="F2" s="30"/>
    </row>
    <row r="3" spans="1:8" ht="15.75" x14ac:dyDescent="0.25">
      <c r="C3" s="35" t="s">
        <v>24</v>
      </c>
      <c r="D3" s="35"/>
      <c r="E3" s="35"/>
      <c r="F3" s="35"/>
    </row>
    <row r="4" spans="1:8" ht="31.5" x14ac:dyDescent="0.25">
      <c r="A4" s="21" t="s">
        <v>25</v>
      </c>
      <c r="B4" s="21" t="s">
        <v>26</v>
      </c>
      <c r="C4" s="21" t="s">
        <v>27</v>
      </c>
      <c r="D4" s="21" t="s">
        <v>28</v>
      </c>
      <c r="E4" s="21" t="s">
        <v>29</v>
      </c>
      <c r="F4" s="21" t="s">
        <v>30</v>
      </c>
    </row>
    <row r="5" spans="1:8" ht="15.75" x14ac:dyDescent="0.25">
      <c r="A5" s="22">
        <v>2012</v>
      </c>
      <c r="B5" s="23">
        <v>38866</v>
      </c>
      <c r="C5" s="23">
        <v>37448</v>
      </c>
      <c r="D5" s="23">
        <v>9</v>
      </c>
      <c r="E5" s="23">
        <v>1409</v>
      </c>
      <c r="F5" s="23">
        <v>0</v>
      </c>
    </row>
    <row r="6" spans="1:8" ht="15.75" x14ac:dyDescent="0.25">
      <c r="A6" s="22">
        <v>2013</v>
      </c>
      <c r="B6" s="23">
        <v>142786</v>
      </c>
      <c r="C6" s="24" t="s">
        <v>3</v>
      </c>
      <c r="D6" s="23">
        <v>0</v>
      </c>
      <c r="E6" s="23">
        <v>130759</v>
      </c>
      <c r="F6" s="23">
        <v>12027</v>
      </c>
    </row>
    <row r="7" spans="1:8" ht="15.75" x14ac:dyDescent="0.25">
      <c r="A7" s="22">
        <v>2014</v>
      </c>
      <c r="B7" s="23">
        <v>124831</v>
      </c>
      <c r="C7" s="24" t="s">
        <v>3</v>
      </c>
      <c r="D7" s="24" t="s">
        <v>3</v>
      </c>
      <c r="E7" s="23">
        <v>88257</v>
      </c>
      <c r="F7" s="23">
        <v>36574</v>
      </c>
    </row>
    <row r="8" spans="1:8" ht="15.75" x14ac:dyDescent="0.25">
      <c r="A8" s="22">
        <v>2015</v>
      </c>
      <c r="B8" s="23">
        <v>1898</v>
      </c>
      <c r="C8" s="24" t="s">
        <v>3</v>
      </c>
      <c r="D8" s="24" t="s">
        <v>3</v>
      </c>
      <c r="E8" s="24" t="s">
        <v>3</v>
      </c>
      <c r="F8" s="23">
        <v>1898</v>
      </c>
    </row>
    <row r="9" spans="1:8" ht="15.75" x14ac:dyDescent="0.25">
      <c r="A9" s="27" t="s">
        <v>31</v>
      </c>
      <c r="B9" s="26">
        <f>SUM(B5:B8)</f>
        <v>308381</v>
      </c>
      <c r="C9" s="26">
        <f t="shared" ref="C9:F9" si="0">SUM(C5:C8)</f>
        <v>37448</v>
      </c>
      <c r="D9" s="26">
        <f t="shared" si="0"/>
        <v>9</v>
      </c>
      <c r="E9" s="26">
        <f t="shared" si="0"/>
        <v>220425</v>
      </c>
      <c r="F9" s="26">
        <f t="shared" si="0"/>
        <v>50499</v>
      </c>
    </row>
    <row r="10" spans="1:8" x14ac:dyDescent="0.25">
      <c r="A10" s="25"/>
      <c r="B10" s="25"/>
      <c r="C10" s="25"/>
      <c r="D10" s="25"/>
      <c r="E10" s="25"/>
      <c r="F10" s="25"/>
      <c r="G10" s="25"/>
    </row>
    <row r="11" spans="1:8" x14ac:dyDescent="0.25">
      <c r="A11" s="32"/>
      <c r="B11" s="32"/>
      <c r="C11" s="32"/>
      <c r="D11" s="32"/>
      <c r="E11" s="32"/>
      <c r="F11" s="32"/>
      <c r="G11" s="32"/>
    </row>
    <row r="12" spans="1:8" x14ac:dyDescent="0.25">
      <c r="A12" s="32"/>
      <c r="B12" s="32"/>
      <c r="C12" s="32"/>
      <c r="D12" s="32"/>
      <c r="E12" s="32"/>
      <c r="F12" s="32"/>
      <c r="G12" s="32"/>
    </row>
    <row r="13" spans="1:8" x14ac:dyDescent="0.25">
      <c r="A13" s="32"/>
      <c r="B13" s="32"/>
      <c r="C13" s="32"/>
      <c r="D13" s="32"/>
      <c r="E13" s="32"/>
      <c r="F13" s="32"/>
      <c r="G13" s="32"/>
      <c r="H13" s="11"/>
    </row>
    <row r="14" spans="1:8" x14ac:dyDescent="0.25">
      <c r="A14" s="34"/>
      <c r="B14" s="34"/>
      <c r="C14" s="34"/>
      <c r="D14" s="34"/>
      <c r="E14" s="34"/>
      <c r="F14" s="34"/>
      <c r="G14" s="34"/>
    </row>
    <row r="15" spans="1:8" ht="30" customHeight="1" x14ac:dyDescent="0.25">
      <c r="A15" s="28"/>
      <c r="B15" s="28"/>
      <c r="C15" s="28"/>
      <c r="D15" s="28"/>
      <c r="E15" s="28"/>
      <c r="F15" s="28"/>
      <c r="G15" s="28"/>
    </row>
  </sheetData>
  <mergeCells count="7">
    <mergeCell ref="A14:G14"/>
    <mergeCell ref="A15:G15"/>
    <mergeCell ref="C3:F3"/>
    <mergeCell ref="A2:F2"/>
    <mergeCell ref="A11:G11"/>
    <mergeCell ref="A12:G12"/>
    <mergeCell ref="A13:G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SREC I</vt:lpstr>
      <vt:lpstr>SREC II</vt:lpstr>
      <vt:lpstr>Auction Certificates</vt:lpstr>
    </vt:vector>
  </TitlesOfParts>
  <Company>Commonwealth of Massachusetts</Company>
  <LinksUpToDate>false</LinksUpToDate>
  <SharedDoc>false</SharedDoc>
  <HyperlinksChanged>false</HyperlinksChanged>
  <AppVersion>14.0300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2014-10-29T18:39:21Z</dcterms:created>
  <dc:creator>Mike Judge</dc:creator>
  <lastModifiedBy>echeung</lastModifiedBy>
  <dcterms:modified xsi:type="dcterms:W3CDTF">2016-11-14T19:07:39Z</dcterms:modified>
</coreProperties>
</file>