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45" windowWidth="18840" windowHeight="11565"/>
  </bookViews>
  <sheets>
    <sheet name="Sheet1" sheetId="4" r:id="rId1"/>
    <sheet name="2015" sheetId="1" r:id="rId2"/>
    <sheet name="2014" sheetId="2" r:id="rId3"/>
    <sheet name="2013" sheetId="3" r:id="rId4"/>
  </sheets>
  <definedNames>
    <definedName name="_xlnm._FilterDatabase" localSheetId="0" hidden="1">Sheet1!$A$1:$N$24</definedName>
  </definedNames>
  <calcPr calcId="145621"/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5" i="4"/>
  <c r="C4" i="4"/>
  <c r="C3" i="4"/>
  <c r="C2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5" i="4"/>
  <c r="B4" i="4"/>
  <c r="B3" i="4"/>
  <c r="B2" i="4"/>
  <c r="D24" i="4" l="1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5" i="4"/>
  <c r="D4" i="4"/>
  <c r="D3" i="4"/>
  <c r="D2" i="4"/>
  <c r="F31" i="4" l="1"/>
  <c r="E31" i="4"/>
  <c r="D31" i="4"/>
  <c r="C31" i="4"/>
  <c r="B31" i="4"/>
  <c r="J32" i="4"/>
  <c r="G31" i="4"/>
  <c r="B35" i="4" l="1"/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5" i="4"/>
  <c r="E4" i="4"/>
  <c r="E3" i="4"/>
  <c r="E2" i="4"/>
  <c r="B34" i="4" l="1"/>
  <c r="L30" i="4" l="1"/>
  <c r="J30" i="4"/>
  <c r="H31" i="4" l="1"/>
  <c r="I31" i="4"/>
  <c r="L32" i="4" l="1"/>
  <c r="L31" i="4" s="1"/>
  <c r="J31" i="4"/>
  <c r="E26" i="4" l="1"/>
  <c r="F24" i="4" l="1"/>
  <c r="F21" i="4"/>
  <c r="F12" i="4"/>
  <c r="F13" i="4"/>
  <c r="F11" i="4"/>
  <c r="F19" i="4"/>
  <c r="F9" i="4"/>
  <c r="F18" i="4"/>
  <c r="F16" i="4"/>
  <c r="F23" i="4"/>
  <c r="F7" i="4"/>
  <c r="F8" i="4"/>
  <c r="F3" i="4"/>
  <c r="F15" i="4"/>
  <c r="F10" i="4"/>
  <c r="F5" i="4"/>
  <c r="F20" i="4"/>
  <c r="F22" i="4"/>
  <c r="F17" i="4"/>
  <c r="F2" i="4"/>
  <c r="F4" i="4"/>
  <c r="F14" i="4"/>
  <c r="H2" i="4" l="1"/>
  <c r="F26" i="4"/>
  <c r="I2" i="4"/>
  <c r="L2" i="4"/>
  <c r="G2" i="4"/>
  <c r="M2" i="4"/>
  <c r="N2" i="4"/>
  <c r="K2" i="4"/>
  <c r="J2" i="4"/>
  <c r="L5" i="4"/>
  <c r="H5" i="4"/>
  <c r="I5" i="4"/>
  <c r="G5" i="4"/>
  <c r="M5" i="4"/>
  <c r="N5" i="4"/>
  <c r="J5" i="4"/>
  <c r="K5" i="4"/>
  <c r="H8" i="4"/>
  <c r="L8" i="4"/>
  <c r="G8" i="4"/>
  <c r="I8" i="4"/>
  <c r="M8" i="4"/>
  <c r="N8" i="4"/>
  <c r="J8" i="4"/>
  <c r="K8" i="4"/>
  <c r="L18" i="4"/>
  <c r="I18" i="4"/>
  <c r="G18" i="4"/>
  <c r="H18" i="4"/>
  <c r="M18" i="4"/>
  <c r="N18" i="4"/>
  <c r="K18" i="4"/>
  <c r="J18" i="4"/>
  <c r="I13" i="4"/>
  <c r="L13" i="4"/>
  <c r="G13" i="4"/>
  <c r="H13" i="4"/>
  <c r="N13" i="4"/>
  <c r="M13" i="4"/>
  <c r="K13" i="4"/>
  <c r="J13" i="4"/>
  <c r="H22" i="4"/>
  <c r="L22" i="4"/>
  <c r="G22" i="4"/>
  <c r="I22" i="4"/>
  <c r="N22" i="4"/>
  <c r="M22" i="4"/>
  <c r="J22" i="4"/>
  <c r="K22" i="4"/>
  <c r="I17" i="4"/>
  <c r="L17" i="4"/>
  <c r="H17" i="4"/>
  <c r="G17" i="4"/>
  <c r="N17" i="4"/>
  <c r="M17" i="4"/>
  <c r="J17" i="4"/>
  <c r="K17" i="4"/>
  <c r="I10" i="4"/>
  <c r="L10" i="4"/>
  <c r="G10" i="4"/>
  <c r="H10" i="4"/>
  <c r="N10" i="4"/>
  <c r="M10" i="4"/>
  <c r="K10" i="4"/>
  <c r="J10" i="4"/>
  <c r="L7" i="4"/>
  <c r="H7" i="4"/>
  <c r="I7" i="4"/>
  <c r="G7" i="4"/>
  <c r="N7" i="4"/>
  <c r="M7" i="4"/>
  <c r="J7" i="4"/>
  <c r="K7" i="4"/>
  <c r="H9" i="4"/>
  <c r="G9" i="4"/>
  <c r="I9" i="4"/>
  <c r="L9" i="4"/>
  <c r="N9" i="4"/>
  <c r="M9" i="4"/>
  <c r="J9" i="4"/>
  <c r="K9" i="4"/>
  <c r="L12" i="4"/>
  <c r="G12" i="4"/>
  <c r="H12" i="4"/>
  <c r="I12" i="4"/>
  <c r="N12" i="4"/>
  <c r="M12" i="4"/>
  <c r="K12" i="4"/>
  <c r="J12" i="4"/>
  <c r="L14" i="4"/>
  <c r="I14" i="4"/>
  <c r="H14" i="4"/>
  <c r="G14" i="4"/>
  <c r="M14" i="4"/>
  <c r="N14" i="4"/>
  <c r="J14" i="4"/>
  <c r="K14" i="4"/>
  <c r="H15" i="4"/>
  <c r="L15" i="4"/>
  <c r="I15" i="4"/>
  <c r="G15" i="4"/>
  <c r="M15" i="4"/>
  <c r="N15" i="4"/>
  <c r="J15" i="4"/>
  <c r="K15" i="4"/>
  <c r="I23" i="4"/>
  <c r="L23" i="4"/>
  <c r="G23" i="4"/>
  <c r="H23" i="4"/>
  <c r="N23" i="4"/>
  <c r="M23" i="4"/>
  <c r="K23" i="4"/>
  <c r="J23" i="4"/>
  <c r="I19" i="4"/>
  <c r="L19" i="4"/>
  <c r="H19" i="4"/>
  <c r="G19" i="4"/>
  <c r="N19" i="4"/>
  <c r="M19" i="4"/>
  <c r="K19" i="4"/>
  <c r="J19" i="4"/>
  <c r="L21" i="4"/>
  <c r="H21" i="4"/>
  <c r="G21" i="4"/>
  <c r="I21" i="4"/>
  <c r="N21" i="4"/>
  <c r="M21" i="4"/>
  <c r="J21" i="4"/>
  <c r="K21" i="4"/>
  <c r="I4" i="4"/>
  <c r="L4" i="4"/>
  <c r="H4" i="4"/>
  <c r="G4" i="4"/>
  <c r="M4" i="4"/>
  <c r="N4" i="4"/>
  <c r="K4" i="4"/>
  <c r="J4" i="4"/>
  <c r="H20" i="4"/>
  <c r="I20" i="4"/>
  <c r="G20" i="4"/>
  <c r="L20" i="4"/>
  <c r="N20" i="4"/>
  <c r="M20" i="4"/>
  <c r="J20" i="4"/>
  <c r="K20" i="4"/>
  <c r="H3" i="4"/>
  <c r="I3" i="4"/>
  <c r="G3" i="4"/>
  <c r="L3" i="4"/>
  <c r="M3" i="4"/>
  <c r="N3" i="4"/>
  <c r="K3" i="4"/>
  <c r="J3" i="4"/>
  <c r="I16" i="4"/>
  <c r="G16" i="4"/>
  <c r="H16" i="4"/>
  <c r="L16" i="4"/>
  <c r="N16" i="4"/>
  <c r="M16" i="4"/>
  <c r="K16" i="4"/>
  <c r="J16" i="4"/>
  <c r="L11" i="4"/>
  <c r="H11" i="4"/>
  <c r="G11" i="4"/>
  <c r="I11" i="4"/>
  <c r="N11" i="4"/>
  <c r="M11" i="4"/>
  <c r="J11" i="4"/>
  <c r="K11" i="4"/>
  <c r="H24" i="4"/>
  <c r="I24" i="4"/>
  <c r="G24" i="4"/>
  <c r="L24" i="4"/>
  <c r="N24" i="4"/>
  <c r="M24" i="4"/>
  <c r="K24" i="4"/>
  <c r="J24" i="4"/>
</calcChain>
</file>

<file path=xl/sharedStrings.xml><?xml version="1.0" encoding="utf-8"?>
<sst xmlns="http://schemas.openxmlformats.org/spreadsheetml/2006/main" count="126" uniqueCount="69">
  <si>
    <t>ORISPL</t>
  </si>
  <si>
    <t>Annual Net Thermal Output (MMBtu)</t>
  </si>
  <si>
    <t>Berkshire Power</t>
  </si>
  <si>
    <t>Dighton Power LLC</t>
  </si>
  <si>
    <t>Milford Power LLC</t>
  </si>
  <si>
    <t xml:space="preserve">Tanner Street Energy Center, LLC (fka) L'Energia Center </t>
  </si>
  <si>
    <t>Annual 310 CMR 7.70(8)(h)6.c. Net Output - 2015</t>
  </si>
  <si>
    <t>Annual 310 CMR 7.70(8)(h)6.c. Net Output - 2014</t>
  </si>
  <si>
    <t>Annual Net Electrical Output (MWh)</t>
  </si>
  <si>
    <t>Annual 310 CMR 7.70(8)(h)6.c. Net Output - 2013</t>
  </si>
  <si>
    <t>ANP Bellingham Energy Company, LLC</t>
  </si>
  <si>
    <t>ANP Blackstone Energy Company, LLC</t>
  </si>
  <si>
    <t>Bellingham</t>
  </si>
  <si>
    <t>Brayton Point</t>
  </si>
  <si>
    <t>Canal Station</t>
  </si>
  <si>
    <t>Cleary Flood</t>
  </si>
  <si>
    <t>Dartmouth Power</t>
  </si>
  <si>
    <t>Deer Island Treatment</t>
  </si>
  <si>
    <t>Dighton</t>
  </si>
  <si>
    <t>Fore River Energy Center</t>
  </si>
  <si>
    <t>Kendall Square</t>
  </si>
  <si>
    <t>MASSPOWER</t>
  </si>
  <si>
    <t>Medway Station</t>
  </si>
  <si>
    <t>Milford Power, LLC</t>
  </si>
  <si>
    <t>Millennium Power Partners</t>
  </si>
  <si>
    <t>Mystic</t>
  </si>
  <si>
    <t>Pittsfield Generating</t>
  </si>
  <si>
    <t>Stony Brook</t>
  </si>
  <si>
    <t>Tanner Street Generation</t>
  </si>
  <si>
    <t>Waters River</t>
  </si>
  <si>
    <t>West Springfield</t>
  </si>
  <si>
    <t>Facility</t>
  </si>
  <si>
    <t>Potter (Braintree Electric)</t>
  </si>
  <si>
    <t>% of 2013-2015 Generation (non-coal)</t>
  </si>
  <si>
    <t>2013 Generation (MWh)</t>
  </si>
  <si>
    <t>2014 Generation (MWh)</t>
  </si>
  <si>
    <t>2015 Generation (MWh)</t>
  </si>
  <si>
    <t>2013-2015 Avg. Generation</t>
  </si>
  <si>
    <t>Avg. NON-COAL generation, 2013-2015</t>
  </si>
  <si>
    <t>2018 Limit (Metric Tons)</t>
  </si>
  <si>
    <t>2027-2049</t>
  </si>
  <si>
    <t>2.5% of 2018 Aggregate Limit</t>
  </si>
  <si>
    <t>2.5% of 2018 New Facility Limit</t>
  </si>
  <si>
    <t>-</t>
  </si>
  <si>
    <t>From 2026 - 2050, the aggregate and new facility limits decline by 2.5% of their 2018 limits.</t>
  </si>
  <si>
    <t>LIMITS</t>
  </si>
  <si>
    <t>Existing Facility Aggregate GHG Emissions Limit</t>
  </si>
  <si>
    <t>New Facility Aggregate GHG Emissions Limit</t>
  </si>
  <si>
    <t>Total Aggregate GHG Emissions Limit</t>
  </si>
  <si>
    <r>
      <t>CO2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Budget Sources</t>
    </r>
  </si>
  <si>
    <t xml:space="preserve">ANP Bellingham </t>
  </si>
  <si>
    <t xml:space="preserve">ANP Blackstone </t>
  </si>
  <si>
    <t xml:space="preserve">NEA Bellingham Cogen </t>
  </si>
  <si>
    <t xml:space="preserve">Braintree Electric </t>
  </si>
  <si>
    <t>Brayton Point Energy, LLC</t>
  </si>
  <si>
    <t xml:space="preserve">Dartmouth Power Associates </t>
  </si>
  <si>
    <t xml:space="preserve">Essential Power West Springfield </t>
  </si>
  <si>
    <t xml:space="preserve">Exelon West Medway </t>
  </si>
  <si>
    <t xml:space="preserve">Fore River Energy Center </t>
  </si>
  <si>
    <t xml:space="preserve">Kendall Green Energy LLC </t>
  </si>
  <si>
    <t xml:space="preserve">Masspower </t>
  </si>
  <si>
    <t xml:space="preserve">Millennium Power Partners </t>
  </si>
  <si>
    <t xml:space="preserve">MWRA Deer Island </t>
  </si>
  <si>
    <t xml:space="preserve">Mystic Station </t>
  </si>
  <si>
    <t xml:space="preserve">NRG Canal Station </t>
  </si>
  <si>
    <t xml:space="preserve">Peabody Municipal Light Plant Waters River (PMLP) </t>
  </si>
  <si>
    <t xml:space="preserve">Pittsfield Generating Company </t>
  </si>
  <si>
    <t>Stony Brook Energy Center</t>
  </si>
  <si>
    <t xml:space="preserve">Taunton Municipal Light Plant Cleary Flood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</si>
</sst>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m/d/yy;@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0" fillId="0" borderId="0" xfId="0" applyNumberFormat="1"/>
    <xf numFmtId="9" fontId="0" fillId="0" borderId="0" xfId="1" applyFont="1"/>
    <xf numFmtId="3" fontId="0" fillId="0" borderId="2" xfId="0" applyNumberFormat="1" applyBorder="1"/>
    <xf numFmtId="3" fontId="0" fillId="0" borderId="4" xfId="0" applyNumberFormat="1" applyBorder="1"/>
    <xf numFmtId="0" fontId="5" fillId="0" borderId="5" xfId="0" applyFont="1" applyBorder="1"/>
    <xf numFmtId="166" fontId="0" fillId="0" borderId="0" xfId="2" applyNumberFormat="1" applyFont="1"/>
    <xf numFmtId="0" fontId="6" fillId="0" borderId="0" xfId="0" applyFont="1"/>
    <xf numFmtId="0" fontId="5" fillId="0" borderId="6" xfId="0" applyFont="1" applyBorder="1"/>
    <xf numFmtId="0" fontId="0" fillId="0" borderId="7" xfId="0" applyBorder="1"/>
    <xf numFmtId="3" fontId="0" fillId="0" borderId="8" xfId="0" applyNumberFormat="1" applyBorder="1"/>
    <xf numFmtId="0" fontId="0" fillId="0" borderId="0" xfId="0" applyFill="1" applyBorder="1"/>
    <xf numFmtId="0" fontId="5" fillId="0" borderId="9" xfId="0" applyFont="1" applyBorder="1"/>
    <xf numFmtId="3" fontId="0" fillId="0" borderId="10" xfId="0" applyNumberFormat="1" applyBorder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3" fontId="0" fillId="0" borderId="0" xfId="0" applyNumberFormat="1" applyBorder="1"/>
    <xf numFmtId="0" fontId="5" fillId="2" borderId="9" xfId="0" applyFont="1" applyFill="1" applyBorder="1" applyAlignment="1"/>
    <xf numFmtId="0" fontId="0" fillId="2" borderId="10" xfId="0" applyFill="1" applyBorder="1"/>
    <xf numFmtId="0" fontId="0" fillId="2" borderId="15" xfId="0" applyFill="1" applyBorder="1"/>
    <xf numFmtId="0" fontId="7" fillId="0" borderId="0" xfId="0" applyFont="1" applyAlignment="1">
      <alignment vertical="center" wrapText="1"/>
    </xf>
    <xf numFmtId="0" fontId="3" fillId="5" borderId="1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10" fillId="5" borderId="4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166" fontId="0" fillId="0" borderId="0" xfId="0" applyNumberFormat="1"/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B12" sqref="B12"/>
    </sheetView>
  </sheetViews>
  <sheetFormatPr defaultRowHeight="15" x14ac:dyDescent="0.25"/>
  <cols>
    <col min="1" max="1" width="42.140625" customWidth="1"/>
    <col min="2" max="2" width="12.140625" customWidth="1"/>
    <col min="3" max="3" width="11.5703125" customWidth="1"/>
    <col min="4" max="4" width="12.140625" customWidth="1"/>
    <col min="5" max="5" width="11" customWidth="1"/>
    <col min="6" max="6" width="11.140625" customWidth="1"/>
    <col min="7" max="7" width="9.5703125" customWidth="1"/>
    <col min="9" max="9" width="9" customWidth="1"/>
    <col min="11" max="11" width="9.7109375" customWidth="1"/>
    <col min="12" max="12" width="9.5703125" customWidth="1"/>
    <col min="13" max="13" width="11.5703125" customWidth="1"/>
  </cols>
  <sheetData>
    <row r="1" spans="1:14" ht="65.25" customHeight="1" x14ac:dyDescent="0.25">
      <c r="A1" s="7" t="s">
        <v>31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33</v>
      </c>
      <c r="G1" s="8" t="s">
        <v>39</v>
      </c>
      <c r="H1" s="8">
        <v>2019</v>
      </c>
      <c r="I1" s="8">
        <v>2020</v>
      </c>
      <c r="J1" s="8">
        <v>2021</v>
      </c>
      <c r="K1" s="8">
        <v>2022</v>
      </c>
      <c r="L1" s="8">
        <v>2023</v>
      </c>
      <c r="M1" s="8">
        <v>2024</v>
      </c>
      <c r="N1" s="8">
        <v>2025</v>
      </c>
    </row>
    <row r="2" spans="1:14" x14ac:dyDescent="0.25">
      <c r="A2" t="s">
        <v>10</v>
      </c>
      <c r="B2" s="9">
        <f>'2013'!$D6</f>
        <v>1978236.3450000002</v>
      </c>
      <c r="C2" s="9">
        <f>'2014'!$D6</f>
        <v>2231947</v>
      </c>
      <c r="D2" s="9">
        <f>'2015'!D6</f>
        <v>2506599</v>
      </c>
      <c r="E2" s="9">
        <f>SUM(B2:D2)/3</f>
        <v>2238927.4483333337</v>
      </c>
      <c r="F2" s="10">
        <f>E2/$E$26</f>
        <v>0.11650335095849548</v>
      </c>
      <c r="G2" s="9">
        <f>F2*$B$31</f>
        <v>887653.71037499781</v>
      </c>
      <c r="H2" s="9">
        <f t="shared" ref="H2:N5" si="0">$F2*C$31</f>
        <v>861093.50943018193</v>
      </c>
      <c r="I2" s="9">
        <f t="shared" si="0"/>
        <v>834533.30848536605</v>
      </c>
      <c r="J2" s="9">
        <f t="shared" si="0"/>
        <v>807973.10754055018</v>
      </c>
      <c r="K2" s="9">
        <f t="shared" si="0"/>
        <v>781412.79009238339</v>
      </c>
      <c r="L2" s="9">
        <f t="shared" si="0"/>
        <v>754852.58914756752</v>
      </c>
      <c r="M2" s="9">
        <f t="shared" si="0"/>
        <v>728292.38820275164</v>
      </c>
      <c r="N2" s="9">
        <f t="shared" si="0"/>
        <v>701732.18725793576</v>
      </c>
    </row>
    <row r="3" spans="1:14" x14ac:dyDescent="0.25">
      <c r="A3" t="s">
        <v>11</v>
      </c>
      <c r="B3" s="9">
        <f>'2013'!$D7</f>
        <v>1901421</v>
      </c>
      <c r="C3" s="9">
        <f>'2014'!$D7</f>
        <v>2151363</v>
      </c>
      <c r="D3" s="9">
        <f>'2015'!D7</f>
        <v>2095415</v>
      </c>
      <c r="E3" s="9">
        <f t="shared" ref="E3:E24" si="1">SUM(B3:D3)/3</f>
        <v>2049399.6666666667</v>
      </c>
      <c r="F3" s="10">
        <f>E3/$E$26</f>
        <v>0.10664120840433022</v>
      </c>
      <c r="G3" s="9">
        <f>F3*$B$31</f>
        <v>812512.80362485093</v>
      </c>
      <c r="H3" s="9">
        <f t="shared" si="0"/>
        <v>788200.95421524846</v>
      </c>
      <c r="I3" s="9">
        <f t="shared" si="0"/>
        <v>763889.10480564611</v>
      </c>
      <c r="J3" s="9">
        <f t="shared" si="0"/>
        <v>739577.25539604377</v>
      </c>
      <c r="K3" s="9">
        <f t="shared" si="0"/>
        <v>715265.2993452329</v>
      </c>
      <c r="L3" s="9">
        <f t="shared" si="0"/>
        <v>690953.44993563055</v>
      </c>
      <c r="M3" s="9">
        <f t="shared" si="0"/>
        <v>666641.6005260282</v>
      </c>
      <c r="N3" s="9">
        <f t="shared" si="0"/>
        <v>642329.75111642573</v>
      </c>
    </row>
    <row r="4" spans="1:14" x14ac:dyDescent="0.25">
      <c r="A4" t="s">
        <v>12</v>
      </c>
      <c r="B4" s="9">
        <f>'2013'!$D8</f>
        <v>258301.98225257223</v>
      </c>
      <c r="C4" s="9">
        <f>'2014'!$D8</f>
        <v>415151</v>
      </c>
      <c r="D4" s="9">
        <f>'2015'!D8</f>
        <v>849373</v>
      </c>
      <c r="E4" s="9">
        <f t="shared" si="1"/>
        <v>507608.66075085738</v>
      </c>
      <c r="F4" s="10">
        <f>E4/$E$26</f>
        <v>2.6413589237584117E-2</v>
      </c>
      <c r="G4" s="9">
        <f>F4*$B$31</f>
        <v>201248.46451339731</v>
      </c>
      <c r="H4" s="9">
        <f t="shared" si="0"/>
        <v>195226.74726619138</v>
      </c>
      <c r="I4" s="9">
        <f t="shared" si="0"/>
        <v>189205.03001898542</v>
      </c>
      <c r="J4" s="9">
        <f t="shared" si="0"/>
        <v>183183.31277177946</v>
      </c>
      <c r="K4" s="9">
        <f t="shared" si="0"/>
        <v>177161.56911098427</v>
      </c>
      <c r="L4" s="9">
        <f t="shared" si="0"/>
        <v>171139.85186377831</v>
      </c>
      <c r="M4" s="9">
        <f t="shared" si="0"/>
        <v>165118.13461657238</v>
      </c>
      <c r="N4" s="9">
        <f t="shared" si="0"/>
        <v>159096.41736936642</v>
      </c>
    </row>
    <row r="5" spans="1:14" x14ac:dyDescent="0.25">
      <c r="A5" t="s">
        <v>2</v>
      </c>
      <c r="B5" s="9">
        <f>'2013'!$D9</f>
        <v>1114804</v>
      </c>
      <c r="C5" s="9">
        <f>'2014'!$D9</f>
        <v>1188669</v>
      </c>
      <c r="D5" s="9">
        <f>'2015'!D9</f>
        <v>1108977</v>
      </c>
      <c r="E5" s="9">
        <f t="shared" si="1"/>
        <v>1137483.3333333333</v>
      </c>
      <c r="F5" s="10">
        <f>E5/$E$26</f>
        <v>5.9189331968492992E-2</v>
      </c>
      <c r="G5" s="9">
        <f>F5*$B$31</f>
        <v>450970.97812377615</v>
      </c>
      <c r="H5" s="9">
        <f t="shared" si="0"/>
        <v>437477.11260026303</v>
      </c>
      <c r="I5" s="9">
        <f t="shared" si="0"/>
        <v>423983.24707674992</v>
      </c>
      <c r="J5" s="9">
        <f t="shared" si="0"/>
        <v>410489.38155323686</v>
      </c>
      <c r="K5" s="9">
        <f t="shared" si="0"/>
        <v>396995.45684039179</v>
      </c>
      <c r="L5" s="9">
        <f t="shared" si="0"/>
        <v>383501.59131687868</v>
      </c>
      <c r="M5" s="9">
        <f t="shared" si="0"/>
        <v>370007.72579336562</v>
      </c>
      <c r="N5" s="9">
        <f t="shared" si="0"/>
        <v>356513.86026985251</v>
      </c>
    </row>
    <row r="6" spans="1:14" x14ac:dyDescent="0.25">
      <c r="A6" s="15" t="s">
        <v>13</v>
      </c>
      <c r="E6" s="9"/>
      <c r="F6" s="10"/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x14ac:dyDescent="0.25">
      <c r="A7" t="s">
        <v>14</v>
      </c>
      <c r="B7" s="9">
        <f>'2013'!$D24</f>
        <v>112952</v>
      </c>
      <c r="C7" s="9">
        <f>'2014'!$D24</f>
        <v>394368</v>
      </c>
      <c r="D7" s="9">
        <f>'2015'!D24</f>
        <v>288478</v>
      </c>
      <c r="E7" s="9">
        <f t="shared" si="1"/>
        <v>265266</v>
      </c>
      <c r="F7" s="10">
        <f t="shared" ref="F7:F24" si="2">E7/$E$26</f>
        <v>1.3803206494413921E-2</v>
      </c>
      <c r="G7" s="9">
        <f t="shared" ref="G7:G24" si="3">F7*$B$31</f>
        <v>105168.36948495796</v>
      </c>
      <c r="H7" s="9">
        <f t="shared" ref="H7:H24" si="4">$F7*C$31</f>
        <v>102021.54207477446</v>
      </c>
      <c r="I7" s="9">
        <f t="shared" ref="I7:I24" si="5">$F7*D$31</f>
        <v>98874.714664590967</v>
      </c>
      <c r="J7" s="9">
        <f t="shared" ref="J7:J24" si="6">$F7*E$31</f>
        <v>95727.887254407469</v>
      </c>
      <c r="K7" s="9">
        <f t="shared" ref="K7:K24" si="7">$F7*F$31</f>
        <v>92581.046041017486</v>
      </c>
      <c r="L7" s="9">
        <f t="shared" ref="L7:L24" si="8">$F7*G$31</f>
        <v>89434.218630833988</v>
      </c>
      <c r="M7" s="9">
        <f t="shared" ref="M7:M24" si="9">$F7*H$31</f>
        <v>86287.39122065049</v>
      </c>
      <c r="N7" s="9">
        <f t="shared" ref="N7:N24" si="10">$F7*I$31</f>
        <v>83140.563810466992</v>
      </c>
    </row>
    <row r="8" spans="1:14" x14ac:dyDescent="0.25">
      <c r="A8" t="s">
        <v>15</v>
      </c>
      <c r="B8" s="9">
        <f>'2013'!$D28</f>
        <v>80464</v>
      </c>
      <c r="C8" s="9">
        <f>'2014'!$D28</f>
        <v>142610</v>
      </c>
      <c r="D8" s="9">
        <f>'2015'!D28</f>
        <v>170860</v>
      </c>
      <c r="E8" s="9">
        <f t="shared" si="1"/>
        <v>131311.33333333334</v>
      </c>
      <c r="F8" s="10">
        <f t="shared" si="2"/>
        <v>6.8328298728703198E-3</v>
      </c>
      <c r="G8" s="9">
        <f t="shared" si="3"/>
        <v>52060.191737962945</v>
      </c>
      <c r="H8" s="9">
        <f t="shared" si="4"/>
        <v>50502.456849205715</v>
      </c>
      <c r="I8" s="9">
        <f t="shared" si="5"/>
        <v>48944.721960448485</v>
      </c>
      <c r="J8" s="9">
        <f t="shared" si="6"/>
        <v>47386.987071691256</v>
      </c>
      <c r="K8" s="9">
        <f t="shared" si="7"/>
        <v>45829.245350104153</v>
      </c>
      <c r="L8" s="9">
        <f t="shared" si="8"/>
        <v>44271.510461346923</v>
      </c>
      <c r="M8" s="9">
        <f t="shared" si="9"/>
        <v>42713.775572589693</v>
      </c>
      <c r="N8" s="9">
        <f t="shared" si="10"/>
        <v>41156.040683832463</v>
      </c>
    </row>
    <row r="9" spans="1:14" x14ac:dyDescent="0.25">
      <c r="A9" t="s">
        <v>16</v>
      </c>
      <c r="B9" s="9">
        <f>'2013'!$D12</f>
        <v>132488</v>
      </c>
      <c r="C9" s="9">
        <f>'2014'!$D12</f>
        <v>139536</v>
      </c>
      <c r="D9" s="9">
        <f>'2015'!D12</f>
        <v>105475</v>
      </c>
      <c r="E9" s="9">
        <f t="shared" si="1"/>
        <v>125833</v>
      </c>
      <c r="F9" s="10">
        <f t="shared" si="2"/>
        <v>6.5477629353614371E-3</v>
      </c>
      <c r="G9" s="9">
        <f t="shared" si="3"/>
        <v>49888.230822648642</v>
      </c>
      <c r="H9" s="9">
        <f t="shared" si="4"/>
        <v>48395.484924170814</v>
      </c>
      <c r="I9" s="9">
        <f t="shared" si="5"/>
        <v>46902.739025692987</v>
      </c>
      <c r="J9" s="9">
        <f t="shared" si="6"/>
        <v>45409.993127215159</v>
      </c>
      <c r="K9" s="9">
        <f t="shared" si="7"/>
        <v>43917.240680974392</v>
      </c>
      <c r="L9" s="9">
        <f t="shared" si="8"/>
        <v>42424.494782496564</v>
      </c>
      <c r="M9" s="9">
        <f t="shared" si="9"/>
        <v>40931.748884018729</v>
      </c>
      <c r="N9" s="9">
        <f t="shared" si="10"/>
        <v>39439.002985540901</v>
      </c>
    </row>
    <row r="10" spans="1:14" x14ac:dyDescent="0.25">
      <c r="A10" t="s">
        <v>17</v>
      </c>
      <c r="B10" s="9">
        <f>'2013'!$D22</f>
        <v>2297</v>
      </c>
      <c r="C10" s="9">
        <f>'2014'!$D22</f>
        <v>3854</v>
      </c>
      <c r="D10" s="9">
        <f>'2015'!D22</f>
        <v>1600</v>
      </c>
      <c r="E10" s="9">
        <f t="shared" si="1"/>
        <v>2583.6666666666665</v>
      </c>
      <c r="F10" s="10">
        <f t="shared" si="2"/>
        <v>1.3444197338797321E-4</v>
      </c>
      <c r="G10" s="9">
        <f t="shared" si="3"/>
        <v>1024.3303349316147</v>
      </c>
      <c r="H10" s="9">
        <f t="shared" si="4"/>
        <v>993.68052272257137</v>
      </c>
      <c r="I10" s="9">
        <f t="shared" si="5"/>
        <v>963.03071051352799</v>
      </c>
      <c r="J10" s="9">
        <f t="shared" si="6"/>
        <v>932.38089830448473</v>
      </c>
      <c r="K10" s="9">
        <f t="shared" si="7"/>
        <v>901.73095165346797</v>
      </c>
      <c r="L10" s="9">
        <f t="shared" si="8"/>
        <v>871.08113944442459</v>
      </c>
      <c r="M10" s="9">
        <f t="shared" si="9"/>
        <v>840.43132723538122</v>
      </c>
      <c r="N10" s="9">
        <f t="shared" si="10"/>
        <v>809.78151502633784</v>
      </c>
    </row>
    <row r="11" spans="1:14" x14ac:dyDescent="0.25">
      <c r="A11" t="s">
        <v>18</v>
      </c>
      <c r="B11" s="9">
        <f>'2013'!$D13</f>
        <v>803903.69699999993</v>
      </c>
      <c r="C11" s="9">
        <f>'2014'!$D13</f>
        <v>915744</v>
      </c>
      <c r="D11" s="9">
        <f>'2015'!D13</f>
        <v>860064</v>
      </c>
      <c r="E11" s="9">
        <f t="shared" si="1"/>
        <v>859903.89899999986</v>
      </c>
      <c r="F11" s="10">
        <f t="shared" si="2"/>
        <v>4.4745391732256119E-2</v>
      </c>
      <c r="G11" s="9">
        <f t="shared" si="3"/>
        <v>340920.77752741764</v>
      </c>
      <c r="H11" s="9">
        <f t="shared" si="4"/>
        <v>330719.81261108135</v>
      </c>
      <c r="I11" s="9">
        <f t="shared" si="5"/>
        <v>320518.84769474505</v>
      </c>
      <c r="J11" s="9">
        <f t="shared" si="6"/>
        <v>310317.88277840876</v>
      </c>
      <c r="K11" s="9">
        <f t="shared" si="7"/>
        <v>300116.87311668077</v>
      </c>
      <c r="L11" s="9">
        <f t="shared" si="8"/>
        <v>289915.90820034448</v>
      </c>
      <c r="M11" s="9">
        <f t="shared" si="9"/>
        <v>279714.94328400819</v>
      </c>
      <c r="N11" s="9">
        <f t="shared" si="10"/>
        <v>269513.97836767189</v>
      </c>
    </row>
    <row r="12" spans="1:14" x14ac:dyDescent="0.25">
      <c r="A12" t="s">
        <v>19</v>
      </c>
      <c r="B12" s="9">
        <f>'2013'!$D16</f>
        <v>3818127</v>
      </c>
      <c r="C12" s="9">
        <f>'2014'!$D16</f>
        <v>3576401</v>
      </c>
      <c r="D12" s="9">
        <f>'2015'!D16</f>
        <v>2315269</v>
      </c>
      <c r="E12" s="9">
        <f t="shared" si="1"/>
        <v>3236599</v>
      </c>
      <c r="F12" s="10">
        <f t="shared" si="2"/>
        <v>0.16841752933513382</v>
      </c>
      <c r="G12" s="9">
        <f t="shared" si="3"/>
        <v>1283194.3766130807</v>
      </c>
      <c r="H12" s="9">
        <f t="shared" si="4"/>
        <v>1244798.8851103156</v>
      </c>
      <c r="I12" s="9">
        <f t="shared" si="5"/>
        <v>1206403.3936075505</v>
      </c>
      <c r="J12" s="9">
        <f t="shared" si="6"/>
        <v>1168007.9021047854</v>
      </c>
      <c r="K12" s="9">
        <f t="shared" si="7"/>
        <v>1129612.2421844909</v>
      </c>
      <c r="L12" s="9">
        <f t="shared" si="8"/>
        <v>1091216.7506817258</v>
      </c>
      <c r="M12" s="9">
        <f t="shared" si="9"/>
        <v>1052821.2591789607</v>
      </c>
      <c r="N12" s="9">
        <f t="shared" si="10"/>
        <v>1014425.7676761955</v>
      </c>
    </row>
    <row r="13" spans="1:14" x14ac:dyDescent="0.25">
      <c r="A13" t="s">
        <v>20</v>
      </c>
      <c r="B13" s="9">
        <f>'2013'!$D17</f>
        <v>686229</v>
      </c>
      <c r="C13" s="9">
        <f>'2014'!$D17</f>
        <v>1314786</v>
      </c>
      <c r="D13" s="9">
        <f>'2015'!D17</f>
        <v>1657661</v>
      </c>
      <c r="E13" s="9">
        <f t="shared" si="1"/>
        <v>1219558.6666666667</v>
      </c>
      <c r="F13" s="10">
        <f t="shared" si="2"/>
        <v>6.3460149842241811E-2</v>
      </c>
      <c r="G13" s="9">
        <f t="shared" si="3"/>
        <v>483510.87762692047</v>
      </c>
      <c r="H13" s="9">
        <f t="shared" si="4"/>
        <v>469043.35958618589</v>
      </c>
      <c r="I13" s="9">
        <f t="shared" si="5"/>
        <v>454575.84154545126</v>
      </c>
      <c r="J13" s="9">
        <f t="shared" si="6"/>
        <v>440108.32350471668</v>
      </c>
      <c r="K13" s="9">
        <f t="shared" si="7"/>
        <v>425640.74200383225</v>
      </c>
      <c r="L13" s="9">
        <f t="shared" si="8"/>
        <v>411173.22396309761</v>
      </c>
      <c r="M13" s="9">
        <f t="shared" si="9"/>
        <v>396705.70592236303</v>
      </c>
      <c r="N13" s="9">
        <f t="shared" si="10"/>
        <v>382238.1878816284</v>
      </c>
    </row>
    <row r="14" spans="1:14" x14ac:dyDescent="0.25">
      <c r="A14" t="s">
        <v>21</v>
      </c>
      <c r="B14" s="9">
        <f>'2013'!$D19</f>
        <v>716500.51199999987</v>
      </c>
      <c r="C14" s="9">
        <f>'2014'!$D19</f>
        <v>781932</v>
      </c>
      <c r="D14" s="9">
        <f>'2015'!D19</f>
        <v>876022</v>
      </c>
      <c r="E14" s="9">
        <f t="shared" si="1"/>
        <v>791484.83733333333</v>
      </c>
      <c r="F14" s="10">
        <f t="shared" si="2"/>
        <v>4.1185182597504442E-2</v>
      </c>
      <c r="G14" s="9">
        <f t="shared" si="3"/>
        <v>313795.09554339363</v>
      </c>
      <c r="H14" s="9">
        <f t="shared" si="4"/>
        <v>304405.77998517978</v>
      </c>
      <c r="I14" s="9">
        <f t="shared" si="5"/>
        <v>295016.46442696592</v>
      </c>
      <c r="J14" s="9">
        <f t="shared" si="6"/>
        <v>285627.148868752</v>
      </c>
      <c r="K14" s="9">
        <f t="shared" si="7"/>
        <v>276237.79212535557</v>
      </c>
      <c r="L14" s="9">
        <f t="shared" si="8"/>
        <v>266848.47656714171</v>
      </c>
      <c r="M14" s="9">
        <f t="shared" si="9"/>
        <v>257459.16100892783</v>
      </c>
      <c r="N14" s="9">
        <f t="shared" si="10"/>
        <v>248069.84545071397</v>
      </c>
    </row>
    <row r="15" spans="1:14" x14ac:dyDescent="0.25">
      <c r="A15" t="s">
        <v>22</v>
      </c>
      <c r="B15" s="9">
        <f>'2013'!$D15</f>
        <v>2355</v>
      </c>
      <c r="C15" s="9">
        <f>'2014'!$D15</f>
        <v>7880</v>
      </c>
      <c r="D15" s="9">
        <f>'2015'!D15</f>
        <v>2280</v>
      </c>
      <c r="E15" s="9">
        <f t="shared" si="1"/>
        <v>4171.666666666667</v>
      </c>
      <c r="F15" s="10">
        <f t="shared" si="2"/>
        <v>2.1707409327189847E-4</v>
      </c>
      <c r="G15" s="9">
        <f t="shared" si="3"/>
        <v>1653.9148679743466</v>
      </c>
      <c r="H15" s="9">
        <f t="shared" si="4"/>
        <v>1604.4267503384058</v>
      </c>
      <c r="I15" s="9">
        <f t="shared" si="5"/>
        <v>1554.9386327024649</v>
      </c>
      <c r="J15" s="9">
        <f t="shared" si="6"/>
        <v>1505.4505150665241</v>
      </c>
      <c r="K15" s="9">
        <f t="shared" si="7"/>
        <v>1455.9621803564899</v>
      </c>
      <c r="L15" s="9">
        <f t="shared" si="8"/>
        <v>1406.474062720549</v>
      </c>
      <c r="M15" s="9">
        <f t="shared" si="9"/>
        <v>1356.9859450846081</v>
      </c>
      <c r="N15" s="9">
        <f t="shared" si="10"/>
        <v>1307.4978274486673</v>
      </c>
    </row>
    <row r="16" spans="1:14" x14ac:dyDescent="0.25">
      <c r="A16" t="s">
        <v>23</v>
      </c>
      <c r="B16" s="9">
        <f>'2013'!$D20</f>
        <v>211782.23</v>
      </c>
      <c r="C16" s="9">
        <f>'2014'!$D20</f>
        <v>465678.31</v>
      </c>
      <c r="D16" s="9">
        <f>'2015'!D20</f>
        <v>485233</v>
      </c>
      <c r="E16" s="9">
        <f t="shared" si="1"/>
        <v>387564.51333333337</v>
      </c>
      <c r="F16" s="10">
        <f t="shared" si="2"/>
        <v>2.0167051214430187E-2</v>
      </c>
      <c r="G16" s="9">
        <f t="shared" si="3"/>
        <v>153655.30425119662</v>
      </c>
      <c r="H16" s="9">
        <f t="shared" si="4"/>
        <v>149057.66024943325</v>
      </c>
      <c r="I16" s="9">
        <f t="shared" si="5"/>
        <v>144460.01624766988</v>
      </c>
      <c r="J16" s="9">
        <f t="shared" si="6"/>
        <v>139862.37224590653</v>
      </c>
      <c r="K16" s="9">
        <f t="shared" si="7"/>
        <v>135264.70807709193</v>
      </c>
      <c r="L16" s="9">
        <f t="shared" si="8"/>
        <v>130667.06407532857</v>
      </c>
      <c r="M16" s="9">
        <f t="shared" si="9"/>
        <v>126069.42007356521</v>
      </c>
      <c r="N16" s="9">
        <f t="shared" si="10"/>
        <v>121471.77607180184</v>
      </c>
    </row>
    <row r="17" spans="1:15" x14ac:dyDescent="0.25">
      <c r="A17" t="s">
        <v>24</v>
      </c>
      <c r="B17" s="9">
        <f>'2013'!$D21</f>
        <v>1480470</v>
      </c>
      <c r="C17" s="9">
        <f>'2014'!$D21</f>
        <v>1822289</v>
      </c>
      <c r="D17" s="9">
        <f>'2015'!D21</f>
        <v>1867107</v>
      </c>
      <c r="E17" s="9">
        <f t="shared" si="1"/>
        <v>1723288.6666666667</v>
      </c>
      <c r="F17" s="10">
        <f t="shared" si="2"/>
        <v>8.9671911648998529E-2</v>
      </c>
      <c r="G17" s="9">
        <f t="shared" si="3"/>
        <v>683221.59351458761</v>
      </c>
      <c r="H17" s="9">
        <f t="shared" si="4"/>
        <v>662778.37044067215</v>
      </c>
      <c r="I17" s="9">
        <f t="shared" si="5"/>
        <v>642335.14736675681</v>
      </c>
      <c r="J17" s="9">
        <f t="shared" si="6"/>
        <v>621891.92429284146</v>
      </c>
      <c r="K17" s="9">
        <f t="shared" si="7"/>
        <v>601448.61154701433</v>
      </c>
      <c r="L17" s="9">
        <f t="shared" si="8"/>
        <v>581005.38847309898</v>
      </c>
      <c r="M17" s="9">
        <f t="shared" si="9"/>
        <v>560562.16539918364</v>
      </c>
      <c r="N17" s="9">
        <f t="shared" si="10"/>
        <v>540118.94232526817</v>
      </c>
    </row>
    <row r="18" spans="1:15" x14ac:dyDescent="0.25">
      <c r="A18" t="s">
        <v>25</v>
      </c>
      <c r="B18" s="9">
        <f>'2013'!$D23</f>
        <v>7054069</v>
      </c>
      <c r="C18" s="9">
        <f>'2014'!$D23</f>
        <v>1840072</v>
      </c>
      <c r="D18" s="9">
        <f>'2015'!D23</f>
        <v>2945088</v>
      </c>
      <c r="E18" s="9">
        <f t="shared" si="1"/>
        <v>3946409.6666666665</v>
      </c>
      <c r="F18" s="10">
        <f t="shared" si="2"/>
        <v>0.20535276869463562</v>
      </c>
      <c r="G18" s="9">
        <f t="shared" si="3"/>
        <v>1564608.6191332843</v>
      </c>
      <c r="H18" s="9">
        <f t="shared" si="4"/>
        <v>1517792.7056318186</v>
      </c>
      <c r="I18" s="9">
        <f t="shared" si="5"/>
        <v>1470976.7921303529</v>
      </c>
      <c r="J18" s="9">
        <f t="shared" si="6"/>
        <v>1424160.8786288875</v>
      </c>
      <c r="K18" s="9">
        <f t="shared" si="7"/>
        <v>1377344.759774653</v>
      </c>
      <c r="L18" s="9">
        <f t="shared" si="8"/>
        <v>1330528.8462731873</v>
      </c>
      <c r="M18" s="9">
        <f t="shared" si="9"/>
        <v>1283712.9327717219</v>
      </c>
      <c r="N18" s="9">
        <f t="shared" si="10"/>
        <v>1236897.0192702562</v>
      </c>
    </row>
    <row r="19" spans="1:15" x14ac:dyDescent="0.25">
      <c r="A19" t="s">
        <v>26</v>
      </c>
      <c r="B19" s="9">
        <f>'2013'!$D26</f>
        <v>229681</v>
      </c>
      <c r="C19" s="9">
        <f>'2014'!$D26</f>
        <v>212966</v>
      </c>
      <c r="D19" s="9">
        <f>'2015'!D26</f>
        <v>181671</v>
      </c>
      <c r="E19" s="9">
        <f t="shared" si="1"/>
        <v>208106</v>
      </c>
      <c r="F19" s="10">
        <f t="shared" si="2"/>
        <v>1.0828866461312432E-2</v>
      </c>
      <c r="G19" s="9">
        <f t="shared" si="3"/>
        <v>82506.498005913541</v>
      </c>
      <c r="H19" s="9">
        <f t="shared" si="4"/>
        <v>80037.754687796463</v>
      </c>
      <c r="I19" s="9">
        <f t="shared" si="5"/>
        <v>77569.011369679371</v>
      </c>
      <c r="J19" s="9">
        <f t="shared" si="6"/>
        <v>75100.268051562292</v>
      </c>
      <c r="K19" s="9">
        <f t="shared" si="7"/>
        <v>72631.513904578736</v>
      </c>
      <c r="L19" s="9">
        <f t="shared" si="8"/>
        <v>70162.770586461658</v>
      </c>
      <c r="M19" s="9">
        <f t="shared" si="9"/>
        <v>67694.027268344566</v>
      </c>
      <c r="N19" s="9">
        <f t="shared" si="10"/>
        <v>65225.283950227487</v>
      </c>
    </row>
    <row r="20" spans="1:15" x14ac:dyDescent="0.25">
      <c r="A20" t="s">
        <v>32</v>
      </c>
      <c r="B20" s="9">
        <f>'2013'!$D10</f>
        <v>69886.31</v>
      </c>
      <c r="C20" s="9">
        <f>'2014'!$D10</f>
        <v>80480.679999999993</v>
      </c>
      <c r="D20" s="9">
        <f>'2015'!D10</f>
        <v>40340</v>
      </c>
      <c r="E20" s="9">
        <f t="shared" si="1"/>
        <v>63568.996666666666</v>
      </c>
      <c r="F20" s="10">
        <f t="shared" si="2"/>
        <v>3.3078343535647625E-3</v>
      </c>
      <c r="G20" s="9">
        <f t="shared" si="3"/>
        <v>25202.806726938474</v>
      </c>
      <c r="H20" s="9">
        <f t="shared" si="4"/>
        <v>24448.693266681486</v>
      </c>
      <c r="I20" s="9">
        <f t="shared" si="5"/>
        <v>23694.579806424499</v>
      </c>
      <c r="J20" s="9">
        <f t="shared" si="6"/>
        <v>22940.466346167512</v>
      </c>
      <c r="K20" s="9">
        <f t="shared" si="7"/>
        <v>22186.34957807617</v>
      </c>
      <c r="L20" s="9">
        <f t="shared" si="8"/>
        <v>21432.236117819182</v>
      </c>
      <c r="M20" s="9">
        <f t="shared" si="9"/>
        <v>20678.122657562195</v>
      </c>
      <c r="N20" s="9">
        <f t="shared" si="10"/>
        <v>19924.009197305208</v>
      </c>
    </row>
    <row r="21" spans="1:15" x14ac:dyDescent="0.25">
      <c r="A21" t="s">
        <v>27</v>
      </c>
      <c r="B21" s="9">
        <f>'2013'!$D27</f>
        <v>115002.3</v>
      </c>
      <c r="C21" s="9">
        <f>'2014'!$D27</f>
        <v>206162.40000000002</v>
      </c>
      <c r="D21" s="9">
        <f>'2015'!D27</f>
        <v>216362</v>
      </c>
      <c r="E21" s="9">
        <f t="shared" si="1"/>
        <v>179175.56666666665</v>
      </c>
      <c r="F21" s="10">
        <f t="shared" si="2"/>
        <v>9.3234615271223144E-3</v>
      </c>
      <c r="G21" s="9">
        <f t="shared" si="3"/>
        <v>71036.62813129733</v>
      </c>
      <c r="H21" s="9">
        <f t="shared" si="4"/>
        <v>68911.084019267044</v>
      </c>
      <c r="I21" s="9">
        <f t="shared" si="5"/>
        <v>66785.539907236744</v>
      </c>
      <c r="J21" s="9">
        <f t="shared" si="6"/>
        <v>64659.995795206458</v>
      </c>
      <c r="K21" s="9">
        <f t="shared" si="7"/>
        <v>62534.442359714638</v>
      </c>
      <c r="L21" s="9">
        <f t="shared" si="8"/>
        <v>60408.898247684352</v>
      </c>
      <c r="M21" s="9">
        <f t="shared" si="9"/>
        <v>58283.354135654059</v>
      </c>
      <c r="N21" s="9">
        <f t="shared" si="10"/>
        <v>56157.810023623766</v>
      </c>
    </row>
    <row r="22" spans="1:15" x14ac:dyDescent="0.25">
      <c r="A22" t="s">
        <v>28</v>
      </c>
      <c r="B22" s="9">
        <f>'2013'!$D18</f>
        <v>50250</v>
      </c>
      <c r="C22" s="9">
        <f>'2014'!$D18</f>
        <v>97740</v>
      </c>
      <c r="D22" s="9">
        <f>'2015'!D18</f>
        <v>138210</v>
      </c>
      <c r="E22" s="9">
        <f t="shared" si="1"/>
        <v>95400</v>
      </c>
      <c r="F22" s="10">
        <f t="shared" si="2"/>
        <v>4.9641714338327873E-3</v>
      </c>
      <c r="G22" s="9">
        <f t="shared" si="3"/>
        <v>37822.647639972667</v>
      </c>
      <c r="H22" s="9">
        <f t="shared" si="4"/>
        <v>36690.925764830339</v>
      </c>
      <c r="I22" s="9">
        <f t="shared" si="5"/>
        <v>35559.203889688004</v>
      </c>
      <c r="J22" s="9">
        <f t="shared" si="6"/>
        <v>34427.482014545676</v>
      </c>
      <c r="K22" s="9">
        <f t="shared" si="7"/>
        <v>33295.755175231912</v>
      </c>
      <c r="L22" s="9">
        <f t="shared" si="8"/>
        <v>32164.033300089581</v>
      </c>
      <c r="M22" s="9">
        <f t="shared" si="9"/>
        <v>31032.311424947249</v>
      </c>
      <c r="N22" s="9">
        <f t="shared" si="10"/>
        <v>29900.589549804918</v>
      </c>
    </row>
    <row r="23" spans="1:15" x14ac:dyDescent="0.25">
      <c r="A23" t="s">
        <v>29</v>
      </c>
      <c r="B23" s="9">
        <f>'2013'!$D25</f>
        <v>4222</v>
      </c>
      <c r="C23" s="9">
        <f>'2014'!$D25</f>
        <v>6395</v>
      </c>
      <c r="D23" s="9">
        <f>'2015'!D25</f>
        <v>1777</v>
      </c>
      <c r="E23" s="9">
        <f t="shared" si="1"/>
        <v>4131.333333333333</v>
      </c>
      <c r="F23" s="10">
        <f t="shared" si="2"/>
        <v>2.1497533455948134E-4</v>
      </c>
      <c r="G23" s="9">
        <f t="shared" si="3"/>
        <v>1637.9241609008427</v>
      </c>
      <c r="H23" s="9">
        <f t="shared" si="4"/>
        <v>1588.9145140786413</v>
      </c>
      <c r="I23" s="9">
        <f t="shared" si="5"/>
        <v>1539.90486725644</v>
      </c>
      <c r="J23" s="9">
        <f t="shared" si="6"/>
        <v>1490.8952204342386</v>
      </c>
      <c r="K23" s="9">
        <f t="shared" si="7"/>
        <v>1441.8853586367024</v>
      </c>
      <c r="L23" s="9">
        <f t="shared" si="8"/>
        <v>1392.8757118145011</v>
      </c>
      <c r="M23" s="9">
        <f t="shared" si="9"/>
        <v>1343.8660649922997</v>
      </c>
      <c r="N23" s="9">
        <f t="shared" si="10"/>
        <v>1294.8564181700981</v>
      </c>
    </row>
    <row r="24" spans="1:15" x14ac:dyDescent="0.25">
      <c r="A24" t="s">
        <v>30</v>
      </c>
      <c r="B24" s="9">
        <f>'2013'!$D14</f>
        <v>35012</v>
      </c>
      <c r="C24" s="9">
        <f>'2014'!$D14</f>
        <v>43759</v>
      </c>
      <c r="D24" s="9">
        <f>'2015'!D14</f>
        <v>41027</v>
      </c>
      <c r="E24" s="9">
        <f t="shared" si="1"/>
        <v>39932.666666666664</v>
      </c>
      <c r="F24" s="10">
        <f t="shared" si="2"/>
        <v>2.0779098861995115E-3</v>
      </c>
      <c r="G24" s="9">
        <f t="shared" si="3"/>
        <v>15831.85723959974</v>
      </c>
      <c r="H24" s="9">
        <f t="shared" si="4"/>
        <v>15358.139499563747</v>
      </c>
      <c r="I24" s="9">
        <f t="shared" si="5"/>
        <v>14884.421759527755</v>
      </c>
      <c r="J24" s="9">
        <f t="shared" si="6"/>
        <v>14410.704019491763</v>
      </c>
      <c r="K24" s="9">
        <f t="shared" si="7"/>
        <v>13936.984201545883</v>
      </c>
      <c r="L24" s="9">
        <f t="shared" si="8"/>
        <v>13463.266461509893</v>
      </c>
      <c r="M24" s="9">
        <f t="shared" si="9"/>
        <v>12989.548721473901</v>
      </c>
      <c r="N24" s="9">
        <f t="shared" si="10"/>
        <v>12515.830981437908</v>
      </c>
    </row>
    <row r="25" spans="1:15" ht="15.75" thickBot="1" x14ac:dyDescent="0.3">
      <c r="I25" s="14"/>
    </row>
    <row r="26" spans="1:15" ht="15.75" thickBot="1" x14ac:dyDescent="0.3">
      <c r="A26" s="16" t="s">
        <v>38</v>
      </c>
      <c r="B26" s="17"/>
      <c r="C26" s="17"/>
      <c r="D26" s="17"/>
      <c r="E26" s="18">
        <f>SUM(E2:E24)</f>
        <v>19217708.588750854</v>
      </c>
      <c r="F26" s="10">
        <f>SUM(F2:F24)</f>
        <v>1</v>
      </c>
      <c r="G26" s="9"/>
      <c r="I26" s="14"/>
    </row>
    <row r="27" spans="1:15" x14ac:dyDescent="0.25">
      <c r="I27" s="14"/>
    </row>
    <row r="28" spans="1:15" ht="15.75" thickBot="1" x14ac:dyDescent="0.3"/>
    <row r="29" spans="1:15" x14ac:dyDescent="0.25">
      <c r="A29" s="27" t="s">
        <v>45</v>
      </c>
      <c r="B29" s="13">
        <v>2018</v>
      </c>
      <c r="C29" s="13">
        <v>2019</v>
      </c>
      <c r="D29" s="13">
        <v>2020</v>
      </c>
      <c r="E29" s="13">
        <v>2021</v>
      </c>
      <c r="F29" s="13">
        <v>2022</v>
      </c>
      <c r="G29" s="13">
        <v>2023</v>
      </c>
      <c r="H29" s="13">
        <v>2024</v>
      </c>
      <c r="I29" s="13">
        <v>2025</v>
      </c>
      <c r="J29" s="13">
        <v>2026</v>
      </c>
      <c r="K29" s="13" t="s">
        <v>40</v>
      </c>
      <c r="L29" s="20">
        <v>2050</v>
      </c>
    </row>
    <row r="30" spans="1:15" x14ac:dyDescent="0.25">
      <c r="A30" s="28" t="s">
        <v>48</v>
      </c>
      <c r="B30" s="11">
        <v>9119126</v>
      </c>
      <c r="C30" s="11">
        <v>8891148</v>
      </c>
      <c r="D30" s="11">
        <v>8663170</v>
      </c>
      <c r="E30" s="11">
        <v>8435192</v>
      </c>
      <c r="F30" s="11">
        <v>8207213</v>
      </c>
      <c r="G30" s="11">
        <v>7979235</v>
      </c>
      <c r="H30" s="11">
        <v>7751257</v>
      </c>
      <c r="I30" s="11">
        <v>7523279</v>
      </c>
      <c r="J30" s="11">
        <f>I30-B34*(J29-I29)</f>
        <v>7295300.8499999996</v>
      </c>
      <c r="K30" s="24" t="s">
        <v>43</v>
      </c>
      <c r="L30" s="21">
        <f>I30-B34*(L29-I29)</f>
        <v>1823825.2499999991</v>
      </c>
      <c r="N30" s="26"/>
      <c r="O30" s="23"/>
    </row>
    <row r="31" spans="1:15" x14ac:dyDescent="0.25">
      <c r="A31" s="28" t="s">
        <v>46</v>
      </c>
      <c r="B31" s="11">
        <f t="shared" ref="B31:F31" si="11">B30-B32</f>
        <v>7619126</v>
      </c>
      <c r="C31" s="11">
        <f t="shared" si="11"/>
        <v>7391148</v>
      </c>
      <c r="D31" s="11">
        <f t="shared" si="11"/>
        <v>7163170</v>
      </c>
      <c r="E31" s="11">
        <f t="shared" si="11"/>
        <v>6935192</v>
      </c>
      <c r="F31" s="11">
        <f t="shared" si="11"/>
        <v>6707213</v>
      </c>
      <c r="G31" s="11">
        <f>G30-G32</f>
        <v>6479235</v>
      </c>
      <c r="H31" s="11">
        <f>H30-H32</f>
        <v>6251257</v>
      </c>
      <c r="I31" s="11">
        <f>I30-I32</f>
        <v>6023279</v>
      </c>
      <c r="J31" s="11">
        <f>J30-J32</f>
        <v>6095300.8499999996</v>
      </c>
      <c r="K31" s="24" t="s">
        <v>43</v>
      </c>
      <c r="L31" s="21">
        <f t="shared" ref="L31" si="12">L30-L32</f>
        <v>1523825.2499999991</v>
      </c>
      <c r="N31" s="26"/>
      <c r="O31" s="23"/>
    </row>
    <row r="32" spans="1:15" ht="15.75" thickBot="1" x14ac:dyDescent="0.3">
      <c r="A32" s="29" t="s">
        <v>47</v>
      </c>
      <c r="B32" s="12">
        <v>1500000</v>
      </c>
      <c r="C32" s="12">
        <v>1500000</v>
      </c>
      <c r="D32" s="12">
        <v>1500000</v>
      </c>
      <c r="E32" s="12">
        <v>1500000</v>
      </c>
      <c r="F32" s="12">
        <v>1500000</v>
      </c>
      <c r="G32" s="12">
        <v>1500000</v>
      </c>
      <c r="H32" s="12">
        <v>1500000</v>
      </c>
      <c r="I32" s="12">
        <v>1500000</v>
      </c>
      <c r="J32" s="11">
        <f>B32-B35*(J29-B29)</f>
        <v>1200000</v>
      </c>
      <c r="K32" s="22" t="s">
        <v>43</v>
      </c>
      <c r="L32" s="21">
        <f>J32-B35*(L29-J29)</f>
        <v>300000</v>
      </c>
      <c r="M32" s="46"/>
    </row>
    <row r="33" spans="1:13" ht="15" customHeight="1" x14ac:dyDescent="0.25">
      <c r="J33" s="47" t="s">
        <v>44</v>
      </c>
      <c r="K33" s="48"/>
      <c r="L33" s="49"/>
      <c r="M33" s="25"/>
    </row>
    <row r="34" spans="1:13" x14ac:dyDescent="0.25">
      <c r="A34" s="19" t="s">
        <v>41</v>
      </c>
      <c r="B34" s="14">
        <f>B30*0.025</f>
        <v>227978.15000000002</v>
      </c>
      <c r="J34" s="50"/>
      <c r="K34" s="51"/>
      <c r="L34" s="52"/>
      <c r="M34" s="25"/>
    </row>
    <row r="35" spans="1:13" ht="15.75" thickBot="1" x14ac:dyDescent="0.3">
      <c r="A35" s="19" t="s">
        <v>42</v>
      </c>
      <c r="B35" s="14">
        <f>B32*0.025</f>
        <v>37500</v>
      </c>
      <c r="J35" s="53"/>
      <c r="K35" s="54"/>
      <c r="L35" s="55"/>
      <c r="M35" s="25"/>
    </row>
    <row r="36" spans="1:13" x14ac:dyDescent="0.25">
      <c r="K36" s="9"/>
    </row>
  </sheetData>
  <autoFilter ref="A1:N24"/>
  <mergeCells count="1">
    <mergeCell ref="J33:L35"/>
  </mergeCells>
  <pageMargins left="0.7" right="0.7" top="0.75" bottom="0.75" header="0.3" footer="0.3"/>
  <pageSetup scale="69" orientation="landscape" r:id="rId1"/>
  <headerFooter>
    <oddHeader>&amp;CAppendix C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A38" sqref="A38"/>
    </sheetView>
  </sheetViews>
  <sheetFormatPr defaultRowHeight="12.75" x14ac:dyDescent="0.2"/>
  <cols>
    <col min="1" max="1" width="47.28515625" style="1" customWidth="1"/>
    <col min="2" max="2" width="7.7109375" style="3" bestFit="1" customWidth="1"/>
    <col min="3" max="3" width="22.85546875" style="4" customWidth="1"/>
    <col min="4" max="4" width="18.7109375" style="6" customWidth="1"/>
    <col min="5" max="5" width="14.140625" style="5" customWidth="1"/>
    <col min="6" max="13" width="9.140625" style="2"/>
    <col min="14" max="255" width="9.140625" style="1"/>
    <col min="256" max="256" width="24.42578125" style="1" bestFit="1" customWidth="1"/>
    <col min="257" max="257" width="7.7109375" style="1" bestFit="1" customWidth="1"/>
    <col min="258" max="258" width="22.85546875" style="1" customWidth="1"/>
    <col min="259" max="259" width="21.85546875" style="1" customWidth="1"/>
    <col min="260" max="260" width="12.7109375" style="1" customWidth="1"/>
    <col min="261" max="261" width="12.28515625" style="1" customWidth="1"/>
    <col min="262" max="511" width="9.140625" style="1"/>
    <col min="512" max="512" width="24.42578125" style="1" bestFit="1" customWidth="1"/>
    <col min="513" max="513" width="7.7109375" style="1" bestFit="1" customWidth="1"/>
    <col min="514" max="514" width="22.85546875" style="1" customWidth="1"/>
    <col min="515" max="515" width="21.85546875" style="1" customWidth="1"/>
    <col min="516" max="516" width="12.7109375" style="1" customWidth="1"/>
    <col min="517" max="517" width="12.28515625" style="1" customWidth="1"/>
    <col min="518" max="767" width="9.140625" style="1"/>
    <col min="768" max="768" width="24.42578125" style="1" bestFit="1" customWidth="1"/>
    <col min="769" max="769" width="7.7109375" style="1" bestFit="1" customWidth="1"/>
    <col min="770" max="770" width="22.85546875" style="1" customWidth="1"/>
    <col min="771" max="771" width="21.85546875" style="1" customWidth="1"/>
    <col min="772" max="772" width="12.7109375" style="1" customWidth="1"/>
    <col min="773" max="773" width="12.28515625" style="1" customWidth="1"/>
    <col min="774" max="1023" width="9.140625" style="1"/>
    <col min="1024" max="1024" width="24.42578125" style="1" bestFit="1" customWidth="1"/>
    <col min="1025" max="1025" width="7.7109375" style="1" bestFit="1" customWidth="1"/>
    <col min="1026" max="1026" width="22.85546875" style="1" customWidth="1"/>
    <col min="1027" max="1027" width="21.85546875" style="1" customWidth="1"/>
    <col min="1028" max="1028" width="12.7109375" style="1" customWidth="1"/>
    <col min="1029" max="1029" width="12.28515625" style="1" customWidth="1"/>
    <col min="1030" max="1279" width="9.140625" style="1"/>
    <col min="1280" max="1280" width="24.42578125" style="1" bestFit="1" customWidth="1"/>
    <col min="1281" max="1281" width="7.7109375" style="1" bestFit="1" customWidth="1"/>
    <col min="1282" max="1282" width="22.85546875" style="1" customWidth="1"/>
    <col min="1283" max="1283" width="21.85546875" style="1" customWidth="1"/>
    <col min="1284" max="1284" width="12.7109375" style="1" customWidth="1"/>
    <col min="1285" max="1285" width="12.28515625" style="1" customWidth="1"/>
    <col min="1286" max="1535" width="9.140625" style="1"/>
    <col min="1536" max="1536" width="24.42578125" style="1" bestFit="1" customWidth="1"/>
    <col min="1537" max="1537" width="7.7109375" style="1" bestFit="1" customWidth="1"/>
    <col min="1538" max="1538" width="22.85546875" style="1" customWidth="1"/>
    <col min="1539" max="1539" width="21.85546875" style="1" customWidth="1"/>
    <col min="1540" max="1540" width="12.7109375" style="1" customWidth="1"/>
    <col min="1541" max="1541" width="12.28515625" style="1" customWidth="1"/>
    <col min="1542" max="1791" width="9.140625" style="1"/>
    <col min="1792" max="1792" width="24.42578125" style="1" bestFit="1" customWidth="1"/>
    <col min="1793" max="1793" width="7.7109375" style="1" bestFit="1" customWidth="1"/>
    <col min="1794" max="1794" width="22.85546875" style="1" customWidth="1"/>
    <col min="1795" max="1795" width="21.85546875" style="1" customWidth="1"/>
    <col min="1796" max="1796" width="12.7109375" style="1" customWidth="1"/>
    <col min="1797" max="1797" width="12.28515625" style="1" customWidth="1"/>
    <col min="1798" max="2047" width="9.140625" style="1"/>
    <col min="2048" max="2048" width="24.42578125" style="1" bestFit="1" customWidth="1"/>
    <col min="2049" max="2049" width="7.7109375" style="1" bestFit="1" customWidth="1"/>
    <col min="2050" max="2050" width="22.85546875" style="1" customWidth="1"/>
    <col min="2051" max="2051" width="21.85546875" style="1" customWidth="1"/>
    <col min="2052" max="2052" width="12.7109375" style="1" customWidth="1"/>
    <col min="2053" max="2053" width="12.28515625" style="1" customWidth="1"/>
    <col min="2054" max="2303" width="9.140625" style="1"/>
    <col min="2304" max="2304" width="24.42578125" style="1" bestFit="1" customWidth="1"/>
    <col min="2305" max="2305" width="7.7109375" style="1" bestFit="1" customWidth="1"/>
    <col min="2306" max="2306" width="22.85546875" style="1" customWidth="1"/>
    <col min="2307" max="2307" width="21.85546875" style="1" customWidth="1"/>
    <col min="2308" max="2308" width="12.7109375" style="1" customWidth="1"/>
    <col min="2309" max="2309" width="12.28515625" style="1" customWidth="1"/>
    <col min="2310" max="2559" width="9.140625" style="1"/>
    <col min="2560" max="2560" width="24.42578125" style="1" bestFit="1" customWidth="1"/>
    <col min="2561" max="2561" width="7.7109375" style="1" bestFit="1" customWidth="1"/>
    <col min="2562" max="2562" width="22.85546875" style="1" customWidth="1"/>
    <col min="2563" max="2563" width="21.85546875" style="1" customWidth="1"/>
    <col min="2564" max="2564" width="12.7109375" style="1" customWidth="1"/>
    <col min="2565" max="2565" width="12.28515625" style="1" customWidth="1"/>
    <col min="2566" max="2815" width="9.140625" style="1"/>
    <col min="2816" max="2816" width="24.42578125" style="1" bestFit="1" customWidth="1"/>
    <col min="2817" max="2817" width="7.7109375" style="1" bestFit="1" customWidth="1"/>
    <col min="2818" max="2818" width="22.85546875" style="1" customWidth="1"/>
    <col min="2819" max="2819" width="21.85546875" style="1" customWidth="1"/>
    <col min="2820" max="2820" width="12.7109375" style="1" customWidth="1"/>
    <col min="2821" max="2821" width="12.28515625" style="1" customWidth="1"/>
    <col min="2822" max="3071" width="9.140625" style="1"/>
    <col min="3072" max="3072" width="24.42578125" style="1" bestFit="1" customWidth="1"/>
    <col min="3073" max="3073" width="7.7109375" style="1" bestFit="1" customWidth="1"/>
    <col min="3074" max="3074" width="22.85546875" style="1" customWidth="1"/>
    <col min="3075" max="3075" width="21.85546875" style="1" customWidth="1"/>
    <col min="3076" max="3076" width="12.7109375" style="1" customWidth="1"/>
    <col min="3077" max="3077" width="12.28515625" style="1" customWidth="1"/>
    <col min="3078" max="3327" width="9.140625" style="1"/>
    <col min="3328" max="3328" width="24.42578125" style="1" bestFit="1" customWidth="1"/>
    <col min="3329" max="3329" width="7.7109375" style="1" bestFit="1" customWidth="1"/>
    <col min="3330" max="3330" width="22.85546875" style="1" customWidth="1"/>
    <col min="3331" max="3331" width="21.85546875" style="1" customWidth="1"/>
    <col min="3332" max="3332" width="12.7109375" style="1" customWidth="1"/>
    <col min="3333" max="3333" width="12.28515625" style="1" customWidth="1"/>
    <col min="3334" max="3583" width="9.140625" style="1"/>
    <col min="3584" max="3584" width="24.42578125" style="1" bestFit="1" customWidth="1"/>
    <col min="3585" max="3585" width="7.7109375" style="1" bestFit="1" customWidth="1"/>
    <col min="3586" max="3586" width="22.85546875" style="1" customWidth="1"/>
    <col min="3587" max="3587" width="21.85546875" style="1" customWidth="1"/>
    <col min="3588" max="3588" width="12.7109375" style="1" customWidth="1"/>
    <col min="3589" max="3589" width="12.28515625" style="1" customWidth="1"/>
    <col min="3590" max="3839" width="9.140625" style="1"/>
    <col min="3840" max="3840" width="24.42578125" style="1" bestFit="1" customWidth="1"/>
    <col min="3841" max="3841" width="7.7109375" style="1" bestFit="1" customWidth="1"/>
    <col min="3842" max="3842" width="22.85546875" style="1" customWidth="1"/>
    <col min="3843" max="3843" width="21.85546875" style="1" customWidth="1"/>
    <col min="3844" max="3844" width="12.7109375" style="1" customWidth="1"/>
    <col min="3845" max="3845" width="12.28515625" style="1" customWidth="1"/>
    <col min="3846" max="4095" width="9.140625" style="1"/>
    <col min="4096" max="4096" width="24.42578125" style="1" bestFit="1" customWidth="1"/>
    <col min="4097" max="4097" width="7.7109375" style="1" bestFit="1" customWidth="1"/>
    <col min="4098" max="4098" width="22.85546875" style="1" customWidth="1"/>
    <col min="4099" max="4099" width="21.85546875" style="1" customWidth="1"/>
    <col min="4100" max="4100" width="12.7109375" style="1" customWidth="1"/>
    <col min="4101" max="4101" width="12.28515625" style="1" customWidth="1"/>
    <col min="4102" max="4351" width="9.140625" style="1"/>
    <col min="4352" max="4352" width="24.42578125" style="1" bestFit="1" customWidth="1"/>
    <col min="4353" max="4353" width="7.7109375" style="1" bestFit="1" customWidth="1"/>
    <col min="4354" max="4354" width="22.85546875" style="1" customWidth="1"/>
    <col min="4355" max="4355" width="21.85546875" style="1" customWidth="1"/>
    <col min="4356" max="4356" width="12.7109375" style="1" customWidth="1"/>
    <col min="4357" max="4357" width="12.28515625" style="1" customWidth="1"/>
    <col min="4358" max="4607" width="9.140625" style="1"/>
    <col min="4608" max="4608" width="24.42578125" style="1" bestFit="1" customWidth="1"/>
    <col min="4609" max="4609" width="7.7109375" style="1" bestFit="1" customWidth="1"/>
    <col min="4610" max="4610" width="22.85546875" style="1" customWidth="1"/>
    <col min="4611" max="4611" width="21.85546875" style="1" customWidth="1"/>
    <col min="4612" max="4612" width="12.7109375" style="1" customWidth="1"/>
    <col min="4613" max="4613" width="12.28515625" style="1" customWidth="1"/>
    <col min="4614" max="4863" width="9.140625" style="1"/>
    <col min="4864" max="4864" width="24.42578125" style="1" bestFit="1" customWidth="1"/>
    <col min="4865" max="4865" width="7.7109375" style="1" bestFit="1" customWidth="1"/>
    <col min="4866" max="4866" width="22.85546875" style="1" customWidth="1"/>
    <col min="4867" max="4867" width="21.85546875" style="1" customWidth="1"/>
    <col min="4868" max="4868" width="12.7109375" style="1" customWidth="1"/>
    <col min="4869" max="4869" width="12.28515625" style="1" customWidth="1"/>
    <col min="4870" max="5119" width="9.140625" style="1"/>
    <col min="5120" max="5120" width="24.42578125" style="1" bestFit="1" customWidth="1"/>
    <col min="5121" max="5121" width="7.7109375" style="1" bestFit="1" customWidth="1"/>
    <col min="5122" max="5122" width="22.85546875" style="1" customWidth="1"/>
    <col min="5123" max="5123" width="21.85546875" style="1" customWidth="1"/>
    <col min="5124" max="5124" width="12.7109375" style="1" customWidth="1"/>
    <col min="5125" max="5125" width="12.28515625" style="1" customWidth="1"/>
    <col min="5126" max="5375" width="9.140625" style="1"/>
    <col min="5376" max="5376" width="24.42578125" style="1" bestFit="1" customWidth="1"/>
    <col min="5377" max="5377" width="7.7109375" style="1" bestFit="1" customWidth="1"/>
    <col min="5378" max="5378" width="22.85546875" style="1" customWidth="1"/>
    <col min="5379" max="5379" width="21.85546875" style="1" customWidth="1"/>
    <col min="5380" max="5380" width="12.7109375" style="1" customWidth="1"/>
    <col min="5381" max="5381" width="12.28515625" style="1" customWidth="1"/>
    <col min="5382" max="5631" width="9.140625" style="1"/>
    <col min="5632" max="5632" width="24.42578125" style="1" bestFit="1" customWidth="1"/>
    <col min="5633" max="5633" width="7.7109375" style="1" bestFit="1" customWidth="1"/>
    <col min="5634" max="5634" width="22.85546875" style="1" customWidth="1"/>
    <col min="5635" max="5635" width="21.85546875" style="1" customWidth="1"/>
    <col min="5636" max="5636" width="12.7109375" style="1" customWidth="1"/>
    <col min="5637" max="5637" width="12.28515625" style="1" customWidth="1"/>
    <col min="5638" max="5887" width="9.140625" style="1"/>
    <col min="5888" max="5888" width="24.42578125" style="1" bestFit="1" customWidth="1"/>
    <col min="5889" max="5889" width="7.7109375" style="1" bestFit="1" customWidth="1"/>
    <col min="5890" max="5890" width="22.85546875" style="1" customWidth="1"/>
    <col min="5891" max="5891" width="21.85546875" style="1" customWidth="1"/>
    <col min="5892" max="5892" width="12.7109375" style="1" customWidth="1"/>
    <col min="5893" max="5893" width="12.28515625" style="1" customWidth="1"/>
    <col min="5894" max="6143" width="9.140625" style="1"/>
    <col min="6144" max="6144" width="24.42578125" style="1" bestFit="1" customWidth="1"/>
    <col min="6145" max="6145" width="7.7109375" style="1" bestFit="1" customWidth="1"/>
    <col min="6146" max="6146" width="22.85546875" style="1" customWidth="1"/>
    <col min="6147" max="6147" width="21.85546875" style="1" customWidth="1"/>
    <col min="6148" max="6148" width="12.7109375" style="1" customWidth="1"/>
    <col min="6149" max="6149" width="12.28515625" style="1" customWidth="1"/>
    <col min="6150" max="6399" width="9.140625" style="1"/>
    <col min="6400" max="6400" width="24.42578125" style="1" bestFit="1" customWidth="1"/>
    <col min="6401" max="6401" width="7.7109375" style="1" bestFit="1" customWidth="1"/>
    <col min="6402" max="6402" width="22.85546875" style="1" customWidth="1"/>
    <col min="6403" max="6403" width="21.85546875" style="1" customWidth="1"/>
    <col min="6404" max="6404" width="12.7109375" style="1" customWidth="1"/>
    <col min="6405" max="6405" width="12.28515625" style="1" customWidth="1"/>
    <col min="6406" max="6655" width="9.140625" style="1"/>
    <col min="6656" max="6656" width="24.42578125" style="1" bestFit="1" customWidth="1"/>
    <col min="6657" max="6657" width="7.7109375" style="1" bestFit="1" customWidth="1"/>
    <col min="6658" max="6658" width="22.85546875" style="1" customWidth="1"/>
    <col min="6659" max="6659" width="21.85546875" style="1" customWidth="1"/>
    <col min="6660" max="6660" width="12.7109375" style="1" customWidth="1"/>
    <col min="6661" max="6661" width="12.28515625" style="1" customWidth="1"/>
    <col min="6662" max="6911" width="9.140625" style="1"/>
    <col min="6912" max="6912" width="24.42578125" style="1" bestFit="1" customWidth="1"/>
    <col min="6913" max="6913" width="7.7109375" style="1" bestFit="1" customWidth="1"/>
    <col min="6914" max="6914" width="22.85546875" style="1" customWidth="1"/>
    <col min="6915" max="6915" width="21.85546875" style="1" customWidth="1"/>
    <col min="6916" max="6916" width="12.7109375" style="1" customWidth="1"/>
    <col min="6917" max="6917" width="12.28515625" style="1" customWidth="1"/>
    <col min="6918" max="7167" width="9.140625" style="1"/>
    <col min="7168" max="7168" width="24.42578125" style="1" bestFit="1" customWidth="1"/>
    <col min="7169" max="7169" width="7.7109375" style="1" bestFit="1" customWidth="1"/>
    <col min="7170" max="7170" width="22.85546875" style="1" customWidth="1"/>
    <col min="7171" max="7171" width="21.85546875" style="1" customWidth="1"/>
    <col min="7172" max="7172" width="12.7109375" style="1" customWidth="1"/>
    <col min="7173" max="7173" width="12.28515625" style="1" customWidth="1"/>
    <col min="7174" max="7423" width="9.140625" style="1"/>
    <col min="7424" max="7424" width="24.42578125" style="1" bestFit="1" customWidth="1"/>
    <col min="7425" max="7425" width="7.7109375" style="1" bestFit="1" customWidth="1"/>
    <col min="7426" max="7426" width="22.85546875" style="1" customWidth="1"/>
    <col min="7427" max="7427" width="21.85546875" style="1" customWidth="1"/>
    <col min="7428" max="7428" width="12.7109375" style="1" customWidth="1"/>
    <col min="7429" max="7429" width="12.28515625" style="1" customWidth="1"/>
    <col min="7430" max="7679" width="9.140625" style="1"/>
    <col min="7680" max="7680" width="24.42578125" style="1" bestFit="1" customWidth="1"/>
    <col min="7681" max="7681" width="7.7109375" style="1" bestFit="1" customWidth="1"/>
    <col min="7682" max="7682" width="22.85546875" style="1" customWidth="1"/>
    <col min="7683" max="7683" width="21.85546875" style="1" customWidth="1"/>
    <col min="7684" max="7684" width="12.7109375" style="1" customWidth="1"/>
    <col min="7685" max="7685" width="12.28515625" style="1" customWidth="1"/>
    <col min="7686" max="7935" width="9.140625" style="1"/>
    <col min="7936" max="7936" width="24.42578125" style="1" bestFit="1" customWidth="1"/>
    <col min="7937" max="7937" width="7.7109375" style="1" bestFit="1" customWidth="1"/>
    <col min="7938" max="7938" width="22.85546875" style="1" customWidth="1"/>
    <col min="7939" max="7939" width="21.85546875" style="1" customWidth="1"/>
    <col min="7940" max="7940" width="12.7109375" style="1" customWidth="1"/>
    <col min="7941" max="7941" width="12.28515625" style="1" customWidth="1"/>
    <col min="7942" max="8191" width="9.140625" style="1"/>
    <col min="8192" max="8192" width="24.42578125" style="1" bestFit="1" customWidth="1"/>
    <col min="8193" max="8193" width="7.7109375" style="1" bestFit="1" customWidth="1"/>
    <col min="8194" max="8194" width="22.85546875" style="1" customWidth="1"/>
    <col min="8195" max="8195" width="21.85546875" style="1" customWidth="1"/>
    <col min="8196" max="8196" width="12.7109375" style="1" customWidth="1"/>
    <col min="8197" max="8197" width="12.28515625" style="1" customWidth="1"/>
    <col min="8198" max="8447" width="9.140625" style="1"/>
    <col min="8448" max="8448" width="24.42578125" style="1" bestFit="1" customWidth="1"/>
    <col min="8449" max="8449" width="7.7109375" style="1" bestFit="1" customWidth="1"/>
    <col min="8450" max="8450" width="22.85546875" style="1" customWidth="1"/>
    <col min="8451" max="8451" width="21.85546875" style="1" customWidth="1"/>
    <col min="8452" max="8452" width="12.7109375" style="1" customWidth="1"/>
    <col min="8453" max="8453" width="12.28515625" style="1" customWidth="1"/>
    <col min="8454" max="8703" width="9.140625" style="1"/>
    <col min="8704" max="8704" width="24.42578125" style="1" bestFit="1" customWidth="1"/>
    <col min="8705" max="8705" width="7.7109375" style="1" bestFit="1" customWidth="1"/>
    <col min="8706" max="8706" width="22.85546875" style="1" customWidth="1"/>
    <col min="8707" max="8707" width="21.85546875" style="1" customWidth="1"/>
    <col min="8708" max="8708" width="12.7109375" style="1" customWidth="1"/>
    <col min="8709" max="8709" width="12.28515625" style="1" customWidth="1"/>
    <col min="8710" max="8959" width="9.140625" style="1"/>
    <col min="8960" max="8960" width="24.42578125" style="1" bestFit="1" customWidth="1"/>
    <col min="8961" max="8961" width="7.7109375" style="1" bestFit="1" customWidth="1"/>
    <col min="8962" max="8962" width="22.85546875" style="1" customWidth="1"/>
    <col min="8963" max="8963" width="21.85546875" style="1" customWidth="1"/>
    <col min="8964" max="8964" width="12.7109375" style="1" customWidth="1"/>
    <col min="8965" max="8965" width="12.28515625" style="1" customWidth="1"/>
    <col min="8966" max="9215" width="9.140625" style="1"/>
    <col min="9216" max="9216" width="24.42578125" style="1" bestFit="1" customWidth="1"/>
    <col min="9217" max="9217" width="7.7109375" style="1" bestFit="1" customWidth="1"/>
    <col min="9218" max="9218" width="22.85546875" style="1" customWidth="1"/>
    <col min="9219" max="9219" width="21.85546875" style="1" customWidth="1"/>
    <col min="9220" max="9220" width="12.7109375" style="1" customWidth="1"/>
    <col min="9221" max="9221" width="12.28515625" style="1" customWidth="1"/>
    <col min="9222" max="9471" width="9.140625" style="1"/>
    <col min="9472" max="9472" width="24.42578125" style="1" bestFit="1" customWidth="1"/>
    <col min="9473" max="9473" width="7.7109375" style="1" bestFit="1" customWidth="1"/>
    <col min="9474" max="9474" width="22.85546875" style="1" customWidth="1"/>
    <col min="9475" max="9475" width="21.85546875" style="1" customWidth="1"/>
    <col min="9476" max="9476" width="12.7109375" style="1" customWidth="1"/>
    <col min="9477" max="9477" width="12.28515625" style="1" customWidth="1"/>
    <col min="9478" max="9727" width="9.140625" style="1"/>
    <col min="9728" max="9728" width="24.42578125" style="1" bestFit="1" customWidth="1"/>
    <col min="9729" max="9729" width="7.7109375" style="1" bestFit="1" customWidth="1"/>
    <col min="9730" max="9730" width="22.85546875" style="1" customWidth="1"/>
    <col min="9731" max="9731" width="21.85546875" style="1" customWidth="1"/>
    <col min="9732" max="9732" width="12.7109375" style="1" customWidth="1"/>
    <col min="9733" max="9733" width="12.28515625" style="1" customWidth="1"/>
    <col min="9734" max="9983" width="9.140625" style="1"/>
    <col min="9984" max="9984" width="24.42578125" style="1" bestFit="1" customWidth="1"/>
    <col min="9985" max="9985" width="7.7109375" style="1" bestFit="1" customWidth="1"/>
    <col min="9986" max="9986" width="22.85546875" style="1" customWidth="1"/>
    <col min="9987" max="9987" width="21.85546875" style="1" customWidth="1"/>
    <col min="9988" max="9988" width="12.7109375" style="1" customWidth="1"/>
    <col min="9989" max="9989" width="12.28515625" style="1" customWidth="1"/>
    <col min="9990" max="10239" width="9.140625" style="1"/>
    <col min="10240" max="10240" width="24.42578125" style="1" bestFit="1" customWidth="1"/>
    <col min="10241" max="10241" width="7.7109375" style="1" bestFit="1" customWidth="1"/>
    <col min="10242" max="10242" width="22.85546875" style="1" customWidth="1"/>
    <col min="10243" max="10243" width="21.85546875" style="1" customWidth="1"/>
    <col min="10244" max="10244" width="12.7109375" style="1" customWidth="1"/>
    <col min="10245" max="10245" width="12.28515625" style="1" customWidth="1"/>
    <col min="10246" max="10495" width="9.140625" style="1"/>
    <col min="10496" max="10496" width="24.42578125" style="1" bestFit="1" customWidth="1"/>
    <col min="10497" max="10497" width="7.7109375" style="1" bestFit="1" customWidth="1"/>
    <col min="10498" max="10498" width="22.85546875" style="1" customWidth="1"/>
    <col min="10499" max="10499" width="21.85546875" style="1" customWidth="1"/>
    <col min="10500" max="10500" width="12.7109375" style="1" customWidth="1"/>
    <col min="10501" max="10501" width="12.28515625" style="1" customWidth="1"/>
    <col min="10502" max="10751" width="9.140625" style="1"/>
    <col min="10752" max="10752" width="24.42578125" style="1" bestFit="1" customWidth="1"/>
    <col min="10753" max="10753" width="7.7109375" style="1" bestFit="1" customWidth="1"/>
    <col min="10754" max="10754" width="22.85546875" style="1" customWidth="1"/>
    <col min="10755" max="10755" width="21.85546875" style="1" customWidth="1"/>
    <col min="10756" max="10756" width="12.7109375" style="1" customWidth="1"/>
    <col min="10757" max="10757" width="12.28515625" style="1" customWidth="1"/>
    <col min="10758" max="11007" width="9.140625" style="1"/>
    <col min="11008" max="11008" width="24.42578125" style="1" bestFit="1" customWidth="1"/>
    <col min="11009" max="11009" width="7.7109375" style="1" bestFit="1" customWidth="1"/>
    <col min="11010" max="11010" width="22.85546875" style="1" customWidth="1"/>
    <col min="11011" max="11011" width="21.85546875" style="1" customWidth="1"/>
    <col min="11012" max="11012" width="12.7109375" style="1" customWidth="1"/>
    <col min="11013" max="11013" width="12.28515625" style="1" customWidth="1"/>
    <col min="11014" max="11263" width="9.140625" style="1"/>
    <col min="11264" max="11264" width="24.42578125" style="1" bestFit="1" customWidth="1"/>
    <col min="11265" max="11265" width="7.7109375" style="1" bestFit="1" customWidth="1"/>
    <col min="11266" max="11266" width="22.85546875" style="1" customWidth="1"/>
    <col min="11267" max="11267" width="21.85546875" style="1" customWidth="1"/>
    <col min="11268" max="11268" width="12.7109375" style="1" customWidth="1"/>
    <col min="11269" max="11269" width="12.28515625" style="1" customWidth="1"/>
    <col min="11270" max="11519" width="9.140625" style="1"/>
    <col min="11520" max="11520" width="24.42578125" style="1" bestFit="1" customWidth="1"/>
    <col min="11521" max="11521" width="7.7109375" style="1" bestFit="1" customWidth="1"/>
    <col min="11522" max="11522" width="22.85546875" style="1" customWidth="1"/>
    <col min="11523" max="11523" width="21.85546875" style="1" customWidth="1"/>
    <col min="11524" max="11524" width="12.7109375" style="1" customWidth="1"/>
    <col min="11525" max="11525" width="12.28515625" style="1" customWidth="1"/>
    <col min="11526" max="11775" width="9.140625" style="1"/>
    <col min="11776" max="11776" width="24.42578125" style="1" bestFit="1" customWidth="1"/>
    <col min="11777" max="11777" width="7.7109375" style="1" bestFit="1" customWidth="1"/>
    <col min="11778" max="11778" width="22.85546875" style="1" customWidth="1"/>
    <col min="11779" max="11779" width="21.85546875" style="1" customWidth="1"/>
    <col min="11780" max="11780" width="12.7109375" style="1" customWidth="1"/>
    <col min="11781" max="11781" width="12.28515625" style="1" customWidth="1"/>
    <col min="11782" max="12031" width="9.140625" style="1"/>
    <col min="12032" max="12032" width="24.42578125" style="1" bestFit="1" customWidth="1"/>
    <col min="12033" max="12033" width="7.7109375" style="1" bestFit="1" customWidth="1"/>
    <col min="12034" max="12034" width="22.85546875" style="1" customWidth="1"/>
    <col min="12035" max="12035" width="21.85546875" style="1" customWidth="1"/>
    <col min="12036" max="12036" width="12.7109375" style="1" customWidth="1"/>
    <col min="12037" max="12037" width="12.28515625" style="1" customWidth="1"/>
    <col min="12038" max="12287" width="9.140625" style="1"/>
    <col min="12288" max="12288" width="24.42578125" style="1" bestFit="1" customWidth="1"/>
    <col min="12289" max="12289" width="7.7109375" style="1" bestFit="1" customWidth="1"/>
    <col min="12290" max="12290" width="22.85546875" style="1" customWidth="1"/>
    <col min="12291" max="12291" width="21.85546875" style="1" customWidth="1"/>
    <col min="12292" max="12292" width="12.7109375" style="1" customWidth="1"/>
    <col min="12293" max="12293" width="12.28515625" style="1" customWidth="1"/>
    <col min="12294" max="12543" width="9.140625" style="1"/>
    <col min="12544" max="12544" width="24.42578125" style="1" bestFit="1" customWidth="1"/>
    <col min="12545" max="12545" width="7.7109375" style="1" bestFit="1" customWidth="1"/>
    <col min="12546" max="12546" width="22.85546875" style="1" customWidth="1"/>
    <col min="12547" max="12547" width="21.85546875" style="1" customWidth="1"/>
    <col min="12548" max="12548" width="12.7109375" style="1" customWidth="1"/>
    <col min="12549" max="12549" width="12.28515625" style="1" customWidth="1"/>
    <col min="12550" max="12799" width="9.140625" style="1"/>
    <col min="12800" max="12800" width="24.42578125" style="1" bestFit="1" customWidth="1"/>
    <col min="12801" max="12801" width="7.7109375" style="1" bestFit="1" customWidth="1"/>
    <col min="12802" max="12802" width="22.85546875" style="1" customWidth="1"/>
    <col min="12803" max="12803" width="21.85546875" style="1" customWidth="1"/>
    <col min="12804" max="12804" width="12.7109375" style="1" customWidth="1"/>
    <col min="12805" max="12805" width="12.28515625" style="1" customWidth="1"/>
    <col min="12806" max="13055" width="9.140625" style="1"/>
    <col min="13056" max="13056" width="24.42578125" style="1" bestFit="1" customWidth="1"/>
    <col min="13057" max="13057" width="7.7109375" style="1" bestFit="1" customWidth="1"/>
    <col min="13058" max="13058" width="22.85546875" style="1" customWidth="1"/>
    <col min="13059" max="13059" width="21.85546875" style="1" customWidth="1"/>
    <col min="13060" max="13060" width="12.7109375" style="1" customWidth="1"/>
    <col min="13061" max="13061" width="12.28515625" style="1" customWidth="1"/>
    <col min="13062" max="13311" width="9.140625" style="1"/>
    <col min="13312" max="13312" width="24.42578125" style="1" bestFit="1" customWidth="1"/>
    <col min="13313" max="13313" width="7.7109375" style="1" bestFit="1" customWidth="1"/>
    <col min="13314" max="13314" width="22.85546875" style="1" customWidth="1"/>
    <col min="13315" max="13315" width="21.85546875" style="1" customWidth="1"/>
    <col min="13316" max="13316" width="12.7109375" style="1" customWidth="1"/>
    <col min="13317" max="13317" width="12.28515625" style="1" customWidth="1"/>
    <col min="13318" max="13567" width="9.140625" style="1"/>
    <col min="13568" max="13568" width="24.42578125" style="1" bestFit="1" customWidth="1"/>
    <col min="13569" max="13569" width="7.7109375" style="1" bestFit="1" customWidth="1"/>
    <col min="13570" max="13570" width="22.85546875" style="1" customWidth="1"/>
    <col min="13571" max="13571" width="21.85546875" style="1" customWidth="1"/>
    <col min="13572" max="13572" width="12.7109375" style="1" customWidth="1"/>
    <col min="13573" max="13573" width="12.28515625" style="1" customWidth="1"/>
    <col min="13574" max="13823" width="9.140625" style="1"/>
    <col min="13824" max="13824" width="24.42578125" style="1" bestFit="1" customWidth="1"/>
    <col min="13825" max="13825" width="7.7109375" style="1" bestFit="1" customWidth="1"/>
    <col min="13826" max="13826" width="22.85546875" style="1" customWidth="1"/>
    <col min="13827" max="13827" width="21.85546875" style="1" customWidth="1"/>
    <col min="13828" max="13828" width="12.7109375" style="1" customWidth="1"/>
    <col min="13829" max="13829" width="12.28515625" style="1" customWidth="1"/>
    <col min="13830" max="14079" width="9.140625" style="1"/>
    <col min="14080" max="14080" width="24.42578125" style="1" bestFit="1" customWidth="1"/>
    <col min="14081" max="14081" width="7.7109375" style="1" bestFit="1" customWidth="1"/>
    <col min="14082" max="14082" width="22.85546875" style="1" customWidth="1"/>
    <col min="14083" max="14083" width="21.85546875" style="1" customWidth="1"/>
    <col min="14084" max="14084" width="12.7109375" style="1" customWidth="1"/>
    <col min="14085" max="14085" width="12.28515625" style="1" customWidth="1"/>
    <col min="14086" max="14335" width="9.140625" style="1"/>
    <col min="14336" max="14336" width="24.42578125" style="1" bestFit="1" customWidth="1"/>
    <col min="14337" max="14337" width="7.7109375" style="1" bestFit="1" customWidth="1"/>
    <col min="14338" max="14338" width="22.85546875" style="1" customWidth="1"/>
    <col min="14339" max="14339" width="21.85546875" style="1" customWidth="1"/>
    <col min="14340" max="14340" width="12.7109375" style="1" customWidth="1"/>
    <col min="14341" max="14341" width="12.28515625" style="1" customWidth="1"/>
    <col min="14342" max="14591" width="9.140625" style="1"/>
    <col min="14592" max="14592" width="24.42578125" style="1" bestFit="1" customWidth="1"/>
    <col min="14593" max="14593" width="7.7109375" style="1" bestFit="1" customWidth="1"/>
    <col min="14594" max="14594" width="22.85546875" style="1" customWidth="1"/>
    <col min="14595" max="14595" width="21.85546875" style="1" customWidth="1"/>
    <col min="14596" max="14596" width="12.7109375" style="1" customWidth="1"/>
    <col min="14597" max="14597" width="12.28515625" style="1" customWidth="1"/>
    <col min="14598" max="14847" width="9.140625" style="1"/>
    <col min="14848" max="14848" width="24.42578125" style="1" bestFit="1" customWidth="1"/>
    <col min="14849" max="14849" width="7.7109375" style="1" bestFit="1" customWidth="1"/>
    <col min="14850" max="14850" width="22.85546875" style="1" customWidth="1"/>
    <col min="14851" max="14851" width="21.85546875" style="1" customWidth="1"/>
    <col min="14852" max="14852" width="12.7109375" style="1" customWidth="1"/>
    <col min="14853" max="14853" width="12.28515625" style="1" customWidth="1"/>
    <col min="14854" max="15103" width="9.140625" style="1"/>
    <col min="15104" max="15104" width="24.42578125" style="1" bestFit="1" customWidth="1"/>
    <col min="15105" max="15105" width="7.7109375" style="1" bestFit="1" customWidth="1"/>
    <col min="15106" max="15106" width="22.85546875" style="1" customWidth="1"/>
    <col min="15107" max="15107" width="21.85546875" style="1" customWidth="1"/>
    <col min="15108" max="15108" width="12.7109375" style="1" customWidth="1"/>
    <col min="15109" max="15109" width="12.28515625" style="1" customWidth="1"/>
    <col min="15110" max="15359" width="9.140625" style="1"/>
    <col min="15360" max="15360" width="24.42578125" style="1" bestFit="1" customWidth="1"/>
    <col min="15361" max="15361" width="7.7109375" style="1" bestFit="1" customWidth="1"/>
    <col min="15362" max="15362" width="22.85546875" style="1" customWidth="1"/>
    <col min="15363" max="15363" width="21.85546875" style="1" customWidth="1"/>
    <col min="15364" max="15364" width="12.7109375" style="1" customWidth="1"/>
    <col min="15365" max="15365" width="12.28515625" style="1" customWidth="1"/>
    <col min="15366" max="15615" width="9.140625" style="1"/>
    <col min="15616" max="15616" width="24.42578125" style="1" bestFit="1" customWidth="1"/>
    <col min="15617" max="15617" width="7.7109375" style="1" bestFit="1" customWidth="1"/>
    <col min="15618" max="15618" width="22.85546875" style="1" customWidth="1"/>
    <col min="15619" max="15619" width="21.85546875" style="1" customWidth="1"/>
    <col min="15620" max="15620" width="12.7109375" style="1" customWidth="1"/>
    <col min="15621" max="15621" width="12.28515625" style="1" customWidth="1"/>
    <col min="15622" max="15871" width="9.140625" style="1"/>
    <col min="15872" max="15872" width="24.42578125" style="1" bestFit="1" customWidth="1"/>
    <col min="15873" max="15873" width="7.7109375" style="1" bestFit="1" customWidth="1"/>
    <col min="15874" max="15874" width="22.85546875" style="1" customWidth="1"/>
    <col min="15875" max="15875" width="21.85546875" style="1" customWidth="1"/>
    <col min="15876" max="15876" width="12.7109375" style="1" customWidth="1"/>
    <col min="15877" max="15877" width="12.28515625" style="1" customWidth="1"/>
    <col min="15878" max="16127" width="9.140625" style="1"/>
    <col min="16128" max="16128" width="24.42578125" style="1" bestFit="1" customWidth="1"/>
    <col min="16129" max="16129" width="7.7109375" style="1" bestFit="1" customWidth="1"/>
    <col min="16130" max="16130" width="22.85546875" style="1" customWidth="1"/>
    <col min="16131" max="16131" width="21.85546875" style="1" customWidth="1"/>
    <col min="16132" max="16132" width="12.7109375" style="1" customWidth="1"/>
    <col min="16133" max="16133" width="12.28515625" style="1" customWidth="1"/>
    <col min="16134" max="16384" width="9.140625" style="1"/>
  </cols>
  <sheetData>
    <row r="1" spans="1:5" x14ac:dyDescent="0.2">
      <c r="A1" s="56" t="s">
        <v>6</v>
      </c>
      <c r="B1" s="57"/>
      <c r="C1" s="57"/>
      <c r="D1" s="58"/>
      <c r="E1" s="40"/>
    </row>
    <row r="2" spans="1:5" ht="13.5" thickBot="1" x14ac:dyDescent="0.25">
      <c r="A2" s="59"/>
      <c r="B2" s="60"/>
      <c r="C2" s="60"/>
      <c r="D2" s="61"/>
      <c r="E2" s="40"/>
    </row>
    <row r="3" spans="1:5" x14ac:dyDescent="0.2">
      <c r="A3" s="62" t="s">
        <v>49</v>
      </c>
      <c r="B3" s="62" t="s">
        <v>0</v>
      </c>
      <c r="C3" s="62" t="s">
        <v>1</v>
      </c>
      <c r="D3" s="62" t="s">
        <v>8</v>
      </c>
      <c r="E3" s="30"/>
    </row>
    <row r="4" spans="1:5" x14ac:dyDescent="0.2">
      <c r="A4" s="63"/>
      <c r="B4" s="63"/>
      <c r="C4" s="63"/>
      <c r="D4" s="63"/>
      <c r="E4" s="30"/>
    </row>
    <row r="5" spans="1:5" ht="13.5" thickBot="1" x14ac:dyDescent="0.25">
      <c r="A5" s="64"/>
      <c r="B5" s="64"/>
      <c r="C5" s="64"/>
      <c r="D5" s="64"/>
      <c r="E5" s="30"/>
    </row>
    <row r="6" spans="1:5" ht="13.5" thickBot="1" x14ac:dyDescent="0.25">
      <c r="A6" s="31" t="s">
        <v>50</v>
      </c>
      <c r="B6" s="32">
        <v>55211</v>
      </c>
      <c r="C6" s="32"/>
      <c r="D6" s="41">
        <v>2506599</v>
      </c>
      <c r="E6" s="30"/>
    </row>
    <row r="7" spans="1:5" ht="13.5" thickBot="1" x14ac:dyDescent="0.25">
      <c r="A7" s="31" t="s">
        <v>51</v>
      </c>
      <c r="B7" s="32">
        <v>55212</v>
      </c>
      <c r="C7" s="32"/>
      <c r="D7" s="42">
        <v>2095415</v>
      </c>
      <c r="E7" s="30"/>
    </row>
    <row r="8" spans="1:5" ht="13.5" thickBot="1" x14ac:dyDescent="0.25">
      <c r="A8" s="31" t="s">
        <v>52</v>
      </c>
      <c r="B8" s="32">
        <v>10307</v>
      </c>
      <c r="C8" s="32"/>
      <c r="D8" s="41">
        <v>849373</v>
      </c>
      <c r="E8" s="30"/>
    </row>
    <row r="9" spans="1:5" ht="13.5" thickBot="1" x14ac:dyDescent="0.25">
      <c r="A9" s="31" t="s">
        <v>2</v>
      </c>
      <c r="B9" s="32">
        <v>55041</v>
      </c>
      <c r="C9" s="32"/>
      <c r="D9" s="42">
        <v>1108977</v>
      </c>
      <c r="E9" s="30"/>
    </row>
    <row r="10" spans="1:5" ht="13.5" thickBot="1" x14ac:dyDescent="0.25">
      <c r="A10" s="33" t="s">
        <v>53</v>
      </c>
      <c r="B10" s="34">
        <v>1660</v>
      </c>
      <c r="C10" s="34"/>
      <c r="D10" s="43">
        <v>40340</v>
      </c>
      <c r="E10" s="30"/>
    </row>
    <row r="11" spans="1:5" ht="13.5" thickBot="1" x14ac:dyDescent="0.25">
      <c r="A11" s="31" t="s">
        <v>54</v>
      </c>
      <c r="B11" s="32">
        <v>1619</v>
      </c>
      <c r="C11" s="32"/>
      <c r="D11" s="41">
        <v>2485519</v>
      </c>
      <c r="E11" s="30"/>
    </row>
    <row r="12" spans="1:5" ht="13.5" thickBot="1" x14ac:dyDescent="0.25">
      <c r="A12" s="33" t="s">
        <v>55</v>
      </c>
      <c r="B12" s="34">
        <v>52026</v>
      </c>
      <c r="C12" s="34"/>
      <c r="D12" s="43">
        <v>105475</v>
      </c>
      <c r="E12" s="30"/>
    </row>
    <row r="13" spans="1:5" ht="13.5" thickBot="1" x14ac:dyDescent="0.25">
      <c r="A13" s="31" t="s">
        <v>3</v>
      </c>
      <c r="B13" s="32">
        <v>55026</v>
      </c>
      <c r="C13" s="32"/>
      <c r="D13" s="42">
        <v>860064</v>
      </c>
      <c r="E13" s="30"/>
    </row>
    <row r="14" spans="1:5" ht="13.5" thickBot="1" x14ac:dyDescent="0.25">
      <c r="A14" s="31" t="s">
        <v>56</v>
      </c>
      <c r="B14" s="32">
        <v>1642</v>
      </c>
      <c r="C14" s="32"/>
      <c r="D14" s="42">
        <v>41027</v>
      </c>
      <c r="E14" s="30"/>
    </row>
    <row r="15" spans="1:5" ht="13.5" thickBot="1" x14ac:dyDescent="0.25">
      <c r="A15" s="31" t="s">
        <v>57</v>
      </c>
      <c r="B15" s="32">
        <v>1592</v>
      </c>
      <c r="C15" s="32"/>
      <c r="D15" s="42">
        <v>2280</v>
      </c>
      <c r="E15" s="30"/>
    </row>
    <row r="16" spans="1:5" ht="13.5" thickBot="1" x14ac:dyDescent="0.25">
      <c r="A16" s="33" t="s">
        <v>58</v>
      </c>
      <c r="B16" s="34">
        <v>55317</v>
      </c>
      <c r="C16" s="34"/>
      <c r="D16" s="43">
        <v>2315269</v>
      </c>
      <c r="E16" s="30"/>
    </row>
    <row r="17" spans="1:5" ht="13.5" thickBot="1" x14ac:dyDescent="0.25">
      <c r="A17" s="33" t="s">
        <v>59</v>
      </c>
      <c r="B17" s="34">
        <v>1595</v>
      </c>
      <c r="C17" s="35">
        <v>3159928</v>
      </c>
      <c r="D17" s="43">
        <v>1657661</v>
      </c>
      <c r="E17" s="30"/>
    </row>
    <row r="18" spans="1:5" ht="13.5" thickBot="1" x14ac:dyDescent="0.25">
      <c r="A18" s="33" t="s">
        <v>5</v>
      </c>
      <c r="B18" s="34">
        <v>54586</v>
      </c>
      <c r="C18" s="34"/>
      <c r="D18" s="44">
        <v>138210</v>
      </c>
      <c r="E18" s="30"/>
    </row>
    <row r="19" spans="1:5" ht="13.5" thickBot="1" x14ac:dyDescent="0.25">
      <c r="A19" s="33" t="s">
        <v>60</v>
      </c>
      <c r="B19" s="34">
        <v>10726</v>
      </c>
      <c r="C19" s="36"/>
      <c r="D19" s="44">
        <v>876022</v>
      </c>
      <c r="E19" s="30"/>
    </row>
    <row r="20" spans="1:5" ht="13.5" thickBot="1" x14ac:dyDescent="0.25">
      <c r="A20" s="33" t="s">
        <v>4</v>
      </c>
      <c r="B20" s="34">
        <v>54805</v>
      </c>
      <c r="C20" s="34"/>
      <c r="D20" s="44">
        <v>485233</v>
      </c>
      <c r="E20" s="30"/>
    </row>
    <row r="21" spans="1:5" ht="13.5" thickBot="1" x14ac:dyDescent="0.25">
      <c r="A21" s="33" t="s">
        <v>61</v>
      </c>
      <c r="B21" s="34">
        <v>55079</v>
      </c>
      <c r="C21" s="34"/>
      <c r="D21" s="44">
        <v>1867107</v>
      </c>
      <c r="E21" s="30"/>
    </row>
    <row r="22" spans="1:5" ht="13.5" thickBot="1" x14ac:dyDescent="0.25">
      <c r="A22" s="33" t="s">
        <v>62</v>
      </c>
      <c r="B22" s="34">
        <v>10823</v>
      </c>
      <c r="C22" s="34"/>
      <c r="D22" s="44">
        <v>1600</v>
      </c>
      <c r="E22" s="30"/>
    </row>
    <row r="23" spans="1:5" ht="13.5" thickBot="1" x14ac:dyDescent="0.25">
      <c r="A23" s="33" t="s">
        <v>63</v>
      </c>
      <c r="B23" s="34">
        <v>1588</v>
      </c>
      <c r="C23" s="34"/>
      <c r="D23" s="44">
        <v>2945088</v>
      </c>
      <c r="E23" s="30"/>
    </row>
    <row r="24" spans="1:5" ht="13.5" thickBot="1" x14ac:dyDescent="0.25">
      <c r="A24" s="33" t="s">
        <v>64</v>
      </c>
      <c r="B24" s="34">
        <v>1599</v>
      </c>
      <c r="C24" s="34"/>
      <c r="D24" s="44">
        <v>288478</v>
      </c>
      <c r="E24" s="30"/>
    </row>
    <row r="25" spans="1:5" ht="13.5" thickBot="1" x14ac:dyDescent="0.25">
      <c r="A25" s="33" t="s">
        <v>65</v>
      </c>
      <c r="B25" s="37">
        <v>1678</v>
      </c>
      <c r="C25" s="38"/>
      <c r="D25" s="45">
        <v>1777</v>
      </c>
      <c r="E25" s="30"/>
    </row>
    <row r="26" spans="1:5" ht="13.5" thickBot="1" x14ac:dyDescent="0.25">
      <c r="A26" s="33" t="s">
        <v>66</v>
      </c>
      <c r="B26" s="34">
        <v>50002</v>
      </c>
      <c r="C26" s="34"/>
      <c r="D26" s="44">
        <v>181671</v>
      </c>
      <c r="E26" s="30"/>
    </row>
    <row r="27" spans="1:5" ht="13.5" thickBot="1" x14ac:dyDescent="0.25">
      <c r="A27" s="33" t="s">
        <v>67</v>
      </c>
      <c r="B27" s="34">
        <v>6081</v>
      </c>
      <c r="C27" s="39"/>
      <c r="D27" s="43">
        <v>216362</v>
      </c>
      <c r="E27" s="30"/>
    </row>
    <row r="28" spans="1:5" ht="13.5" thickBot="1" x14ac:dyDescent="0.25">
      <c r="A28" s="33" t="s">
        <v>68</v>
      </c>
      <c r="B28" s="34">
        <v>1682</v>
      </c>
      <c r="C28" s="34"/>
      <c r="D28" s="44">
        <v>170860</v>
      </c>
      <c r="E28" s="30"/>
    </row>
  </sheetData>
  <mergeCells count="5">
    <mergeCell ref="A1:D2"/>
    <mergeCell ref="A3:A5"/>
    <mergeCell ref="B3:B5"/>
    <mergeCell ref="C3:C5"/>
    <mergeCell ref="D3:D5"/>
  </mergeCells>
  <pageMargins left="0.7" right="0.7" top="0.75" bottom="0.75" header="0.3" footer="0.3"/>
  <pageSetup orientation="landscape" r:id="rId1"/>
  <headerFooter>
    <oddHeader>&amp;CAppendix C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sqref="A1:D2"/>
    </sheetView>
  </sheetViews>
  <sheetFormatPr defaultRowHeight="15" x14ac:dyDescent="0.25"/>
  <cols>
    <col min="1" max="1" width="49.140625" bestFit="1" customWidth="1"/>
    <col min="3" max="4" width="19.5703125" customWidth="1"/>
  </cols>
  <sheetData>
    <row r="1" spans="1:4" x14ac:dyDescent="0.25">
      <c r="A1" s="56" t="s">
        <v>7</v>
      </c>
      <c r="B1" s="57"/>
      <c r="C1" s="57"/>
      <c r="D1" s="58"/>
    </row>
    <row r="2" spans="1:4" ht="9.75" customHeight="1" thickBot="1" x14ac:dyDescent="0.3">
      <c r="A2" s="59"/>
      <c r="B2" s="60"/>
      <c r="C2" s="60"/>
      <c r="D2" s="61"/>
    </row>
    <row r="3" spans="1:4" x14ac:dyDescent="0.25">
      <c r="A3" s="62" t="s">
        <v>49</v>
      </c>
      <c r="B3" s="62" t="s">
        <v>0</v>
      </c>
      <c r="C3" s="62" t="s">
        <v>1</v>
      </c>
      <c r="D3" s="62" t="s">
        <v>8</v>
      </c>
    </row>
    <row r="4" spans="1:4" x14ac:dyDescent="0.25">
      <c r="A4" s="63"/>
      <c r="B4" s="63"/>
      <c r="C4" s="63"/>
      <c r="D4" s="63"/>
    </row>
    <row r="5" spans="1:4" ht="7.5" customHeight="1" thickBot="1" x14ac:dyDescent="0.3">
      <c r="A5" s="64"/>
      <c r="B5" s="64"/>
      <c r="C5" s="64"/>
      <c r="D5" s="64"/>
    </row>
    <row r="6" spans="1:4" ht="15.75" customHeight="1" thickBot="1" x14ac:dyDescent="0.3">
      <c r="A6" s="31" t="s">
        <v>50</v>
      </c>
      <c r="B6" s="32">
        <v>55211</v>
      </c>
      <c r="C6" s="32"/>
      <c r="D6" s="41">
        <v>2231947</v>
      </c>
    </row>
    <row r="7" spans="1:4" ht="15.75" thickBot="1" x14ac:dyDescent="0.3">
      <c r="A7" s="31" t="s">
        <v>51</v>
      </c>
      <c r="B7" s="32">
        <v>55212</v>
      </c>
      <c r="C7" s="32"/>
      <c r="D7" s="42">
        <v>2151363</v>
      </c>
    </row>
    <row r="8" spans="1:4" ht="15.75" customHeight="1" thickBot="1" x14ac:dyDescent="0.3">
      <c r="A8" s="31" t="s">
        <v>52</v>
      </c>
      <c r="B8" s="32">
        <v>10307</v>
      </c>
      <c r="C8" s="32"/>
      <c r="D8" s="41">
        <v>415151</v>
      </c>
    </row>
    <row r="9" spans="1:4" ht="15.75" thickBot="1" x14ac:dyDescent="0.3">
      <c r="A9" s="31" t="s">
        <v>2</v>
      </c>
      <c r="B9" s="32">
        <v>55041</v>
      </c>
      <c r="C9" s="32"/>
      <c r="D9" s="42">
        <v>1188669</v>
      </c>
    </row>
    <row r="10" spans="1:4" ht="15.75" thickBot="1" x14ac:dyDescent="0.3">
      <c r="A10" s="33" t="s">
        <v>53</v>
      </c>
      <c r="B10" s="34">
        <v>1660</v>
      </c>
      <c r="C10" s="34"/>
      <c r="D10" s="43">
        <v>80480.679999999993</v>
      </c>
    </row>
    <row r="11" spans="1:4" ht="15.75" thickBot="1" x14ac:dyDescent="0.3">
      <c r="A11" s="31" t="s">
        <v>54</v>
      </c>
      <c r="B11" s="32">
        <v>1619</v>
      </c>
      <c r="C11" s="32"/>
      <c r="D11" s="41">
        <v>2717681</v>
      </c>
    </row>
    <row r="12" spans="1:4" ht="15.75" thickBot="1" x14ac:dyDescent="0.3">
      <c r="A12" s="33" t="s">
        <v>55</v>
      </c>
      <c r="B12" s="34">
        <v>52026</v>
      </c>
      <c r="C12" s="34"/>
      <c r="D12" s="43">
        <v>139536</v>
      </c>
    </row>
    <row r="13" spans="1:4" ht="15.75" thickBot="1" x14ac:dyDescent="0.3">
      <c r="A13" s="31" t="s">
        <v>3</v>
      </c>
      <c r="B13" s="32">
        <v>55026</v>
      </c>
      <c r="C13" s="32"/>
      <c r="D13" s="42">
        <v>915744</v>
      </c>
    </row>
    <row r="14" spans="1:4" ht="15.75" thickBot="1" x14ac:dyDescent="0.3">
      <c r="A14" s="31" t="s">
        <v>56</v>
      </c>
      <c r="B14" s="32">
        <v>1642</v>
      </c>
      <c r="C14" s="32"/>
      <c r="D14" s="42">
        <v>43759</v>
      </c>
    </row>
    <row r="15" spans="1:4" ht="15.75" thickBot="1" x14ac:dyDescent="0.3">
      <c r="A15" s="31" t="s">
        <v>57</v>
      </c>
      <c r="B15" s="32">
        <v>1592</v>
      </c>
      <c r="C15" s="32"/>
      <c r="D15" s="42">
        <v>7880</v>
      </c>
    </row>
    <row r="16" spans="1:4" ht="15.75" thickBot="1" x14ac:dyDescent="0.3">
      <c r="A16" s="33" t="s">
        <v>58</v>
      </c>
      <c r="B16" s="34">
        <v>55317</v>
      </c>
      <c r="C16" s="34"/>
      <c r="D16" s="43">
        <v>3576401</v>
      </c>
    </row>
    <row r="17" spans="1:4" ht="15.75" thickBot="1" x14ac:dyDescent="0.3">
      <c r="A17" s="33" t="s">
        <v>59</v>
      </c>
      <c r="B17" s="34">
        <v>1595</v>
      </c>
      <c r="C17" s="35">
        <v>2995076</v>
      </c>
      <c r="D17" s="43">
        <v>1314786</v>
      </c>
    </row>
    <row r="18" spans="1:4" ht="15.75" thickBot="1" x14ac:dyDescent="0.3">
      <c r="A18" s="33" t="s">
        <v>5</v>
      </c>
      <c r="B18" s="34">
        <v>54586</v>
      </c>
      <c r="C18" s="34"/>
      <c r="D18" s="44">
        <v>97740</v>
      </c>
    </row>
    <row r="19" spans="1:4" ht="15.75" thickBot="1" x14ac:dyDescent="0.3">
      <c r="A19" s="33" t="s">
        <v>60</v>
      </c>
      <c r="B19" s="34">
        <v>10726</v>
      </c>
      <c r="C19" s="36"/>
      <c r="D19" s="44">
        <v>781932</v>
      </c>
    </row>
    <row r="20" spans="1:4" ht="15.75" thickBot="1" x14ac:dyDescent="0.3">
      <c r="A20" s="33" t="s">
        <v>4</v>
      </c>
      <c r="B20" s="34">
        <v>54805</v>
      </c>
      <c r="C20" s="34"/>
      <c r="D20" s="44">
        <v>465678.31</v>
      </c>
    </row>
    <row r="21" spans="1:4" ht="15.75" thickBot="1" x14ac:dyDescent="0.3">
      <c r="A21" s="33" t="s">
        <v>61</v>
      </c>
      <c r="B21" s="34">
        <v>55079</v>
      </c>
      <c r="C21" s="34"/>
      <c r="D21" s="44">
        <v>1822289</v>
      </c>
    </row>
    <row r="22" spans="1:4" ht="15.75" thickBot="1" x14ac:dyDescent="0.3">
      <c r="A22" s="33" t="s">
        <v>62</v>
      </c>
      <c r="B22" s="34">
        <v>10823</v>
      </c>
      <c r="C22" s="34"/>
      <c r="D22" s="44">
        <v>3854</v>
      </c>
    </row>
    <row r="23" spans="1:4" ht="15.75" thickBot="1" x14ac:dyDescent="0.3">
      <c r="A23" s="33" t="s">
        <v>63</v>
      </c>
      <c r="B23" s="34">
        <v>1588</v>
      </c>
      <c r="C23" s="34"/>
      <c r="D23" s="44">
        <v>1840072</v>
      </c>
    </row>
    <row r="24" spans="1:4" ht="15.75" thickBot="1" x14ac:dyDescent="0.3">
      <c r="A24" s="33" t="s">
        <v>64</v>
      </c>
      <c r="B24" s="34">
        <v>1599</v>
      </c>
      <c r="C24" s="34"/>
      <c r="D24" s="44">
        <v>394368</v>
      </c>
    </row>
    <row r="25" spans="1:4" ht="15.75" thickBot="1" x14ac:dyDescent="0.3">
      <c r="A25" s="33" t="s">
        <v>65</v>
      </c>
      <c r="B25" s="37">
        <v>1678</v>
      </c>
      <c r="C25" s="38"/>
      <c r="D25" s="45">
        <v>6395</v>
      </c>
    </row>
    <row r="26" spans="1:4" ht="15.75" thickBot="1" x14ac:dyDescent="0.3">
      <c r="A26" s="33" t="s">
        <v>66</v>
      </c>
      <c r="B26" s="34">
        <v>50002</v>
      </c>
      <c r="C26" s="34"/>
      <c r="D26" s="44">
        <v>212966</v>
      </c>
    </row>
    <row r="27" spans="1:4" ht="15.75" thickBot="1" x14ac:dyDescent="0.3">
      <c r="A27" s="33" t="s">
        <v>67</v>
      </c>
      <c r="B27" s="34">
        <v>6081</v>
      </c>
      <c r="C27" s="39"/>
      <c r="D27" s="43">
        <v>206162.40000000002</v>
      </c>
    </row>
    <row r="28" spans="1:4" ht="15.75" thickBot="1" x14ac:dyDescent="0.3">
      <c r="A28" s="33" t="s">
        <v>68</v>
      </c>
      <c r="B28" s="34">
        <v>1682</v>
      </c>
      <c r="C28" s="34"/>
      <c r="D28" s="44">
        <v>142610</v>
      </c>
    </row>
  </sheetData>
  <mergeCells count="5">
    <mergeCell ref="A1:D2"/>
    <mergeCell ref="A3:A5"/>
    <mergeCell ref="B3:B5"/>
    <mergeCell ref="C3:C5"/>
    <mergeCell ref="D3:D5"/>
  </mergeCells>
  <pageMargins left="0.7" right="0.7" top="0.75" bottom="0.75" header="0.3" footer="0.3"/>
  <pageSetup orientation="landscape" horizontalDpi="4294967292" verticalDpi="0" r:id="rId1"/>
  <headerFooter>
    <oddHeader>&amp;CAppendix C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sqref="A1:D2"/>
    </sheetView>
  </sheetViews>
  <sheetFormatPr defaultRowHeight="15" x14ac:dyDescent="0.25"/>
  <cols>
    <col min="1" max="1" width="49.140625" bestFit="1" customWidth="1"/>
    <col min="2" max="2" width="7.7109375" bestFit="1" customWidth="1"/>
    <col min="3" max="3" width="20.28515625" customWidth="1"/>
    <col min="4" max="4" width="18.5703125" customWidth="1"/>
  </cols>
  <sheetData>
    <row r="1" spans="1:5" x14ac:dyDescent="0.25">
      <c r="A1" s="56" t="s">
        <v>9</v>
      </c>
      <c r="B1" s="57"/>
      <c r="C1" s="57"/>
      <c r="D1" s="58"/>
    </row>
    <row r="2" spans="1:5" ht="8.25" customHeight="1" thickBot="1" x14ac:dyDescent="0.3">
      <c r="A2" s="59"/>
      <c r="B2" s="60"/>
      <c r="C2" s="60"/>
      <c r="D2" s="61"/>
    </row>
    <row r="3" spans="1:5" x14ac:dyDescent="0.25">
      <c r="A3" s="62" t="s">
        <v>49</v>
      </c>
      <c r="B3" s="62" t="s">
        <v>0</v>
      </c>
      <c r="C3" s="62" t="s">
        <v>1</v>
      </c>
      <c r="D3" s="62" t="s">
        <v>8</v>
      </c>
    </row>
    <row r="4" spans="1:5" x14ac:dyDescent="0.25">
      <c r="A4" s="63"/>
      <c r="B4" s="63"/>
      <c r="C4" s="63"/>
      <c r="D4" s="63"/>
    </row>
    <row r="5" spans="1:5" ht="10.5" customHeight="1" thickBot="1" x14ac:dyDescent="0.3">
      <c r="A5" s="64"/>
      <c r="B5" s="64"/>
      <c r="C5" s="64"/>
      <c r="D5" s="64"/>
    </row>
    <row r="6" spans="1:5" ht="15" customHeight="1" thickBot="1" x14ac:dyDescent="0.3">
      <c r="A6" s="31" t="s">
        <v>50</v>
      </c>
      <c r="B6" s="32">
        <v>55211</v>
      </c>
      <c r="C6" s="32"/>
      <c r="D6" s="41">
        <v>1978236.3450000002</v>
      </c>
      <c r="E6" s="9"/>
    </row>
    <row r="7" spans="1:5" ht="15" customHeight="1" thickBot="1" x14ac:dyDescent="0.3">
      <c r="A7" s="31" t="s">
        <v>51</v>
      </c>
      <c r="B7" s="32">
        <v>55212</v>
      </c>
      <c r="C7" s="32"/>
      <c r="D7" s="42">
        <v>1901421</v>
      </c>
      <c r="E7" s="9"/>
    </row>
    <row r="8" spans="1:5" ht="15" customHeight="1" thickBot="1" x14ac:dyDescent="0.3">
      <c r="A8" s="31" t="s">
        <v>52</v>
      </c>
      <c r="B8" s="32">
        <v>10307</v>
      </c>
      <c r="C8" s="32"/>
      <c r="D8" s="41">
        <v>258301.98225257223</v>
      </c>
      <c r="E8" s="9"/>
    </row>
    <row r="9" spans="1:5" ht="15" customHeight="1" thickBot="1" x14ac:dyDescent="0.3">
      <c r="A9" s="31" t="s">
        <v>2</v>
      </c>
      <c r="B9" s="32">
        <v>55041</v>
      </c>
      <c r="C9" s="32"/>
      <c r="D9" s="42">
        <v>1114804</v>
      </c>
      <c r="E9" s="9"/>
    </row>
    <row r="10" spans="1:5" ht="15" customHeight="1" thickBot="1" x14ac:dyDescent="0.3">
      <c r="A10" s="33" t="s">
        <v>53</v>
      </c>
      <c r="B10" s="34">
        <v>1660</v>
      </c>
      <c r="C10" s="34"/>
      <c r="D10" s="43">
        <v>69886.31</v>
      </c>
      <c r="E10" s="9"/>
    </row>
    <row r="11" spans="1:5" ht="15" customHeight="1" thickBot="1" x14ac:dyDescent="0.3">
      <c r="A11" s="31" t="s">
        <v>54</v>
      </c>
      <c r="B11" s="32">
        <v>1619</v>
      </c>
      <c r="C11" s="32"/>
      <c r="D11" s="41">
        <v>3411196.2450000006</v>
      </c>
      <c r="E11" s="9"/>
    </row>
    <row r="12" spans="1:5" ht="15" customHeight="1" thickBot="1" x14ac:dyDescent="0.3">
      <c r="A12" s="33" t="s">
        <v>55</v>
      </c>
      <c r="B12" s="34">
        <v>52026</v>
      </c>
      <c r="C12" s="34"/>
      <c r="D12" s="43">
        <v>132488</v>
      </c>
      <c r="E12" s="9"/>
    </row>
    <row r="13" spans="1:5" ht="15" customHeight="1" thickBot="1" x14ac:dyDescent="0.3">
      <c r="A13" s="31" t="s">
        <v>3</v>
      </c>
      <c r="B13" s="32">
        <v>55026</v>
      </c>
      <c r="C13" s="32"/>
      <c r="D13" s="42">
        <v>803903.69699999993</v>
      </c>
      <c r="E13" s="9"/>
    </row>
    <row r="14" spans="1:5" ht="15" customHeight="1" thickBot="1" x14ac:dyDescent="0.3">
      <c r="A14" s="31" t="s">
        <v>56</v>
      </c>
      <c r="B14" s="32">
        <v>1642</v>
      </c>
      <c r="C14" s="32"/>
      <c r="D14" s="42">
        <v>35012</v>
      </c>
      <c r="E14" s="9"/>
    </row>
    <row r="15" spans="1:5" ht="15" customHeight="1" thickBot="1" x14ac:dyDescent="0.3">
      <c r="A15" s="31" t="s">
        <v>57</v>
      </c>
      <c r="B15" s="32">
        <v>1592</v>
      </c>
      <c r="C15" s="32"/>
      <c r="D15" s="42">
        <v>2355</v>
      </c>
      <c r="E15" s="9"/>
    </row>
    <row r="16" spans="1:5" ht="15" customHeight="1" thickBot="1" x14ac:dyDescent="0.3">
      <c r="A16" s="33" t="s">
        <v>58</v>
      </c>
      <c r="B16" s="34">
        <v>55317</v>
      </c>
      <c r="C16" s="34"/>
      <c r="D16" s="43">
        <v>3818127</v>
      </c>
      <c r="E16" s="9"/>
    </row>
    <row r="17" spans="1:5" ht="15" customHeight="1" thickBot="1" x14ac:dyDescent="0.3">
      <c r="A17" s="33" t="s">
        <v>59</v>
      </c>
      <c r="B17" s="34">
        <v>1595</v>
      </c>
      <c r="C17" s="35">
        <v>1599454</v>
      </c>
      <c r="D17" s="43">
        <v>686229</v>
      </c>
      <c r="E17" s="9"/>
    </row>
    <row r="18" spans="1:5" ht="15" customHeight="1" thickBot="1" x14ac:dyDescent="0.3">
      <c r="A18" s="33" t="s">
        <v>5</v>
      </c>
      <c r="B18" s="34">
        <v>54586</v>
      </c>
      <c r="C18" s="34"/>
      <c r="D18" s="44">
        <v>50250</v>
      </c>
      <c r="E18" s="9"/>
    </row>
    <row r="19" spans="1:5" ht="15" customHeight="1" thickBot="1" x14ac:dyDescent="0.3">
      <c r="A19" s="33" t="s">
        <v>60</v>
      </c>
      <c r="B19" s="34">
        <v>10726</v>
      </c>
      <c r="C19" s="36"/>
      <c r="D19" s="44">
        <v>716500.51199999987</v>
      </c>
      <c r="E19" s="9"/>
    </row>
    <row r="20" spans="1:5" ht="15" customHeight="1" thickBot="1" x14ac:dyDescent="0.3">
      <c r="A20" s="33" t="s">
        <v>4</v>
      </c>
      <c r="B20" s="34">
        <v>54805</v>
      </c>
      <c r="C20" s="34"/>
      <c r="D20" s="44">
        <v>211782.23</v>
      </c>
      <c r="E20" s="9"/>
    </row>
    <row r="21" spans="1:5" ht="15" customHeight="1" thickBot="1" x14ac:dyDescent="0.3">
      <c r="A21" s="33" t="s">
        <v>61</v>
      </c>
      <c r="B21" s="34">
        <v>55079</v>
      </c>
      <c r="C21" s="34"/>
      <c r="D21" s="44">
        <v>1480470</v>
      </c>
      <c r="E21" s="9"/>
    </row>
    <row r="22" spans="1:5" ht="15" customHeight="1" thickBot="1" x14ac:dyDescent="0.3">
      <c r="A22" s="33" t="s">
        <v>62</v>
      </c>
      <c r="B22" s="34">
        <v>10823</v>
      </c>
      <c r="C22" s="34"/>
      <c r="D22" s="44">
        <v>2297</v>
      </c>
      <c r="E22" s="9"/>
    </row>
    <row r="23" spans="1:5" ht="15" customHeight="1" thickBot="1" x14ac:dyDescent="0.3">
      <c r="A23" s="33" t="s">
        <v>63</v>
      </c>
      <c r="B23" s="34">
        <v>1588</v>
      </c>
      <c r="C23" s="34"/>
      <c r="D23" s="44">
        <v>7054069</v>
      </c>
      <c r="E23" s="9"/>
    </row>
    <row r="24" spans="1:5" ht="15" customHeight="1" thickBot="1" x14ac:dyDescent="0.3">
      <c r="A24" s="33" t="s">
        <v>64</v>
      </c>
      <c r="B24" s="34">
        <v>1599</v>
      </c>
      <c r="C24" s="34"/>
      <c r="D24" s="44">
        <v>112952</v>
      </c>
      <c r="E24" s="9"/>
    </row>
    <row r="25" spans="1:5" ht="15" customHeight="1" thickBot="1" x14ac:dyDescent="0.3">
      <c r="A25" s="33" t="s">
        <v>65</v>
      </c>
      <c r="B25" s="37">
        <v>1678</v>
      </c>
      <c r="C25" s="38"/>
      <c r="D25" s="45">
        <v>4222</v>
      </c>
      <c r="E25" s="9"/>
    </row>
    <row r="26" spans="1:5" ht="15" customHeight="1" thickBot="1" x14ac:dyDescent="0.3">
      <c r="A26" s="33" t="s">
        <v>66</v>
      </c>
      <c r="B26" s="34">
        <v>50002</v>
      </c>
      <c r="C26" s="34"/>
      <c r="D26" s="44">
        <v>229681</v>
      </c>
      <c r="E26" s="9"/>
    </row>
    <row r="27" spans="1:5" ht="15" customHeight="1" thickBot="1" x14ac:dyDescent="0.3">
      <c r="A27" s="33" t="s">
        <v>67</v>
      </c>
      <c r="B27" s="34">
        <v>6081</v>
      </c>
      <c r="C27" s="39"/>
      <c r="D27" s="43">
        <v>115002.3</v>
      </c>
      <c r="E27" s="9"/>
    </row>
    <row r="28" spans="1:5" ht="15" customHeight="1" thickBot="1" x14ac:dyDescent="0.3">
      <c r="A28" s="33" t="s">
        <v>68</v>
      </c>
      <c r="B28" s="34">
        <v>1682</v>
      </c>
      <c r="C28" s="34"/>
      <c r="D28" s="44">
        <v>80464</v>
      </c>
      <c r="E28" s="9"/>
    </row>
  </sheetData>
  <mergeCells count="5">
    <mergeCell ref="A1:D2"/>
    <mergeCell ref="A3:A5"/>
    <mergeCell ref="B3:B5"/>
    <mergeCell ref="C3:C5"/>
    <mergeCell ref="D3:D5"/>
  </mergeCells>
  <pageMargins left="0.7" right="0.7" top="0.75" bottom="0.75" header="0.3" footer="0.3"/>
  <pageSetup orientation="landscape" r:id="rId1"/>
  <headerFooter>
    <oddHeader>&amp;CAppendix C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2015</vt:lpstr>
      <vt:lpstr>2014</vt:lpstr>
      <vt:lpstr>2013</vt:lpstr>
    </vt:vector>
  </TitlesOfParts>
  <Company>Department of Environmental Protection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2011-12-29T17:58:52Z</dcterms:created>
  <dc:creator>srichardson</dc:creator>
  <lastModifiedBy>jgarfinkle</lastModifiedBy>
  <lastPrinted>2016-12-09T18:10:59Z</lastPrinted>
  <dcterms:modified xsi:type="dcterms:W3CDTF">2016-12-09T18:11:51Z</dcterms:modified>
</coreProperties>
</file>