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0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'1PartandTrng'!$A$1:$L$16</definedName>
    <definedName name="_xlnm.Print_Area" localSheetId="2">'2ExitsOutcomes'!$A$1:$M$16</definedName>
    <definedName name="_xlnm.Print_Area" localSheetId="3">'3Characteristics'!$A$1:$N$14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<sst xmlns="http://schemas.openxmlformats.org/spreadsheetml/2006/main" count="77" uniqueCount="58">
  <si>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</si>
  <si>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</si>
  <si>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</si>
  <si>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</si>
  <si>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</si>
  <si>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</si>
  <si>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</si>
  <si>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</si>
  <si>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</si>
  <si>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</si>
  <si>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</si>
  <si>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</si>
  <si>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</si>
  <si>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</si>
  <si>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</si>
  <si>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</si>
  <si>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</si>
  <si>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</si>
  <si>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</si>
  <si>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</si>
  <si>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</si>
  <si>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</si>
  <si>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</si>
  <si>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</si>
  <si>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Average
Placement                       Wage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</si>
  <si>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</si>
  <si>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</si>
  <si>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</si>
  <si>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</si>
  <si>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</si>
  <si>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</si>
  <si>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</si>
  <si>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</si>
  <si>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</si>
  <si>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</si>
  <si>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</si>
  <si>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</si>
  <si>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</si>
  <si>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LMV:  YOPLAIT
07/01/2015 - 06/30/2017</t>
  </si>
  <si>
    <t>Sector Partnership
07/01/2015 - 06/30/2017</t>
  </si>
  <si>
    <t>N/A</t>
  </si>
  <si>
    <t>Greater Lowell Multi NDWG
01/01/2016 - 09/30/2017</t>
  </si>
  <si>
    <t>OJT/ Apprentice</t>
  </si>
  <si>
    <t>Brockton:  Haemonetics
12/01/2013 - 12/31/2016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</si>
  <si>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</si>
  <si>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</si>
  <si>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</si>
  <si>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</si>
  <si>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</si>
  <si>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</si>
  <si>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</si>
  <si>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</si>
  <si>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MSW:  Retail Tech
07/01/2016 - 06/30/2018</t>
  </si>
  <si>
    <t>MSW:  Intel Biotech
10/01/2014 - 09/30/2017</t>
  </si>
  <si>
    <t>Hampden:  Job Driven NEG
07/01/2014 - 06/30/2017</t>
  </si>
  <si>
    <t>GNB:  Hi Liner
07/01/2016 - 06/30/2018</t>
  </si>
  <si>
    <t>WORKFORCE AREA</t>
  </si>
  <si>
    <t>FY17 QUARTER ENDING JUNE 30,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</si>
</sst>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24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9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9" fontId="12" fillId="0" borderId="30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right" vertical="center" wrapText="1" indent="2"/>
    </xf>
    <xf numFmtId="3" fontId="11" fillId="0" borderId="18" xfId="0" applyNumberFormat="1" applyFont="1" applyFill="1" applyBorder="1" applyAlignment="1">
      <alignment horizontal="right" vertical="center" wrapText="1" indent="2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34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60" applyNumberFormat="1" applyFont="1" applyFill="1" applyBorder="1" applyAlignment="1">
      <alignment horizontal="center" vertical="center"/>
    </xf>
    <xf numFmtId="186" fontId="1" fillId="0" borderId="11" xfId="60" applyNumberFormat="1" applyFont="1" applyFill="1" applyBorder="1" applyAlignment="1">
      <alignment horizontal="center" vertical="center"/>
    </xf>
    <xf numFmtId="186" fontId="1" fillId="0" borderId="33" xfId="60" applyNumberFormat="1" applyFont="1" applyFill="1" applyBorder="1" applyAlignment="1">
      <alignment horizontal="center" vertical="center"/>
    </xf>
    <xf numFmtId="186" fontId="1" fillId="33" borderId="27" xfId="60" applyNumberFormat="1" applyFont="1" applyFill="1" applyBorder="1" applyAlignment="1">
      <alignment horizontal="center" vertical="center"/>
    </xf>
    <xf numFmtId="186" fontId="1" fillId="0" borderId="34" xfId="60" applyNumberFormat="1" applyFont="1" applyFill="1" applyBorder="1" applyAlignment="1">
      <alignment horizontal="center" vertical="center"/>
    </xf>
    <xf numFmtId="186" fontId="1" fillId="0" borderId="28" xfId="6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9" fontId="11" fillId="0" borderId="36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/>
      <protection/>
    </xf>
    <xf numFmtId="0" fontId="1" fillId="0" borderId="0" xfId="57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3" fontId="12" fillId="0" borderId="21" xfId="57" applyNumberFormat="1" applyFont="1" applyFill="1" applyBorder="1" applyAlignment="1">
      <alignment horizontal="center" vertical="center"/>
      <protection/>
    </xf>
    <xf numFmtId="3" fontId="12" fillId="0" borderId="30" xfId="57" applyNumberFormat="1" applyFont="1" applyFill="1" applyBorder="1" applyAlignment="1">
      <alignment horizontal="center" vertical="center"/>
      <protection/>
    </xf>
    <xf numFmtId="3" fontId="12" fillId="0" borderId="37" xfId="57" applyNumberFormat="1" applyFont="1" applyFill="1" applyBorder="1" applyAlignment="1">
      <alignment horizontal="center" vertical="center"/>
      <protection/>
    </xf>
    <xf numFmtId="3" fontId="12" fillId="0" borderId="29" xfId="57" applyNumberFormat="1" applyFont="1" applyFill="1" applyBorder="1" applyAlignment="1">
      <alignment horizontal="center" vertical="center"/>
      <protection/>
    </xf>
    <xf numFmtId="9" fontId="12" fillId="0" borderId="22" xfId="57" applyNumberFormat="1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vertical="center"/>
      <protection/>
    </xf>
    <xf numFmtId="1" fontId="11" fillId="0" borderId="16" xfId="57" applyNumberFormat="1" applyFont="1" applyFill="1" applyBorder="1" applyAlignment="1">
      <alignment horizontal="center" vertical="center"/>
      <protection/>
    </xf>
    <xf numFmtId="1" fontId="11" fillId="0" borderId="38" xfId="57" applyNumberFormat="1" applyFont="1" applyFill="1" applyBorder="1" applyAlignment="1">
      <alignment horizontal="center" vertical="center"/>
      <protection/>
    </xf>
    <xf numFmtId="1" fontId="11" fillId="0" borderId="26" xfId="57" applyNumberFormat="1" applyFont="1" applyFill="1" applyBorder="1" applyAlignment="1">
      <alignment horizontal="center" vertical="center"/>
      <protection/>
    </xf>
    <xf numFmtId="9" fontId="11" fillId="0" borderId="16" xfId="57" applyNumberFormat="1" applyFont="1" applyFill="1" applyBorder="1" applyAlignment="1">
      <alignment horizontal="center" vertical="center"/>
      <protection/>
    </xf>
    <xf numFmtId="3" fontId="11" fillId="0" borderId="3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0" xfId="57" applyNumberFormat="1" applyFont="1" applyFill="1" applyBorder="1" applyAlignment="1">
      <alignment horizontal="center" vertical="center"/>
      <protection/>
    </xf>
    <xf numFmtId="1" fontId="11" fillId="0" borderId="34" xfId="57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9" fontId="11" fillId="0" borderId="28" xfId="57" applyNumberFormat="1" applyFont="1" applyFill="1" applyBorder="1" applyAlignment="1">
      <alignment horizontal="center" vertical="center"/>
      <protection/>
    </xf>
    <xf numFmtId="3" fontId="11" fillId="0" borderId="27" xfId="57" applyNumberFormat="1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1" fontId="11" fillId="0" borderId="19" xfId="57" applyNumberFormat="1" applyFont="1" applyFill="1" applyBorder="1" applyAlignment="1">
      <alignment horizontal="center" vertical="center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wrapText="1"/>
      <protection/>
    </xf>
    <xf numFmtId="0" fontId="11" fillId="0" borderId="40" xfId="57" applyFont="1" applyFill="1" applyBorder="1" applyAlignment="1">
      <alignment horizontal="center" wrapText="1"/>
      <protection/>
    </xf>
    <xf numFmtId="0" fontId="11" fillId="0" borderId="41" xfId="57" applyFont="1" applyFill="1" applyBorder="1" applyAlignment="1">
      <alignment horizontal="center" wrapText="1"/>
      <protection/>
    </xf>
    <xf numFmtId="0" fontId="11" fillId="0" borderId="42" xfId="57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44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1" fillId="0" borderId="35" xfId="57" applyFont="1" applyFill="1" applyBorder="1" applyAlignment="1">
      <alignment horizontal="center" wrapText="1"/>
      <protection/>
    </xf>
    <xf numFmtId="0" fontId="11" fillId="0" borderId="48" xfId="57" applyFont="1" applyFill="1" applyBorder="1" applyAlignment="1">
      <alignment horizontal="center" wrapText="1"/>
      <protection/>
    </xf>
    <xf numFmtId="0" fontId="11" fillId="0" borderId="49" xfId="57" applyFont="1" applyFill="1" applyBorder="1" applyAlignment="1">
      <alignment horizontal="center" wrapText="1"/>
      <protection/>
    </xf>
    <xf numFmtId="0" fontId="2" fillId="0" borderId="50" xfId="57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/>
      <protection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3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2.7109375" style="30" customWidth="1"/>
    <col min="2" max="2" width="64.140625" style="30" customWidth="1"/>
    <col min="3" max="3" width="26.7109375" style="30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4"/>
      <c r="B1" s="124"/>
      <c r="C1" s="124"/>
    </row>
    <row r="2" spans="1:3" ht="18.75" customHeight="1">
      <c r="A2" s="125"/>
      <c r="B2" s="125"/>
      <c r="C2" s="125"/>
    </row>
    <row r="3" spans="1:3" ht="18.75" customHeight="1">
      <c r="A3" s="125" t="s">
        <v>44</v>
      </c>
      <c r="B3" s="125"/>
      <c r="C3" s="125"/>
    </row>
    <row r="4" spans="1:3" ht="9" customHeight="1">
      <c r="A4" s="125"/>
      <c r="B4" s="125"/>
      <c r="C4" s="125"/>
    </row>
    <row r="5" spans="1:3" ht="15.75" customHeight="1">
      <c r="A5" s="125" t="s">
        <v>57</v>
      </c>
      <c r="B5" s="125"/>
      <c r="C5" s="125"/>
    </row>
    <row r="6" spans="1:3" ht="15.75" customHeight="1">
      <c r="A6" s="27"/>
      <c r="B6" s="27"/>
      <c r="C6" s="27"/>
    </row>
    <row r="7" spans="1:3" ht="18.75">
      <c r="A7" s="126"/>
      <c r="B7" s="126"/>
      <c r="C7" s="126"/>
    </row>
    <row r="8" spans="1:3" ht="18.75">
      <c r="A8" s="32"/>
      <c r="B8" s="32"/>
      <c r="C8" s="32"/>
    </row>
    <row r="9" spans="1:15" ht="18.75">
      <c r="A9" s="125" t="s">
        <v>21</v>
      </c>
      <c r="B9" s="125"/>
      <c r="C9" s="125"/>
      <c r="N9" s="20"/>
      <c r="O9" s="20"/>
    </row>
    <row r="10" spans="1:3" ht="18.75">
      <c r="A10" s="32"/>
      <c r="B10" s="32"/>
      <c r="C10" s="32"/>
    </row>
    <row r="11" spans="2:3" ht="18.75">
      <c r="B11" s="23" t="s">
        <v>45</v>
      </c>
      <c r="C11" s="28"/>
    </row>
    <row r="12" spans="1:3" ht="18.75">
      <c r="A12" s="32"/>
      <c r="B12" s="28"/>
      <c r="C12" s="32"/>
    </row>
    <row r="13" spans="2:3" ht="18.75">
      <c r="B13" s="23"/>
      <c r="C13" s="23"/>
    </row>
    <row r="14" spans="1:3" ht="18.75">
      <c r="A14" s="22"/>
      <c r="B14" s="23" t="s">
        <v>46</v>
      </c>
      <c r="C14" s="32"/>
    </row>
    <row r="15" ht="18.75">
      <c r="C15" s="23"/>
    </row>
    <row r="16" spans="1:3" ht="18.75">
      <c r="A16" s="27"/>
      <c r="C16" s="32"/>
    </row>
    <row r="17" spans="2:3" ht="18.75">
      <c r="B17" s="23" t="s">
        <v>47</v>
      </c>
      <c r="C17" s="23"/>
    </row>
    <row r="18" spans="1:3" ht="18.75">
      <c r="A18" s="27"/>
      <c r="C18" s="32"/>
    </row>
    <row r="19" ht="18.75">
      <c r="C19" s="23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s="2" customFormat="1" ht="12.75" customHeight="1">
      <c r="A26" s="33"/>
      <c r="B26" s="29"/>
      <c r="C26" s="29"/>
    </row>
    <row r="27" spans="1:3" s="2" customFormat="1" ht="21.75" customHeight="1">
      <c r="A27" s="29" t="s">
        <v>37</v>
      </c>
      <c r="B27" s="29"/>
      <c r="C27" s="29"/>
    </row>
    <row r="28" spans="1:4" ht="12.75" customHeight="1">
      <c r="A28" s="29" t="s">
        <v>36</v>
      </c>
      <c r="B28" s="29"/>
      <c r="C28" s="21"/>
      <c r="D28" s="64"/>
    </row>
    <row r="29" spans="2:4" ht="12.75">
      <c r="B29" s="29"/>
      <c r="C29" s="29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27.140625" style="86" customWidth="1"/>
    <col min="2" max="5" width="8.140625" style="86" customWidth="1"/>
    <col min="6" max="7" width="9.140625" style="86" customWidth="1"/>
    <col min="8" max="8" width="8.57421875" style="86" customWidth="1"/>
    <col min="9" max="9" width="8.28125" style="86" customWidth="1"/>
    <col min="10" max="10" width="7.7109375" style="86" customWidth="1"/>
    <col min="11" max="11" width="11.421875" style="86" customWidth="1"/>
    <col min="12" max="12" width="8.00390625" style="86" customWidth="1"/>
    <col min="13" max="13" width="9.8515625" style="86" customWidth="1"/>
    <col min="14" max="16384" width="9.140625" style="86" customWidth="1"/>
  </cols>
  <sheetData>
    <row r="1" spans="1:14" s="121" customFormat="1" ht="18.75" customHeight="1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23"/>
      <c r="N1" s="122"/>
    </row>
    <row r="2" spans="1:14" s="121" customFormat="1" ht="18.75" customHeight="1">
      <c r="A2" s="138" t="s">
        <v>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23"/>
      <c r="N2" s="122"/>
    </row>
    <row r="3" spans="1:14" s="121" customFormat="1" ht="18.75" customHeight="1" thickBot="1">
      <c r="A3" s="132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23"/>
      <c r="N3" s="122"/>
    </row>
    <row r="4" spans="1:14" ht="29.25" customHeight="1">
      <c r="A4" s="141" t="s">
        <v>56</v>
      </c>
      <c r="B4" s="135" t="s">
        <v>32</v>
      </c>
      <c r="C4" s="136"/>
      <c r="D4" s="137"/>
      <c r="E4" s="135" t="s">
        <v>3</v>
      </c>
      <c r="F4" s="136"/>
      <c r="G4" s="137"/>
      <c r="H4" s="135" t="s">
        <v>30</v>
      </c>
      <c r="I4" s="136"/>
      <c r="J4" s="136"/>
      <c r="K4" s="136"/>
      <c r="L4" s="137"/>
      <c r="M4" s="87"/>
      <c r="N4" s="87"/>
    </row>
    <row r="5" spans="1:14" ht="33" customHeight="1" thickBot="1">
      <c r="A5" s="142"/>
      <c r="B5" s="120" t="s">
        <v>14</v>
      </c>
      <c r="C5" s="117" t="s">
        <v>2</v>
      </c>
      <c r="D5" s="119" t="s">
        <v>1</v>
      </c>
      <c r="E5" s="117" t="s">
        <v>14</v>
      </c>
      <c r="F5" s="117" t="s">
        <v>2</v>
      </c>
      <c r="G5" s="119" t="s">
        <v>1</v>
      </c>
      <c r="H5" s="117" t="s">
        <v>5</v>
      </c>
      <c r="I5" s="118" t="s">
        <v>4</v>
      </c>
      <c r="J5" s="117" t="s">
        <v>6</v>
      </c>
      <c r="K5" s="117" t="s">
        <v>42</v>
      </c>
      <c r="L5" s="116" t="s">
        <v>15</v>
      </c>
      <c r="M5" s="115"/>
      <c r="N5" s="87"/>
    </row>
    <row r="6" spans="1:14" s="89" customFormat="1" ht="34.5" customHeight="1">
      <c r="A6" s="112" t="s">
        <v>51</v>
      </c>
      <c r="B6" s="114">
        <v>155</v>
      </c>
      <c r="C6" s="99">
        <v>121</v>
      </c>
      <c r="D6" s="100">
        <f>(C6/B6)</f>
        <v>0.7806451612903226</v>
      </c>
      <c r="E6" s="99">
        <v>40</v>
      </c>
      <c r="F6" s="111">
        <v>61</v>
      </c>
      <c r="G6" s="100">
        <f>+F6/E6</f>
        <v>1.525</v>
      </c>
      <c r="H6" s="114">
        <v>5</v>
      </c>
      <c r="I6" s="98">
        <v>3</v>
      </c>
      <c r="J6" s="99">
        <v>56</v>
      </c>
      <c r="K6" s="113">
        <v>0</v>
      </c>
      <c r="L6" s="97">
        <v>0</v>
      </c>
      <c r="M6" s="88"/>
      <c r="N6" s="90"/>
    </row>
    <row r="7" spans="1:13" ht="34.5" customHeight="1">
      <c r="A7" s="102" t="s">
        <v>41</v>
      </c>
      <c r="B7" s="114">
        <v>110</v>
      </c>
      <c r="C7" s="99">
        <v>113</v>
      </c>
      <c r="D7" s="100">
        <f>+IF(B7&gt;0,C7/B7,0)</f>
        <v>1.0272727272727273</v>
      </c>
      <c r="E7" s="99">
        <v>66</v>
      </c>
      <c r="F7" s="111">
        <v>49</v>
      </c>
      <c r="G7" s="100">
        <f>+IF(E7&gt;0,F7/E7,0)</f>
        <v>0.7424242424242424</v>
      </c>
      <c r="H7" s="114">
        <v>4</v>
      </c>
      <c r="I7" s="98">
        <v>0</v>
      </c>
      <c r="J7" s="99">
        <v>45</v>
      </c>
      <c r="K7" s="113">
        <v>0</v>
      </c>
      <c r="L7" s="97">
        <v>0</v>
      </c>
      <c r="M7" s="87"/>
    </row>
    <row r="8" spans="1:13" ht="34.5" customHeight="1">
      <c r="A8" s="102" t="s">
        <v>43</v>
      </c>
      <c r="B8" s="114">
        <v>148</v>
      </c>
      <c r="C8" s="99">
        <v>193</v>
      </c>
      <c r="D8" s="100">
        <f aca="true" t="shared" si="0" ref="D8:D15">(C8/B8)</f>
        <v>1.304054054054054</v>
      </c>
      <c r="E8" s="99" t="s">
        <v>40</v>
      </c>
      <c r="F8" s="111">
        <v>142</v>
      </c>
      <c r="G8" s="100" t="s">
        <v>40</v>
      </c>
      <c r="H8" s="114">
        <v>26</v>
      </c>
      <c r="I8" s="98">
        <v>94</v>
      </c>
      <c r="J8" s="99">
        <v>48</v>
      </c>
      <c r="K8" s="113">
        <v>4</v>
      </c>
      <c r="L8" s="97">
        <v>1</v>
      </c>
      <c r="M8" s="87"/>
    </row>
    <row r="9" spans="1:14" s="89" customFormat="1" ht="34.5" customHeight="1">
      <c r="A9" s="102" t="s">
        <v>55</v>
      </c>
      <c r="B9" s="110"/>
      <c r="C9" s="106">
        <v>35</v>
      </c>
      <c r="D9" s="100"/>
      <c r="E9" s="99"/>
      <c r="F9" s="111">
        <v>35</v>
      </c>
      <c r="G9" s="100">
        <f>+IF(E9&gt;0,F9/E9,0)</f>
        <v>0</v>
      </c>
      <c r="H9" s="110">
        <v>0</v>
      </c>
      <c r="I9" s="105">
        <v>25</v>
      </c>
      <c r="J9" s="106">
        <v>16</v>
      </c>
      <c r="K9" s="104">
        <v>0</v>
      </c>
      <c r="L9" s="103">
        <v>0</v>
      </c>
      <c r="M9" s="88"/>
      <c r="N9" s="90"/>
    </row>
    <row r="10" spans="1:13" ht="34.5" customHeight="1">
      <c r="A10" s="102" t="s">
        <v>53</v>
      </c>
      <c r="B10" s="110">
        <v>400</v>
      </c>
      <c r="C10" s="106">
        <v>251</v>
      </c>
      <c r="D10" s="100">
        <f t="shared" si="0"/>
        <v>0.6275</v>
      </c>
      <c r="E10" s="99">
        <v>185</v>
      </c>
      <c r="F10" s="111">
        <v>101</v>
      </c>
      <c r="G10" s="100">
        <f>+IF(E10&gt;0,F10/E10,0)</f>
        <v>0.5459459459459459</v>
      </c>
      <c r="H10" s="110">
        <v>2</v>
      </c>
      <c r="I10" s="105">
        <v>0</v>
      </c>
      <c r="J10" s="106">
        <v>100</v>
      </c>
      <c r="K10" s="104">
        <v>0</v>
      </c>
      <c r="L10" s="103">
        <v>1</v>
      </c>
      <c r="M10" s="87"/>
    </row>
    <row r="11" spans="1:14" s="89" customFormat="1" ht="34.5" customHeight="1">
      <c r="A11" s="112" t="s">
        <v>54</v>
      </c>
      <c r="B11" s="110">
        <v>288</v>
      </c>
      <c r="C11" s="106">
        <v>307</v>
      </c>
      <c r="D11" s="100">
        <f t="shared" si="0"/>
        <v>1.0659722222222223</v>
      </c>
      <c r="E11" s="99">
        <v>169</v>
      </c>
      <c r="F11" s="111">
        <v>304</v>
      </c>
      <c r="G11" s="100">
        <f>+F11/E11</f>
        <v>1.7988165680473374</v>
      </c>
      <c r="H11" s="110">
        <v>0</v>
      </c>
      <c r="I11" s="105">
        <v>0</v>
      </c>
      <c r="J11" s="106">
        <v>271</v>
      </c>
      <c r="K11" s="104">
        <v>139</v>
      </c>
      <c r="L11" s="103">
        <v>0</v>
      </c>
      <c r="M11" s="88"/>
      <c r="N11" s="90"/>
    </row>
    <row r="12" spans="1:14" s="89" customFormat="1" ht="34.5" customHeight="1">
      <c r="A12" s="112" t="s">
        <v>38</v>
      </c>
      <c r="B12" s="110">
        <v>150</v>
      </c>
      <c r="C12" s="106">
        <v>63</v>
      </c>
      <c r="D12" s="100">
        <f t="shared" si="0"/>
        <v>0.42</v>
      </c>
      <c r="E12" s="99">
        <v>50</v>
      </c>
      <c r="F12" s="111">
        <v>24</v>
      </c>
      <c r="G12" s="100">
        <f>+F12/E12</f>
        <v>0.48</v>
      </c>
      <c r="H12" s="110">
        <v>0</v>
      </c>
      <c r="I12" s="105">
        <v>1</v>
      </c>
      <c r="J12" s="106">
        <v>23</v>
      </c>
      <c r="K12" s="104">
        <v>0</v>
      </c>
      <c r="L12" s="103">
        <v>0</v>
      </c>
      <c r="M12" s="88"/>
      <c r="N12" s="90"/>
    </row>
    <row r="13" spans="1:14" s="89" customFormat="1" ht="34.5" customHeight="1">
      <c r="A13" s="109" t="s">
        <v>52</v>
      </c>
      <c r="B13" s="99">
        <v>400</v>
      </c>
      <c r="C13" s="104">
        <v>96</v>
      </c>
      <c r="D13" s="107">
        <f t="shared" si="0"/>
        <v>0.24</v>
      </c>
      <c r="E13" s="106">
        <v>122</v>
      </c>
      <c r="F13" s="108">
        <v>36</v>
      </c>
      <c r="G13" s="100">
        <f>+F13/E13</f>
        <v>0.29508196721311475</v>
      </c>
      <c r="H13" s="106">
        <v>0</v>
      </c>
      <c r="I13" s="105">
        <v>0</v>
      </c>
      <c r="J13" s="105">
        <v>36</v>
      </c>
      <c r="K13" s="104">
        <v>0</v>
      </c>
      <c r="L13" s="103">
        <v>0</v>
      </c>
      <c r="M13" s="88"/>
      <c r="N13" s="90"/>
    </row>
    <row r="14" spans="1:14" s="89" customFormat="1" ht="29.25" customHeight="1" thickBot="1">
      <c r="A14" s="102" t="s">
        <v>39</v>
      </c>
      <c r="B14" s="99">
        <v>323</v>
      </c>
      <c r="C14" s="98">
        <v>227</v>
      </c>
      <c r="D14" s="100">
        <f t="shared" si="0"/>
        <v>0.7027863777089783</v>
      </c>
      <c r="E14" s="99">
        <v>323</v>
      </c>
      <c r="F14" s="101">
        <v>227</v>
      </c>
      <c r="G14" s="100">
        <f>+F14/E14</f>
        <v>0.7027863777089783</v>
      </c>
      <c r="H14" s="99">
        <v>1</v>
      </c>
      <c r="I14" s="98">
        <v>0</v>
      </c>
      <c r="J14" s="98">
        <v>227</v>
      </c>
      <c r="K14" s="98">
        <v>3</v>
      </c>
      <c r="L14" s="97">
        <v>1</v>
      </c>
      <c r="M14" s="88"/>
      <c r="N14" s="90"/>
    </row>
    <row r="15" spans="1:14" s="89" customFormat="1" ht="29.25" customHeight="1" thickBot="1">
      <c r="A15" s="96" t="s">
        <v>0</v>
      </c>
      <c r="B15" s="94">
        <f>SUM(B6:B14)</f>
        <v>1974</v>
      </c>
      <c r="C15" s="94">
        <f>SUM(C6:C14)</f>
        <v>1406</v>
      </c>
      <c r="D15" s="95">
        <f t="shared" si="0"/>
        <v>0.7122593718338399</v>
      </c>
      <c r="E15" s="94">
        <f>SUM(E6:E14)</f>
        <v>955</v>
      </c>
      <c r="F15" s="92">
        <f>SUM(F6:F14)</f>
        <v>979</v>
      </c>
      <c r="G15" s="95">
        <f>+F15/E15</f>
        <v>1.025130890052356</v>
      </c>
      <c r="H15" s="94">
        <f>SUM(H6:H14)</f>
        <v>38</v>
      </c>
      <c r="I15" s="93">
        <f>SUM(I6:I14)</f>
        <v>123</v>
      </c>
      <c r="J15" s="92">
        <f>SUM(J6:J14)</f>
        <v>822</v>
      </c>
      <c r="K15" s="92">
        <f>SUM(K6:K14)</f>
        <v>146</v>
      </c>
      <c r="L15" s="91">
        <f>SUM(L6:L14)</f>
        <v>3</v>
      </c>
      <c r="M15" s="88"/>
      <c r="N15" s="90"/>
    </row>
    <row r="16" spans="1:14" s="89" customFormat="1" ht="29.25" customHeight="1">
      <c r="A16" s="127" t="s">
        <v>31</v>
      </c>
      <c r="B16" s="127"/>
      <c r="C16" s="127"/>
      <c r="D16" s="127"/>
      <c r="E16" s="127"/>
      <c r="F16" s="127"/>
      <c r="G16" s="127"/>
      <c r="H16" s="127"/>
      <c r="I16" s="128"/>
      <c r="J16" s="127"/>
      <c r="K16" s="127"/>
      <c r="L16" s="127"/>
      <c r="M16" s="88"/>
      <c r="N16" s="90"/>
    </row>
    <row r="17" spans="1:14" s="89" customFormat="1" ht="29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90"/>
    </row>
    <row r="18" spans="1:14" s="89" customFormat="1" ht="29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8"/>
      <c r="N18" s="90"/>
    </row>
    <row r="19" ht="13.5" customHeight="1">
      <c r="M19" s="88"/>
    </row>
    <row r="20" ht="22.5" customHeight="1">
      <c r="M20" s="87"/>
    </row>
    <row r="21" ht="26.25" customHeight="1"/>
  </sheetData>
  <sheetProtection/>
  <mergeCells count="8">
    <mergeCell ref="A16:L16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28.28125" style="14" customWidth="1"/>
    <col min="2" max="2" width="11.00390625" style="14" customWidth="1"/>
    <col min="3" max="3" width="7.421875" style="36" customWidth="1"/>
    <col min="4" max="4" width="7.28125" style="14" customWidth="1"/>
    <col min="5" max="5" width="8.57421875" style="16" bestFit="1" customWidth="1"/>
    <col min="6" max="6" width="7.57421875" style="17" customWidth="1"/>
    <col min="7" max="7" width="7.8515625" style="17" customWidth="1"/>
    <col min="8" max="8" width="8.57421875" style="14" bestFit="1" customWidth="1"/>
    <col min="9" max="9" width="10.7109375" style="14" customWidth="1"/>
    <col min="10" max="10" width="8.421875" style="14" customWidth="1"/>
    <col min="11" max="11" width="9.28125" style="14" customWidth="1"/>
    <col min="12" max="12" width="11.8515625" style="14" customWidth="1"/>
    <col min="13" max="13" width="11.7109375" style="18" customWidth="1"/>
    <col min="14" max="14" width="8.57421875" style="14" customWidth="1"/>
    <col min="15" max="15" width="9.7109375" style="13" customWidth="1"/>
    <col min="16" max="16384" width="9.140625" style="14" customWidth="1"/>
  </cols>
  <sheetData>
    <row r="1" spans="1:15" ht="17.25" customHeight="1">
      <c r="A1" s="143" t="str">
        <f>+1PartandTrng!A1</f>
        <v>TAB 8 - NATIONAL DISLOCATED WORKER GRANTS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O1" s="14"/>
    </row>
    <row r="2" spans="1:15" ht="17.25" customHeight="1">
      <c r="A2" s="146" t="str">
        <f>1PartandTrng!$A$2</f>
        <v>FY17 QUARTER ENDING JUNE 30, 2017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O2" s="14"/>
    </row>
    <row r="3" spans="1:15" ht="17.25" customHeight="1" thickBot="1">
      <c r="A3" s="149" t="s">
        <v>49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O3" s="14"/>
    </row>
    <row r="4" spans="1:15" ht="42.75" customHeight="1">
      <c r="A4" s="162" t="s">
        <v>56</v>
      </c>
      <c r="B4" s="164" t="s">
        <v>34</v>
      </c>
      <c r="C4" s="161" t="s">
        <v>18</v>
      </c>
      <c r="D4" s="161"/>
      <c r="E4" s="157"/>
      <c r="F4" s="158" t="s">
        <v>19</v>
      </c>
      <c r="G4" s="159"/>
      <c r="H4" s="160"/>
      <c r="I4" s="49" t="s">
        <v>8</v>
      </c>
      <c r="J4" s="156" t="s">
        <v>20</v>
      </c>
      <c r="K4" s="157"/>
      <c r="L4" s="83" t="s">
        <v>24</v>
      </c>
      <c r="M4" s="50" t="s">
        <v>25</v>
      </c>
      <c r="O4" s="14"/>
    </row>
    <row r="5" spans="1:15" ht="33" customHeight="1">
      <c r="A5" s="163"/>
      <c r="B5" s="165"/>
      <c r="C5" s="51" t="s">
        <v>14</v>
      </c>
      <c r="D5" s="52" t="s">
        <v>2</v>
      </c>
      <c r="E5" s="53" t="s">
        <v>7</v>
      </c>
      <c r="F5" s="52" t="s">
        <v>14</v>
      </c>
      <c r="G5" s="51" t="s">
        <v>2</v>
      </c>
      <c r="H5" s="53" t="s">
        <v>7</v>
      </c>
      <c r="I5" s="54" t="s">
        <v>2</v>
      </c>
      <c r="J5" s="52" t="s">
        <v>14</v>
      </c>
      <c r="K5" s="54" t="s">
        <v>2</v>
      </c>
      <c r="L5" s="55" t="s">
        <v>2</v>
      </c>
      <c r="M5" s="56" t="s">
        <v>2</v>
      </c>
      <c r="O5" s="14"/>
    </row>
    <row r="6" spans="1:13" s="12" customFormat="1" ht="34.5" customHeight="1">
      <c r="A6" s="41" t="str">
        <f>+1PartandTrng!A6</f>
        <v>Brockton:  GE-NEA
04/01/2016 - 12/31/2017</v>
      </c>
      <c r="B6" s="66">
        <f>+1PartandTrng!C6</f>
        <v>121</v>
      </c>
      <c r="C6" s="43">
        <f>+1PartandTrng!B6</f>
        <v>155</v>
      </c>
      <c r="D6" s="58">
        <v>78</v>
      </c>
      <c r="E6" s="42">
        <f aca="true" t="shared" si="0" ref="E6:E13">IF(C6&gt;0,D6/C6,0)</f>
        <v>0.5032258064516129</v>
      </c>
      <c r="F6" s="67">
        <f aca="true" t="shared" si="1" ref="F6:F13">+C6*0.88</f>
        <v>136.4</v>
      </c>
      <c r="G6" s="68">
        <v>56</v>
      </c>
      <c r="H6" s="42">
        <f aca="true" t="shared" si="2" ref="H6:H12">IF(F6&gt;0,G6/F6,0)</f>
        <v>0.4105571847507331</v>
      </c>
      <c r="I6" s="44">
        <v>2</v>
      </c>
      <c r="J6" s="57">
        <f>+F6/C6</f>
        <v>0.88</v>
      </c>
      <c r="K6" s="42">
        <f aca="true" t="shared" si="3" ref="K6:K15">IF(G6&gt;0,G6/(D6-I6),0)</f>
        <v>0.7368421052631579</v>
      </c>
      <c r="L6" s="59">
        <v>21.596792582417585</v>
      </c>
      <c r="M6" s="73">
        <v>87.10050770192542</v>
      </c>
    </row>
    <row r="7" spans="1:13" s="12" customFormat="1" ht="34.5" customHeight="1">
      <c r="A7" s="41" t="str">
        <f>1PartandTrng!A7</f>
        <v>Greater Lowell Multi NDWG
01/01/2016 - 09/30/2017</v>
      </c>
      <c r="B7" s="66">
        <f>+1PartandTrng!C7</f>
        <v>113</v>
      </c>
      <c r="C7" s="43">
        <f>+1PartandTrng!B7</f>
        <v>110</v>
      </c>
      <c r="D7" s="58">
        <v>109</v>
      </c>
      <c r="E7" s="42">
        <f>IF(C7&gt;0,D7/C7,0)</f>
        <v>0.990909090909091</v>
      </c>
      <c r="F7" s="67">
        <f>+C7*0.88</f>
        <v>96.8</v>
      </c>
      <c r="G7" s="68">
        <v>87</v>
      </c>
      <c r="H7" s="42">
        <f t="shared" si="2"/>
        <v>0.8987603305785125</v>
      </c>
      <c r="I7" s="44">
        <v>2</v>
      </c>
      <c r="J7" s="57">
        <f>IF(C7&gt;0,F7/C7,0)</f>
        <v>0.88</v>
      </c>
      <c r="K7" s="42">
        <f t="shared" si="3"/>
        <v>0.8130841121495327</v>
      </c>
      <c r="L7" s="59">
        <v>18.847646625405247</v>
      </c>
      <c r="M7" s="73">
        <v>87.83517115390148</v>
      </c>
    </row>
    <row r="8" spans="1:14" s="12" customFormat="1" ht="34.5" customHeight="1">
      <c r="A8" s="41" t="str">
        <f>1PartandTrng!A8</f>
        <v>Brockton:  Haemonetics
12/01/2013 - 12/31/2016</v>
      </c>
      <c r="B8" s="66">
        <f>+1PartandTrng!C8</f>
        <v>193</v>
      </c>
      <c r="C8" s="43">
        <f>+1PartandTrng!B8</f>
        <v>148</v>
      </c>
      <c r="D8" s="58">
        <v>148</v>
      </c>
      <c r="E8" s="42">
        <f t="shared" si="0"/>
        <v>1</v>
      </c>
      <c r="F8" s="67">
        <f t="shared" si="1"/>
        <v>130.24</v>
      </c>
      <c r="G8" s="68">
        <v>60</v>
      </c>
      <c r="H8" s="42">
        <f t="shared" si="2"/>
        <v>0.46068796068796064</v>
      </c>
      <c r="I8" s="44">
        <v>8</v>
      </c>
      <c r="J8" s="57">
        <f>+F8/C8</f>
        <v>0.8800000000000001</v>
      </c>
      <c r="K8" s="42">
        <f t="shared" si="3"/>
        <v>0.42857142857142855</v>
      </c>
      <c r="L8" s="59">
        <v>19.743020833333336</v>
      </c>
      <c r="M8" s="73">
        <v>95.29369325518297</v>
      </c>
      <c r="N8" s="11"/>
    </row>
    <row r="9" spans="1:14" s="12" customFormat="1" ht="34.5" customHeight="1">
      <c r="A9" s="41" t="str">
        <f>1PartandTrng!A9</f>
        <v>GNB:  Hi Liner
07/01/2016 - 06/30/2018</v>
      </c>
      <c r="B9" s="66">
        <f>+1PartandTrng!C9</f>
        <v>35</v>
      </c>
      <c r="C9" s="43">
        <f>+1PartandTrng!B9</f>
        <v>0</v>
      </c>
      <c r="D9" s="58">
        <v>13</v>
      </c>
      <c r="E9" s="42">
        <f t="shared" si="0"/>
        <v>0</v>
      </c>
      <c r="F9" s="67">
        <f>+C9*0.88</f>
        <v>0</v>
      </c>
      <c r="G9" s="68">
        <v>10</v>
      </c>
      <c r="H9" s="42">
        <f>IF(F9&gt;0,G9/F9,0)</f>
        <v>0</v>
      </c>
      <c r="I9" s="44">
        <v>1</v>
      </c>
      <c r="J9" s="57">
        <v>0.88</v>
      </c>
      <c r="K9" s="42">
        <f t="shared" si="3"/>
        <v>0.8333333333333334</v>
      </c>
      <c r="L9" s="59">
        <v>15.394230769230768</v>
      </c>
      <c r="M9" s="73">
        <v>86.2927668550548</v>
      </c>
      <c r="N9" s="11"/>
    </row>
    <row r="10" spans="1:14" s="12" customFormat="1" ht="34.5" customHeight="1">
      <c r="A10" s="41" t="str">
        <f>1PartandTrng!A10</f>
        <v>MSW:  Intel Biotech
10/01/2014 - 09/30/2017</v>
      </c>
      <c r="B10" s="66">
        <f>+1PartandTrng!C10</f>
        <v>251</v>
      </c>
      <c r="C10" s="43">
        <f>+1PartandTrng!B10</f>
        <v>400</v>
      </c>
      <c r="D10" s="58">
        <v>243</v>
      </c>
      <c r="E10" s="42">
        <f t="shared" si="0"/>
        <v>0.6075</v>
      </c>
      <c r="F10" s="67">
        <f t="shared" si="1"/>
        <v>352</v>
      </c>
      <c r="G10" s="68">
        <v>188</v>
      </c>
      <c r="H10" s="42">
        <f t="shared" si="2"/>
        <v>0.5340909090909091</v>
      </c>
      <c r="I10" s="44">
        <v>8</v>
      </c>
      <c r="J10" s="57">
        <f>+F10/C10</f>
        <v>0.88</v>
      </c>
      <c r="K10" s="42">
        <f t="shared" si="3"/>
        <v>0.8</v>
      </c>
      <c r="L10" s="59">
        <v>28.709593130237455</v>
      </c>
      <c r="M10" s="73">
        <v>77.36824899184587</v>
      </c>
      <c r="N10" s="11"/>
    </row>
    <row r="11" spans="1:13" s="12" customFormat="1" ht="34.5" customHeight="1">
      <c r="A11" s="41" t="str">
        <f>1PartandTrng!A11</f>
        <v>Hampden:  Job Driven NEG
07/01/2014 - 06/30/2017</v>
      </c>
      <c r="B11" s="66">
        <f>+1PartandTrng!C11</f>
        <v>307</v>
      </c>
      <c r="C11" s="43">
        <f>+1PartandTrng!B11</f>
        <v>288</v>
      </c>
      <c r="D11" s="58">
        <v>278</v>
      </c>
      <c r="E11" s="42">
        <f t="shared" si="0"/>
        <v>0.9652777777777778</v>
      </c>
      <c r="F11" s="67">
        <f t="shared" si="1"/>
        <v>253.44</v>
      </c>
      <c r="G11" s="68">
        <v>230</v>
      </c>
      <c r="H11" s="42">
        <f t="shared" si="2"/>
        <v>0.9075126262626263</v>
      </c>
      <c r="I11" s="44">
        <v>7</v>
      </c>
      <c r="J11" s="57">
        <f>+F11/C11</f>
        <v>0.88</v>
      </c>
      <c r="K11" s="42">
        <f t="shared" si="3"/>
        <v>0.8487084870848709</v>
      </c>
      <c r="L11" s="59">
        <v>18.22599516862448</v>
      </c>
      <c r="M11" s="73">
        <v>97.24250037587339</v>
      </c>
    </row>
    <row r="12" spans="1:13" s="12" customFormat="1" ht="34.5" customHeight="1">
      <c r="A12" s="41" t="str">
        <f>+1PartandTrng!A12</f>
        <v>LMV:  YOPLAIT
07/01/2015 - 06/30/2017</v>
      </c>
      <c r="B12" s="66">
        <f>+1PartandTrng!C12</f>
        <v>63</v>
      </c>
      <c r="C12" s="45">
        <f>+1PartandTrng!B12</f>
        <v>150</v>
      </c>
      <c r="D12" s="58">
        <v>63</v>
      </c>
      <c r="E12" s="42">
        <f t="shared" si="0"/>
        <v>0.42</v>
      </c>
      <c r="F12" s="60">
        <f t="shared" si="1"/>
        <v>132</v>
      </c>
      <c r="G12" s="46">
        <v>47</v>
      </c>
      <c r="H12" s="42">
        <f t="shared" si="2"/>
        <v>0.3560606060606061</v>
      </c>
      <c r="I12" s="82">
        <v>0</v>
      </c>
      <c r="J12" s="57">
        <f>F12/C12</f>
        <v>0.88</v>
      </c>
      <c r="K12" s="85">
        <f t="shared" si="3"/>
        <v>0.746031746031746</v>
      </c>
      <c r="L12" s="59">
        <v>16.687903304286284</v>
      </c>
      <c r="M12" s="73">
        <v>80.32636611560083</v>
      </c>
    </row>
    <row r="13" spans="1:13" s="12" customFormat="1" ht="34.5" customHeight="1">
      <c r="A13" s="41" t="str">
        <f>1PartandTrng!A13</f>
        <v>MSW:  Retail Tech
07/01/2016 - 06/30/2018</v>
      </c>
      <c r="B13" s="66">
        <f>+1PartandTrng!C13</f>
        <v>96</v>
      </c>
      <c r="C13" s="45">
        <f>+1PartandTrng!B13</f>
        <v>400</v>
      </c>
      <c r="D13" s="58">
        <v>57</v>
      </c>
      <c r="E13" s="42">
        <f t="shared" si="0"/>
        <v>0.1425</v>
      </c>
      <c r="F13" s="60">
        <f t="shared" si="1"/>
        <v>352</v>
      </c>
      <c r="G13" s="46">
        <v>54</v>
      </c>
      <c r="H13" s="40">
        <f>(G13/F13)</f>
        <v>0.1534090909090909</v>
      </c>
      <c r="I13" s="82">
        <v>0</v>
      </c>
      <c r="J13" s="57">
        <f>F13/C13</f>
        <v>0.88</v>
      </c>
      <c r="K13" s="42">
        <f t="shared" si="3"/>
        <v>0.9473684210526315</v>
      </c>
      <c r="L13" s="59">
        <v>38.84091117216117</v>
      </c>
      <c r="M13" s="73">
        <v>78.52108539868728</v>
      </c>
    </row>
    <row r="14" spans="1:15" s="12" customFormat="1" ht="29.25" customHeight="1" thickBot="1">
      <c r="A14" s="41" t="str">
        <f>1PartandTrng!A14</f>
        <v>Sector Partnership
07/01/2015 - 06/30/2017</v>
      </c>
      <c r="B14" s="66">
        <f>+1PartandTrng!C14</f>
        <v>227</v>
      </c>
      <c r="C14" s="45">
        <f>+1PartandTrng!B14</f>
        <v>323</v>
      </c>
      <c r="D14" s="58">
        <v>206</v>
      </c>
      <c r="E14" s="42">
        <f>IF(C14&gt;0,D14/C14,0)</f>
        <v>0.6377708978328174</v>
      </c>
      <c r="F14" s="60">
        <f>+C14*0.88</f>
        <v>284.24</v>
      </c>
      <c r="G14" s="46">
        <v>174</v>
      </c>
      <c r="H14" s="42">
        <f>IF(F14&gt;0,G14/F14,0)</f>
        <v>0.6121587390937236</v>
      </c>
      <c r="I14" s="82">
        <v>4</v>
      </c>
      <c r="J14" s="57">
        <f>F14/C14</f>
        <v>0.88</v>
      </c>
      <c r="K14" s="85">
        <f t="shared" si="3"/>
        <v>0.8613861386138614</v>
      </c>
      <c r="L14" s="59">
        <v>17.352107864202836</v>
      </c>
      <c r="M14" s="73">
        <v>89.41946246745914</v>
      </c>
      <c r="N14" s="19"/>
      <c r="O14" s="11"/>
    </row>
    <row r="15" spans="1:15" s="12" customFormat="1" ht="29.25" customHeight="1" thickBot="1">
      <c r="A15" s="47" t="s">
        <v>0</v>
      </c>
      <c r="B15" s="65">
        <f>+1PartandTrng!C15</f>
        <v>1406</v>
      </c>
      <c r="C15" s="61">
        <f>SUM(C6:C14)</f>
        <v>1974</v>
      </c>
      <c r="D15" s="61">
        <f>SUM(D6:D14)</f>
        <v>1195</v>
      </c>
      <c r="E15" s="48">
        <f>D15/C15</f>
        <v>0.605369807497467</v>
      </c>
      <c r="F15" s="61">
        <f>SUM(F6:F14)</f>
        <v>1737.1200000000001</v>
      </c>
      <c r="G15" s="61">
        <f>SUM(G6:G14)</f>
        <v>906</v>
      </c>
      <c r="H15" s="48">
        <f>IF(F15&gt;0,G15/F15,0)</f>
        <v>0.5215529151699364</v>
      </c>
      <c r="I15" s="84">
        <f>SUM(I6:I14)</f>
        <v>32</v>
      </c>
      <c r="J15" s="62">
        <f>F15/C15</f>
        <v>0.88</v>
      </c>
      <c r="K15" s="48">
        <f t="shared" si="3"/>
        <v>0.7790197764402408</v>
      </c>
      <c r="L15" s="63">
        <v>21.725375075545713</v>
      </c>
      <c r="M15" s="74">
        <v>84.19297280994851</v>
      </c>
      <c r="N15" s="19"/>
      <c r="O15" s="11"/>
    </row>
    <row r="16" spans="1:15" s="12" customFormat="1" ht="29.25" customHeight="1">
      <c r="A16" s="154" t="s">
        <v>33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1"/>
      <c r="O16" s="11"/>
    </row>
    <row r="17" spans="1:15" s="12" customFormat="1" ht="29.25" customHeight="1">
      <c r="A17" s="152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1"/>
      <c r="O17" s="11"/>
    </row>
    <row r="18" spans="1:13" s="12" customFormat="1" ht="29.25" customHeight="1">
      <c r="A18" s="13"/>
      <c r="B18" s="13"/>
      <c r="C18" s="35"/>
      <c r="D18" s="13"/>
      <c r="E18" s="37"/>
      <c r="F18" s="38"/>
      <c r="G18" s="38"/>
      <c r="H18" s="13"/>
      <c r="I18" s="13"/>
      <c r="J18" s="13"/>
      <c r="K18" s="13"/>
      <c r="L18" s="13"/>
      <c r="M18" s="39"/>
    </row>
    <row r="19" spans="1:13" s="12" customFormat="1" ht="29.25" customHeight="1">
      <c r="A19" s="13"/>
      <c r="B19" s="13"/>
      <c r="C19" s="35"/>
      <c r="D19" s="13"/>
      <c r="E19" s="37"/>
      <c r="F19" s="38"/>
      <c r="G19" s="38"/>
      <c r="H19" s="13"/>
      <c r="I19" s="13"/>
      <c r="J19" s="13"/>
      <c r="K19" s="13"/>
      <c r="L19" s="13"/>
      <c r="M19" s="39"/>
    </row>
    <row r="20" spans="1:15" s="12" customFormat="1" ht="29.25" customHeight="1">
      <c r="A20" s="14"/>
      <c r="B20" s="14"/>
      <c r="C20" s="36"/>
      <c r="D20" s="14"/>
      <c r="E20" s="16"/>
      <c r="F20" s="17"/>
      <c r="G20" s="17"/>
      <c r="H20" s="14"/>
      <c r="I20" s="14"/>
      <c r="J20" s="14"/>
      <c r="K20" s="14"/>
      <c r="L20" s="14"/>
      <c r="M20" s="18"/>
      <c r="N20" s="11"/>
      <c r="O20" s="11"/>
    </row>
    <row r="21" spans="1:13" s="12" customFormat="1" ht="14.25" customHeight="1">
      <c r="A21" s="14"/>
      <c r="B21" s="14"/>
      <c r="C21" s="36"/>
      <c r="D21" s="14"/>
      <c r="E21" s="16"/>
      <c r="F21" s="17"/>
      <c r="G21" s="17"/>
      <c r="H21" s="14"/>
      <c r="I21" s="14"/>
      <c r="J21" s="14"/>
      <c r="K21" s="14"/>
      <c r="L21" s="14"/>
      <c r="M21" s="18"/>
    </row>
    <row r="22" spans="14:15" ht="18.75" customHeight="1">
      <c r="N22" s="10"/>
      <c r="O22" s="10"/>
    </row>
    <row r="23" spans="14:15" ht="18" customHeight="1">
      <c r="N23" s="10"/>
      <c r="O23" s="10"/>
    </row>
    <row r="24" spans="14:15" ht="26.25" customHeight="1">
      <c r="N24" s="15"/>
      <c r="O24" s="10"/>
    </row>
  </sheetData>
  <sheetProtection/>
  <mergeCells count="10">
    <mergeCell ref="A1:M1"/>
    <mergeCell ref="A2:M2"/>
    <mergeCell ref="A3:M3"/>
    <mergeCell ref="A17:M17"/>
    <mergeCell ref="A16:M16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2" t="str">
        <f>1PartandTrng!A1</f>
        <v>TAB 8 - NATIONAL DISLOCATED WORKER GRANTS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21.75" customHeight="1">
      <c r="A2" s="169" t="str">
        <f>1PartandTrng!$A$2</f>
        <v>FY17 QUARTER ENDING JUNE 30, 2017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1"/>
    </row>
    <row r="3" spans="1:14" s="1" customFormat="1" ht="21.75" customHeight="1" thickBot="1">
      <c r="A3" s="169" t="s">
        <v>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</row>
    <row r="4" spans="1:27" ht="15" customHeight="1">
      <c r="A4" s="176" t="s">
        <v>56</v>
      </c>
      <c r="B4" s="166" t="s">
        <v>22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77"/>
      <c r="B5" s="26" t="s">
        <v>13</v>
      </c>
      <c r="C5" s="25" t="s">
        <v>23</v>
      </c>
      <c r="D5" s="25" t="s">
        <v>16</v>
      </c>
      <c r="E5" s="25" t="s">
        <v>10</v>
      </c>
      <c r="F5" s="25" t="s">
        <v>26</v>
      </c>
      <c r="G5" s="25" t="s">
        <v>29</v>
      </c>
      <c r="H5" s="25" t="s">
        <v>9</v>
      </c>
      <c r="I5" s="25" t="s">
        <v>28</v>
      </c>
      <c r="J5" s="25" t="s">
        <v>27</v>
      </c>
      <c r="K5" s="25" t="s">
        <v>17</v>
      </c>
      <c r="L5" s="25" t="s">
        <v>12</v>
      </c>
      <c r="M5" s="25" t="s">
        <v>11</v>
      </c>
      <c r="N5" s="69" t="s">
        <v>35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4" t="str">
        <f>+1PartandTrng!A6</f>
        <v>Brockton:  GE-NEA
04/01/2016 - 12/31/2017</v>
      </c>
      <c r="B6" s="79">
        <v>29.752066115702476</v>
      </c>
      <c r="C6" s="80">
        <v>27.27272727272727</v>
      </c>
      <c r="D6" s="80">
        <v>71.90082644628099</v>
      </c>
      <c r="E6" s="80">
        <v>2.479338842975207</v>
      </c>
      <c r="F6" s="80">
        <v>8.264462809917354</v>
      </c>
      <c r="G6" s="80">
        <v>2.479338842975207</v>
      </c>
      <c r="H6" s="80">
        <v>0.8264462809917356</v>
      </c>
      <c r="I6" s="80">
        <v>6.6115702479338845</v>
      </c>
      <c r="J6" s="80">
        <v>63.63636363636364</v>
      </c>
      <c r="K6" s="80">
        <v>18.181818181818183</v>
      </c>
      <c r="L6" s="80">
        <v>89.25619834710744</v>
      </c>
      <c r="M6" s="80">
        <v>0.9090909090909091</v>
      </c>
      <c r="N6" s="81">
        <v>6.6115702479338845</v>
      </c>
    </row>
    <row r="7" spans="1:14" s="7" customFormat="1" ht="32.25" customHeight="1">
      <c r="A7" s="70" t="str">
        <f>1PartandTrng!A7</f>
        <v>Greater Lowell Multi NDWG
01/01/2016 - 09/30/2017</v>
      </c>
      <c r="B7" s="71">
        <v>37.16814159292036</v>
      </c>
      <c r="C7" s="72">
        <v>15.929203539823009</v>
      </c>
      <c r="D7" s="72">
        <v>84.070796460177</v>
      </c>
      <c r="E7" s="72">
        <v>1.7699115044247788</v>
      </c>
      <c r="F7" s="72">
        <v>0</v>
      </c>
      <c r="G7" s="72">
        <v>24.778761061946902</v>
      </c>
      <c r="H7" s="72">
        <v>1.7699115044247788</v>
      </c>
      <c r="I7" s="72">
        <v>15.044247787610619</v>
      </c>
      <c r="J7" s="72">
        <v>54.86725663716814</v>
      </c>
      <c r="K7" s="72">
        <v>20.353982300884955</v>
      </c>
      <c r="L7" s="72">
        <v>94.69026548672568</v>
      </c>
      <c r="M7" s="72">
        <v>0</v>
      </c>
      <c r="N7" s="75">
        <v>23.008849557522122</v>
      </c>
    </row>
    <row r="8" spans="1:14" s="7" customFormat="1" ht="32.25" customHeight="1">
      <c r="A8" s="70" t="str">
        <f>1PartandTrng!A8</f>
        <v>Brockton:  Haemonetics
12/01/2013 - 12/31/2016</v>
      </c>
      <c r="B8" s="71">
        <v>68.9119170984456</v>
      </c>
      <c r="C8" s="72">
        <v>15.544041450777202</v>
      </c>
      <c r="D8" s="72">
        <v>87.56476683937825</v>
      </c>
      <c r="E8" s="72">
        <v>1.5544041450777204</v>
      </c>
      <c r="F8" s="72">
        <v>5.699481865284975</v>
      </c>
      <c r="G8" s="72">
        <v>57.512953367875646</v>
      </c>
      <c r="H8" s="72">
        <v>0</v>
      </c>
      <c r="I8" s="72">
        <v>31.088082901554404</v>
      </c>
      <c r="J8" s="72">
        <v>52.8497409326425</v>
      </c>
      <c r="K8" s="72">
        <v>9.844559585492227</v>
      </c>
      <c r="L8" s="72">
        <v>97.40932642487049</v>
      </c>
      <c r="M8" s="72">
        <v>24.102564102564102</v>
      </c>
      <c r="N8" s="75">
        <v>23.83419689119171</v>
      </c>
    </row>
    <row r="9" spans="1:14" s="7" customFormat="1" ht="32.25" customHeight="1">
      <c r="A9" s="70" t="str">
        <f>1PartandTrng!A9</f>
        <v>GNB:  Hi Liner
07/01/2016 - 06/30/2018</v>
      </c>
      <c r="B9" s="71">
        <v>74.28571428571429</v>
      </c>
      <c r="C9" s="72">
        <v>68.57142857142857</v>
      </c>
      <c r="D9" s="72">
        <v>28.571428571428573</v>
      </c>
      <c r="E9" s="72">
        <v>80</v>
      </c>
      <c r="F9" s="72">
        <v>2.857142857142857</v>
      </c>
      <c r="G9" s="72">
        <v>0</v>
      </c>
      <c r="H9" s="72">
        <v>0</v>
      </c>
      <c r="I9" s="72">
        <v>31.428571428571427</v>
      </c>
      <c r="J9" s="72">
        <v>54.285714285714285</v>
      </c>
      <c r="K9" s="72">
        <v>14.285714285714286</v>
      </c>
      <c r="L9" s="72">
        <v>97.14285714285714</v>
      </c>
      <c r="M9" s="72">
        <v>9</v>
      </c>
      <c r="N9" s="75">
        <v>2.857142857142857</v>
      </c>
    </row>
    <row r="10" spans="1:14" s="7" customFormat="1" ht="32.25" customHeight="1">
      <c r="A10" s="70" t="str">
        <f>1PartandTrng!A10</f>
        <v>MSW:  Intel Biotech
10/01/2014 - 09/30/2017</v>
      </c>
      <c r="B10" s="71">
        <v>32.669322709163346</v>
      </c>
      <c r="C10" s="72">
        <v>21.51394422310757</v>
      </c>
      <c r="D10" s="72">
        <v>83.26693227091633</v>
      </c>
      <c r="E10" s="72">
        <v>5.577689243027888</v>
      </c>
      <c r="F10" s="72">
        <v>12.749003984063744</v>
      </c>
      <c r="G10" s="72">
        <v>14.741035856573706</v>
      </c>
      <c r="H10" s="72">
        <v>1.9920318725099602</v>
      </c>
      <c r="I10" s="72">
        <v>1.1952191235059761</v>
      </c>
      <c r="J10" s="72">
        <v>18.32669322709164</v>
      </c>
      <c r="K10" s="72">
        <v>47.01195219123506</v>
      </c>
      <c r="L10" s="72">
        <v>76.09561752988049</v>
      </c>
      <c r="M10" s="72">
        <v>0</v>
      </c>
      <c r="N10" s="75">
        <v>3.9840637450199203</v>
      </c>
    </row>
    <row r="11" spans="1:14" s="7" customFormat="1" ht="32.25" customHeight="1">
      <c r="A11" s="70" t="str">
        <f>1PartandTrng!A11</f>
        <v>Hampden:  Job Driven NEG
07/01/2014 - 06/30/2017</v>
      </c>
      <c r="B11" s="71">
        <v>36.156351791530945</v>
      </c>
      <c r="C11" s="72">
        <v>41.693811074918564</v>
      </c>
      <c r="D11" s="72">
        <v>51.7915309446254</v>
      </c>
      <c r="E11" s="72">
        <v>14.65798045602606</v>
      </c>
      <c r="F11" s="72">
        <v>13.355048859934854</v>
      </c>
      <c r="G11" s="72">
        <v>10.09771986970684</v>
      </c>
      <c r="H11" s="72">
        <v>4.5602605863192185</v>
      </c>
      <c r="I11" s="72">
        <v>5.537459283387622</v>
      </c>
      <c r="J11" s="72">
        <v>43.97394136807818</v>
      </c>
      <c r="K11" s="72">
        <v>29.96742671009772</v>
      </c>
      <c r="L11" s="72">
        <v>72.31270358306189</v>
      </c>
      <c r="M11" s="72">
        <v>1</v>
      </c>
      <c r="N11" s="75">
        <v>21.172638436482085</v>
      </c>
    </row>
    <row r="12" spans="1:14" s="7" customFormat="1" ht="32.25" customHeight="1">
      <c r="A12" s="70" t="str">
        <f>+1PartandTrng!A12</f>
        <v>LMV:  YOPLAIT
07/01/2015 - 06/30/2017</v>
      </c>
      <c r="B12" s="79">
        <v>30.158730158730158</v>
      </c>
      <c r="C12" s="80">
        <v>41.26984126984127</v>
      </c>
      <c r="D12" s="80">
        <v>58.73015873015872</v>
      </c>
      <c r="E12" s="80">
        <v>53.96825396825397</v>
      </c>
      <c r="F12" s="80">
        <v>11.11111111111111</v>
      </c>
      <c r="G12" s="80">
        <v>6.34920634920635</v>
      </c>
      <c r="H12" s="80">
        <v>0</v>
      </c>
      <c r="I12" s="80">
        <v>6.34920634920635</v>
      </c>
      <c r="J12" s="80">
        <v>68.25396825396825</v>
      </c>
      <c r="K12" s="80">
        <v>11.11111111111111</v>
      </c>
      <c r="L12" s="80">
        <v>87.30158730158729</v>
      </c>
      <c r="M12" s="80">
        <v>12.6984126984127</v>
      </c>
      <c r="N12" s="81">
        <v>26.984126984126984</v>
      </c>
    </row>
    <row r="13" spans="1:27" s="4" customFormat="1" ht="29.25" customHeight="1">
      <c r="A13" s="70" t="str">
        <f>1PartandTrng!A13</f>
        <v>MSW:  Retail Tech
07/01/2016 - 06/30/2018</v>
      </c>
      <c r="B13" s="79">
        <v>40.625</v>
      </c>
      <c r="C13" s="80">
        <v>21.875</v>
      </c>
      <c r="D13" s="80">
        <v>78.125</v>
      </c>
      <c r="E13" s="80">
        <v>1.041666666666667</v>
      </c>
      <c r="F13" s="80">
        <v>6.25</v>
      </c>
      <c r="G13" s="80">
        <v>9.375</v>
      </c>
      <c r="H13" s="80">
        <v>2.083333333333334</v>
      </c>
      <c r="I13" s="80">
        <v>0</v>
      </c>
      <c r="J13" s="80">
        <v>7.291666666666668</v>
      </c>
      <c r="K13" s="80">
        <v>20.83333333333333</v>
      </c>
      <c r="L13" s="80">
        <v>88.54166666666669</v>
      </c>
      <c r="M13" s="80">
        <v>0</v>
      </c>
      <c r="N13" s="81">
        <v>1.041666666666667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9.25" customHeight="1" thickBot="1">
      <c r="A14" s="34" t="str">
        <f>1PartandTrng!A14</f>
        <v>Sector Partnership
07/01/2015 - 06/30/2017</v>
      </c>
      <c r="B14" s="76">
        <v>11.013215859030836</v>
      </c>
      <c r="C14" s="77">
        <v>45.81497797356828</v>
      </c>
      <c r="D14" s="77">
        <v>52.863436123348016</v>
      </c>
      <c r="E14" s="77">
        <v>16.740088105726876</v>
      </c>
      <c r="F14" s="77">
        <v>9.251101321585903</v>
      </c>
      <c r="G14" s="77">
        <v>9.691629955947137</v>
      </c>
      <c r="H14" s="77">
        <v>4.405286343612334</v>
      </c>
      <c r="I14" s="77">
        <v>0.8810572687224669</v>
      </c>
      <c r="J14" s="77">
        <v>49.77973568281939</v>
      </c>
      <c r="K14" s="77">
        <v>33.92070484581498</v>
      </c>
      <c r="L14" s="77">
        <v>86.784140969163</v>
      </c>
      <c r="M14" s="77">
        <v>0</v>
      </c>
      <c r="N14" s="78">
        <v>22.026431718061673</v>
      </c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9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2016-08-04T17:52:21Z</cp:lastPrinted>
  <dcterms:created xsi:type="dcterms:W3CDTF">1998-10-15T18:42:20Z</dcterms:created>
  <dcterms:modified xsi:type="dcterms:W3CDTF">2017-11-02T20:50:09Z</dcterms:modified>
  <cp:category/>
  <cp:version/>
  <cp:contentType/>
  <cp:contentStatus/>
</cp:coreProperties>
</file>