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200" windowHeight="11325"/>
  </bookViews>
  <sheets>
    <sheet name="SREC I" sheetId="1" r:id="rId1"/>
    <sheet name="SREC II" sheetId="2" r:id="rId2"/>
    <sheet name="Auction Certificates" sheetId="3" r:id="rId3"/>
  </sheets>
  <calcPr calcId="145621"/>
</workbook>
</file>

<file path=xl/calcChain.xml><?xml version="1.0" encoding="utf-8"?>
<calcChain xmlns="http://schemas.openxmlformats.org/spreadsheetml/2006/main">
  <c r="D17" i="3" l="1"/>
  <c r="B10" i="3"/>
  <c r="B17" i="3"/>
  <c r="F10" i="3" l="1"/>
  <c r="G10" i="3"/>
  <c r="G8" i="3"/>
  <c r="G7" i="3"/>
  <c r="G6" i="3"/>
  <c r="E17" i="3"/>
  <c r="E15" i="3"/>
  <c r="G8" i="2" l="1"/>
  <c r="H8" i="2" s="1"/>
  <c r="G9" i="2"/>
  <c r="G10" i="2"/>
  <c r="G11" i="2"/>
  <c r="G7" i="2"/>
  <c r="H7" i="2" s="1"/>
  <c r="C17" i="3" l="1"/>
  <c r="C10" i="3"/>
  <c r="D10" i="3"/>
  <c r="E10" i="3"/>
  <c r="D11" i="2"/>
  <c r="D11" i="1" l="1"/>
  <c r="D9" i="2" l="1"/>
  <c r="D9" i="1" l="1"/>
  <c r="D10" i="2" l="1"/>
  <c r="D8" i="2"/>
  <c r="E8" i="2" s="1"/>
  <c r="K8" i="2" s="1"/>
  <c r="D7" i="2"/>
  <c r="E7" i="2" s="1"/>
  <c r="K7" i="2" s="1"/>
  <c r="D6" i="2"/>
  <c r="E6" i="2" s="1"/>
  <c r="K6" i="2" s="1"/>
  <c r="D5" i="2"/>
  <c r="E5" i="2" s="1"/>
  <c r="D4" i="2"/>
  <c r="E4" i="2" s="1"/>
  <c r="D5" i="1" l="1"/>
  <c r="G5" i="1" s="1"/>
  <c r="H5" i="1" s="1"/>
  <c r="D6" i="1"/>
  <c r="G6" i="1" s="1"/>
  <c r="H6" i="1" s="1"/>
  <c r="D7" i="1"/>
  <c r="G7" i="1" s="1"/>
  <c r="H7" i="1" s="1"/>
  <c r="D8" i="1"/>
  <c r="G8" i="1" s="1"/>
  <c r="H8" i="1" s="1"/>
  <c r="D10" i="1"/>
  <c r="D4" i="1"/>
  <c r="K5" i="2"/>
  <c r="K4" i="2"/>
</calcChain>
</file>

<file path=xl/sharedStrings.xml><?xml version="1.0" encoding="utf-8"?>
<sst xmlns="http://schemas.openxmlformats.org/spreadsheetml/2006/main" count="96" uniqueCount="42">
  <si>
    <t>Year</t>
  </si>
  <si>
    <t>SREC I Exemption (Pre-6/28/13 Contracts)</t>
  </si>
  <si>
    <t>N/A</t>
  </si>
  <si>
    <t>TBD</t>
  </si>
  <si>
    <t>Projected Reduction in Obligation (MWh)</t>
  </si>
  <si>
    <r>
      <t xml:space="preserve">Total Projected Load (MWh) </t>
    </r>
    <r>
      <rPr>
        <b/>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</si>
  <si>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 xml:space="preserve"> Aggregated from data provided by retail suppliers</t>
    </r>
  </si>
  <si>
    <r>
      <t xml:space="preserve">Projected Exempt Load (MWh) </t>
    </r>
    <r>
      <rPr>
        <b/>
        <vertAlign val="superscript"/>
        <sz val="11"/>
        <color theme="1"/>
        <rFont val="Calibri"/>
        <family val="2"/>
        <scheme val="minor"/>
      </rPr>
      <t>2</t>
    </r>
  </si>
  <si>
    <r>
      <rPr>
        <vertAlign val="superscript"/>
        <sz val="11"/>
        <color theme="1"/>
        <rFont val="Calibri"/>
        <family val="2"/>
        <scheme val="minor"/>
      </rPr>
      <t>5</t>
    </r>
    <r>
      <rPr>
        <sz val="11"/>
        <color theme="1"/>
        <rFont val="Calibri"/>
        <family val="2"/>
        <scheme val="minor"/>
      </rPr>
      <t xml:space="preserve"> The Projected Adjusted Obligation provides DOER’s best estimate of the overall compliance obligation and hence market demand by factoring in the reported Exempt Load.  The actual Compliance Obligation will be based on the actual Load and Exempt Load served in that year.</t>
    </r>
  </si>
  <si>
    <t xml:space="preserve">Exempt Load (%) </t>
  </si>
  <si>
    <r>
      <rPr>
        <vertAlign val="superscript"/>
        <sz val="11"/>
        <color theme="1"/>
        <rFont val="Calibri"/>
        <family val="2"/>
        <scheme val="minor"/>
      </rPr>
      <t>3</t>
    </r>
    <r>
      <rPr>
        <sz val="11"/>
        <color theme="1"/>
        <rFont val="Calibri"/>
        <family val="2"/>
        <scheme val="minor"/>
      </rPr>
      <t xml:space="preserve"> Calculated per per 225 CMR 14.07(2)</t>
    </r>
  </si>
  <si>
    <r>
      <rPr>
        <vertAlign val="superscript"/>
        <sz val="11"/>
        <color theme="1"/>
        <rFont val="Calibri"/>
        <family val="2"/>
        <scheme val="minor"/>
      </rPr>
      <t>4</t>
    </r>
    <r>
      <rPr>
        <sz val="11"/>
        <color theme="1"/>
        <rFont val="Calibri"/>
        <family val="2"/>
        <scheme val="minor"/>
      </rPr>
      <t xml:space="preserve"> Calculated by subtracting the Solar Carve-Out Program Capacity Cap at 400 MW from the Final Solar Carve-Out Program Capacity Cap per 225 CMR 14.07(2)(a)4 and 5</t>
    </r>
  </si>
  <si>
    <r>
      <t xml:space="preserve">Compliance Obligation (MWh) </t>
    </r>
    <r>
      <rPr>
        <b/>
        <vertAlign val="superscript"/>
        <sz val="11"/>
        <color theme="1"/>
        <rFont val="Calibri"/>
        <family val="2"/>
        <scheme val="minor"/>
      </rPr>
      <t>3</t>
    </r>
  </si>
  <si>
    <r>
      <t xml:space="preserve">Obligation Impacted by Exemption (MWh) </t>
    </r>
    <r>
      <rPr>
        <b/>
        <vertAlign val="superscript"/>
        <sz val="11"/>
        <color theme="1"/>
        <rFont val="Calibri"/>
        <family val="2"/>
        <scheme val="minor"/>
      </rPr>
      <t>4</t>
    </r>
  </si>
  <si>
    <t>Projected Adjusted Obligation (MWh) 5</t>
  </si>
  <si>
    <t>Compliance Year Settled/Reserved</t>
  </si>
  <si>
    <t>SREC Vintage</t>
  </si>
  <si>
    <t>Total Re-Minted Certificates</t>
  </si>
  <si>
    <t>CY 2013</t>
  </si>
  <si>
    <t>CY 2014</t>
  </si>
  <si>
    <t>CY 2015</t>
  </si>
  <si>
    <t>Still Available for Compliance</t>
  </si>
  <si>
    <t>Total</t>
  </si>
  <si>
    <t>UPDATED (11/27/2017)</t>
  </si>
  <si>
    <t>CY2016</t>
  </si>
  <si>
    <t>Re-Minted SREC I Auction Account Certificates Settled and Available for Compliance</t>
  </si>
  <si>
    <t>Re-Minted SREC II Auction Account Certificates Settled and Available for Compliance</t>
  </si>
  <si>
    <r>
      <rPr>
        <vertAlign val="superscript"/>
        <sz val="11"/>
        <color theme="1"/>
        <rFont val="Calibri"/>
        <family val="2"/>
        <scheme val="minor"/>
      </rPr>
      <t>1</t>
    </r>
    <r>
      <rPr>
        <sz val="11"/>
        <color theme="1"/>
        <rFont val="Calibri"/>
        <family val="2"/>
        <scheme val="minor"/>
      </rPr>
      <t xml:space="preserve"> Actual data through 2016. Projected load held constant thereafter.</t>
    </r>
  </si>
  <si>
    <r>
      <t xml:space="preserve">Actual/Projected Exempt Load Served Under Contracts Signed before April 25, 2014 (MWh) </t>
    </r>
    <r>
      <rPr>
        <b/>
        <vertAlign val="superscript"/>
        <sz val="11"/>
        <color theme="1"/>
        <rFont val="Calibri"/>
        <family val="2"/>
        <scheme val="minor"/>
      </rPr>
      <t>2</t>
    </r>
  </si>
  <si>
    <t>Projected Reduction in Obligation Resulting from Pre-April 25, 2014 Load (MWh)</t>
  </si>
  <si>
    <t>Pre-May 8, 2016 as a Percentage of Total Load (%)</t>
  </si>
  <si>
    <t>Projected Reduction in Obligation Resulting from Pre-May 8, 2016 Load (MWh)</t>
  </si>
  <si>
    <t>SREC II Load Exemptions</t>
  </si>
  <si>
    <r>
      <rPr>
        <vertAlign val="superscript"/>
        <sz val="11"/>
        <color theme="1"/>
        <rFont val="Calibri"/>
        <family val="2"/>
        <scheme val="minor"/>
      </rPr>
      <t>3</t>
    </r>
    <r>
      <rPr>
        <sz val="11"/>
        <color theme="1"/>
        <rFont val="Calibri"/>
        <family val="2"/>
        <scheme val="minor"/>
      </rPr>
      <t xml:space="preserve"> Aggregated from data provided by retail suppliers</t>
    </r>
  </si>
  <si>
    <r>
      <t xml:space="preserve">Actual/Projected Load Served Under Contracts Signed before May 8, 2016 (MWh) </t>
    </r>
    <r>
      <rPr>
        <b/>
        <vertAlign val="superscript"/>
        <sz val="11"/>
        <color theme="1"/>
        <rFont val="Calibri"/>
        <family val="2"/>
        <scheme val="minor"/>
      </rPr>
      <t>4</t>
    </r>
  </si>
  <si>
    <r>
      <t xml:space="preserve">Baseline Compliance Obligation (MWh) </t>
    </r>
    <r>
      <rPr>
        <b/>
        <vertAlign val="superscript"/>
        <sz val="11"/>
        <color theme="1"/>
        <rFont val="Calibri"/>
        <family val="2"/>
        <scheme val="minor"/>
      </rPr>
      <t>5</t>
    </r>
  </si>
  <si>
    <r>
      <t xml:space="preserve">Compliance Obligation (MWh) </t>
    </r>
    <r>
      <rPr>
        <b/>
        <vertAlign val="superscript"/>
        <sz val="11"/>
        <color theme="1"/>
        <rFont val="Calibri"/>
        <family val="2"/>
        <scheme val="minor"/>
      </rPr>
      <t>6</t>
    </r>
  </si>
  <si>
    <r>
      <t xml:space="preserve">Adjusted Projected Final Compliance Obligation (MWh) </t>
    </r>
    <r>
      <rPr>
        <b/>
        <vertAlign val="superscript"/>
        <sz val="11"/>
        <color theme="1"/>
        <rFont val="Calibri"/>
        <family val="2"/>
        <scheme val="minor"/>
      </rPr>
      <t>7</t>
    </r>
  </si>
  <si>
    <t>Pre-April 25, 2014 Load as a Percentage of Total Load (%)</t>
  </si>
  <si>
    <r>
      <rPr>
        <vertAlign val="superscript"/>
        <sz val="11"/>
        <color theme="1"/>
        <rFont val="Calibri"/>
        <family val="2"/>
        <scheme val="minor"/>
      </rPr>
      <t>4</t>
    </r>
    <r>
      <rPr>
        <sz val="11"/>
        <color theme="1"/>
        <rFont val="Calibri"/>
        <family val="2"/>
        <scheme val="minor"/>
      </rPr>
      <t xml:space="preserve"> Calculated annually be DOER. Assumes that only 1,600 MW of SREC II projects were qualified under the program for the purpose of establishing a baseline. </t>
    </r>
  </si>
  <si>
    <r>
      <rPr>
        <vertAlign val="superscript"/>
        <sz val="11"/>
        <color theme="1"/>
        <rFont val="Calibri"/>
        <family val="2"/>
        <scheme val="minor"/>
      </rPr>
      <t>5</t>
    </r>
    <r>
      <rPr>
        <sz val="11"/>
        <color theme="1"/>
        <rFont val="Calibri"/>
        <family val="2"/>
        <scheme val="minor"/>
      </rPr>
      <t xml:space="preserve"> Established for 2014 and 2015 in 225 CMR 14.07(3)(c) and (d). Calculated using the formula in 225 CMR 14.07(3)(e) for all subsequent years.</t>
    </r>
  </si>
  <si>
    <r>
      <rPr>
        <vertAlign val="superscript"/>
        <sz val="11"/>
        <color theme="1"/>
        <rFont val="Calibri"/>
        <family val="2"/>
        <scheme val="minor"/>
      </rPr>
      <t>6</t>
    </r>
    <r>
      <rPr>
        <sz val="11"/>
        <color theme="1"/>
        <rFont val="Calibri"/>
        <family val="2"/>
        <scheme val="minor"/>
      </rPr>
      <t xml:space="preserve"> The Adjusted Projected Compliance Obligation provides DOER’s best estimate of the overall compliance obligation and hence market demand by factoring in  reported and projected Exempt Load.  The actual Compliance Obligation will be based on the actual load and exempt load served in a particular compliance year.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</si>
</sst>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2" x14ac:knownFonts="1">
    <font>
      <sz val="11"/>
      <color theme="1"/>
      <name val="Calibri"/>
      <family val="2"/>
      <scheme val="minor"/>
    </font>
    <font>
      <b/>
      <sz val="11"/>
      <color theme="1"/>
      <name val="Calibri"/>
      <family val="2"/>
      <scheme val="minor"/>
    </font>
    <font>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sz val="11"/>
      <color rgb="FF000000"/>
      <name val="Calibri"/>
      <family val="2"/>
      <scheme val="minor"/>
    </font>
    <font>
      <b/>
      <sz val="12"/>
      <color rgb="FFFF0000"/>
      <name val="Calibri"/>
      <family val="2"/>
      <scheme val="minor"/>
    </font>
    <font>
      <sz val="11"/>
      <name val="Calibri"/>
      <family val="2"/>
      <scheme val="minor"/>
    </font>
    <font>
      <b/>
      <sz val="12"/>
      <color rgb="FF000000"/>
      <name val="Calibri"/>
      <family val="2"/>
    </font>
    <font>
      <sz val="12"/>
      <color rgb="FF000000"/>
      <name val="Calibri"/>
      <family val="2"/>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rgb="FFC6D9F1"/>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52">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0" xfId="0" applyFill="1"/>
    <xf numFmtId="0" fontId="0" fillId="3" borderId="1" xfId="0" applyFill="1" applyBorder="1" applyAlignment="1">
      <alignment horizontal="center"/>
    </xf>
    <xf numFmtId="3" fontId="0" fillId="3" borderId="1" xfId="0" applyNumberFormat="1" applyFill="1" applyBorder="1" applyAlignment="1">
      <alignment horizontal="center"/>
    </xf>
    <xf numFmtId="10" fontId="0" fillId="3" borderId="1" xfId="1" applyNumberFormat="1" applyFont="1" applyFill="1" applyBorder="1" applyAlignment="1">
      <alignment horizontal="center"/>
    </xf>
    <xf numFmtId="0" fontId="0" fillId="3" borderId="1" xfId="0" applyFill="1" applyBorder="1" applyAlignment="1">
      <alignment horizontal="center" vertical="center"/>
    </xf>
    <xf numFmtId="3" fontId="0" fillId="3" borderId="1" xfId="0" applyNumberFormat="1" applyFill="1" applyBorder="1" applyAlignment="1">
      <alignment horizontal="center" vertical="center"/>
    </xf>
    <xf numFmtId="10" fontId="0" fillId="3" borderId="1" xfId="1" applyNumberFormat="1" applyFont="1" applyFill="1" applyBorder="1" applyAlignment="1">
      <alignment horizontal="center" vertical="center"/>
    </xf>
    <xf numFmtId="0" fontId="0" fillId="3" borderId="0" xfId="0" applyFill="1" applyBorder="1" applyAlignment="1"/>
    <xf numFmtId="0" fontId="0" fillId="3" borderId="0" xfId="0" applyFill="1"/>
    <xf numFmtId="3" fontId="0" fillId="0" borderId="1" xfId="0" applyNumberFormat="1" applyFill="1" applyBorder="1" applyAlignment="1">
      <alignment horizontal="center" vertical="center"/>
    </xf>
    <xf numFmtId="0" fontId="6" fillId="3" borderId="0" xfId="0" applyFont="1" applyFill="1"/>
    <xf numFmtId="0" fontId="0" fillId="3" borderId="0" xfId="0" applyFill="1"/>
    <xf numFmtId="3" fontId="7" fillId="3" borderId="1" xfId="0" applyNumberFormat="1" applyFont="1" applyFill="1" applyBorder="1" applyAlignment="1">
      <alignment horizontal="center"/>
    </xf>
    <xf numFmtId="3" fontId="5" fillId="3" borderId="1" xfId="0" applyNumberFormat="1" applyFont="1" applyFill="1" applyBorder="1" applyAlignment="1">
      <alignment horizontal="center"/>
    </xf>
    <xf numFmtId="3" fontId="7" fillId="0" borderId="1" xfId="2" applyNumberFormat="1" applyFont="1" applyBorder="1" applyAlignment="1">
      <alignment horizontal="center" vertical="center"/>
    </xf>
    <xf numFmtId="3" fontId="2" fillId="0" borderId="1" xfId="0" applyNumberFormat="1" applyFont="1" applyBorder="1" applyAlignment="1">
      <alignment horizontal="center" vertical="center"/>
    </xf>
    <xf numFmtId="0" fontId="8" fillId="4"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3" fontId="9" fillId="0" borderId="1" xfId="0" applyNumberFormat="1" applyFont="1" applyBorder="1" applyAlignment="1">
      <alignment horizontal="center" vertical="center" wrapText="1" readingOrder="1"/>
    </xf>
    <xf numFmtId="0" fontId="9" fillId="0" borderId="1" xfId="0" applyFont="1" applyBorder="1" applyAlignment="1">
      <alignment horizontal="center" vertical="center" wrapText="1" readingOrder="1"/>
    </xf>
    <xf numFmtId="0" fontId="0" fillId="3" borderId="0" xfId="0" applyFill="1" applyBorder="1"/>
    <xf numFmtId="0" fontId="10" fillId="3" borderId="1" xfId="0" applyFont="1" applyFill="1" applyBorder="1" applyAlignment="1">
      <alignment horizontal="center" vertical="center" readingOrder="1"/>
    </xf>
    <xf numFmtId="0" fontId="0" fillId="3" borderId="0" xfId="0" applyFill="1"/>
    <xf numFmtId="3" fontId="5" fillId="3" borderId="0" xfId="0" applyNumberFormat="1" applyFont="1" applyFill="1" applyBorder="1" applyAlignment="1">
      <alignment horizontal="center"/>
    </xf>
    <xf numFmtId="3" fontId="0" fillId="3" borderId="0" xfId="0" applyNumberFormat="1" applyFill="1" applyBorder="1" applyAlignment="1">
      <alignment horizontal="center"/>
    </xf>
    <xf numFmtId="3" fontId="2" fillId="3" borderId="1" xfId="0" applyNumberFormat="1" applyFont="1" applyFill="1" applyBorder="1" applyAlignment="1">
      <alignment horizontal="center" vertical="center"/>
    </xf>
    <xf numFmtId="3" fontId="7" fillId="3" borderId="0" xfId="0" applyNumberFormat="1" applyFont="1" applyFill="1" applyBorder="1" applyAlignment="1">
      <alignment horizontal="center"/>
    </xf>
    <xf numFmtId="0" fontId="1" fillId="3" borderId="0" xfId="0" applyFont="1" applyFill="1" applyBorder="1" applyAlignment="1"/>
    <xf numFmtId="0" fontId="0" fillId="3" borderId="0" xfId="0" applyFill="1"/>
    <xf numFmtId="3" fontId="0" fillId="0" borderId="1" xfId="0" applyNumberFormat="1" applyBorder="1" applyAlignment="1">
      <alignment horizontal="center" vertical="center"/>
    </xf>
    <xf numFmtId="0" fontId="0" fillId="3" borderId="0" xfId="0" applyFill="1" applyBorder="1" applyAlignment="1">
      <alignment wrapText="1"/>
    </xf>
    <xf numFmtId="0" fontId="0" fillId="3" borderId="0" xfId="0" applyFill="1" applyBorder="1" applyAlignment="1">
      <alignment horizontal="left"/>
    </xf>
    <xf numFmtId="0" fontId="0" fillId="3" borderId="0" xfId="0" applyFill="1"/>
    <xf numFmtId="3" fontId="0" fillId="3" borderId="1" xfId="1" applyNumberFormat="1" applyFont="1" applyFill="1" applyBorder="1" applyAlignment="1">
      <alignment horizontal="center" vertical="center"/>
    </xf>
    <xf numFmtId="3" fontId="0" fillId="5" borderId="1" xfId="1" applyNumberFormat="1" applyFont="1" applyFill="1" applyBorder="1" applyAlignment="1">
      <alignment horizontal="center" vertical="center"/>
    </xf>
    <xf numFmtId="0" fontId="8" fillId="3" borderId="0" xfId="0" applyFont="1" applyFill="1" applyBorder="1" applyAlignment="1">
      <alignment vertical="center" wrapText="1" readingOrder="1"/>
    </xf>
    <xf numFmtId="3" fontId="0" fillId="3" borderId="0" xfId="0" applyNumberFormat="1" applyFill="1"/>
    <xf numFmtId="3" fontId="11" fillId="3" borderId="1" xfId="0" applyNumberFormat="1" applyFont="1" applyFill="1" applyBorder="1" applyAlignment="1">
      <alignment horizontal="center" vertical="center" readingOrder="1"/>
    </xf>
    <xf numFmtId="0" fontId="0" fillId="3" borderId="0" xfId="0" applyFill="1" applyBorder="1" applyAlignment="1">
      <alignment wrapText="1"/>
    </xf>
    <xf numFmtId="0" fontId="0" fillId="3" borderId="0" xfId="0" applyFill="1" applyBorder="1" applyAlignment="1">
      <alignment horizontal="left" wrapText="1"/>
    </xf>
    <xf numFmtId="0" fontId="1" fillId="3" borderId="1" xfId="0" applyFont="1" applyFill="1" applyBorder="1" applyAlignment="1">
      <alignment horizontal="center"/>
    </xf>
    <xf numFmtId="0" fontId="0" fillId="3" borderId="2" xfId="0" applyFill="1" applyBorder="1" applyAlignment="1">
      <alignment horizontal="left"/>
    </xf>
    <xf numFmtId="0" fontId="0" fillId="3" borderId="0" xfId="0" applyFill="1" applyBorder="1" applyAlignment="1">
      <alignment horizontal="left"/>
    </xf>
    <xf numFmtId="0" fontId="0" fillId="0" borderId="0" xfId="0"/>
    <xf numFmtId="0" fontId="0" fillId="3" borderId="0" xfId="0" applyFill="1"/>
    <xf numFmtId="0" fontId="8" fillId="4" borderId="3" xfId="0" applyFont="1" applyFill="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0" fillId="3" borderId="4" xfId="0" applyFill="1" applyBorder="1" applyAlignment="1">
      <alignment horizontal="center"/>
    </xf>
    <xf numFmtId="0" fontId="0" fillId="3" borderId="5" xfId="0" applyFill="1" applyBorder="1" applyAlignment="1">
      <alignment horizontal="center"/>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workbookViewId="0"/>
  </sheetViews>
  <sheetFormatPr defaultRowHeight="15" x14ac:dyDescent="0.25"/>
  <cols>
    <col min="1" max="1" width="9.140625" style="3"/>
    <col min="2" max="8" width="22.140625" style="3" customWidth="1"/>
    <col min="9" max="16384" width="9.140625" style="3"/>
  </cols>
  <sheetData>
    <row r="1" spans="1:8" s="11" customFormat="1" ht="15.75" x14ac:dyDescent="0.25">
      <c r="A1" s="13" t="s">
        <v>23</v>
      </c>
    </row>
    <row r="2" spans="1:8" x14ac:dyDescent="0.25">
      <c r="A2" s="43" t="s">
        <v>1</v>
      </c>
      <c r="B2" s="43"/>
      <c r="C2" s="43"/>
      <c r="D2" s="43"/>
      <c r="E2" s="43"/>
      <c r="F2" s="43"/>
      <c r="G2" s="43"/>
      <c r="H2" s="43"/>
    </row>
    <row r="3" spans="1:8" ht="32.25" x14ac:dyDescent="0.25">
      <c r="A3" s="1" t="s">
        <v>0</v>
      </c>
      <c r="B3" s="1" t="s">
        <v>5</v>
      </c>
      <c r="C3" s="1" t="s">
        <v>7</v>
      </c>
      <c r="D3" s="1" t="s">
        <v>9</v>
      </c>
      <c r="E3" s="1" t="s">
        <v>12</v>
      </c>
      <c r="F3" s="1" t="s">
        <v>13</v>
      </c>
      <c r="G3" s="1" t="s">
        <v>4</v>
      </c>
      <c r="H3" s="1" t="s">
        <v>14</v>
      </c>
    </row>
    <row r="4" spans="1:8" x14ac:dyDescent="0.25">
      <c r="A4" s="4">
        <v>2014</v>
      </c>
      <c r="B4" s="5">
        <v>48129292</v>
      </c>
      <c r="C4" s="5">
        <v>10493972.150494063</v>
      </c>
      <c r="D4" s="6">
        <f>C4/B4</f>
        <v>0.21803711865310763</v>
      </c>
      <c r="E4" s="5">
        <v>464520</v>
      </c>
      <c r="F4" s="4" t="s">
        <v>2</v>
      </c>
      <c r="G4" s="4" t="s">
        <v>2</v>
      </c>
      <c r="H4" s="4" t="s">
        <v>2</v>
      </c>
    </row>
    <row r="5" spans="1:8" x14ac:dyDescent="0.25">
      <c r="A5" s="4">
        <v>2015</v>
      </c>
      <c r="B5" s="15">
        <v>48009723</v>
      </c>
      <c r="C5" s="5">
        <v>4019550</v>
      </c>
      <c r="D5" s="6">
        <f t="shared" ref="D5:D10" si="0">C5/B5</f>
        <v>8.3723665724961593E-2</v>
      </c>
      <c r="E5" s="5">
        <v>1056097</v>
      </c>
      <c r="F5" s="5">
        <v>299616</v>
      </c>
      <c r="G5" s="5">
        <f>D5*F5</f>
        <v>25084.949829850091</v>
      </c>
      <c r="H5" s="5">
        <f>E5-G5</f>
        <v>1031012.0501701499</v>
      </c>
    </row>
    <row r="6" spans="1:8" x14ac:dyDescent="0.25">
      <c r="A6" s="4">
        <v>2016</v>
      </c>
      <c r="B6" s="16">
        <v>46864431</v>
      </c>
      <c r="C6" s="5">
        <v>1308729</v>
      </c>
      <c r="D6" s="6">
        <f t="shared" si="0"/>
        <v>2.7925848496912296E-2</v>
      </c>
      <c r="E6" s="5">
        <v>845519</v>
      </c>
      <c r="F6" s="5">
        <v>373641</v>
      </c>
      <c r="G6" s="5">
        <f>D6*F6</f>
        <v>10434.241958234807</v>
      </c>
      <c r="H6" s="5">
        <f>E6-G6</f>
        <v>835084.75804176519</v>
      </c>
    </row>
    <row r="7" spans="1:8" x14ac:dyDescent="0.25">
      <c r="A7" s="4">
        <v>2017</v>
      </c>
      <c r="B7" s="16">
        <v>46864431</v>
      </c>
      <c r="C7" s="5">
        <v>456458.18438030645</v>
      </c>
      <c r="D7" s="6">
        <f t="shared" si="0"/>
        <v>9.7399706907847963E-3</v>
      </c>
      <c r="E7" s="5">
        <v>783183</v>
      </c>
      <c r="F7" s="5">
        <v>473390</v>
      </c>
      <c r="G7" s="5">
        <f>D7*F7</f>
        <v>4610.8047253106151</v>
      </c>
      <c r="H7" s="5">
        <f>E7-G7</f>
        <v>778572.19527468935</v>
      </c>
    </row>
    <row r="8" spans="1:8" x14ac:dyDescent="0.25">
      <c r="A8" s="4">
        <v>2018</v>
      </c>
      <c r="B8" s="16">
        <v>46864431</v>
      </c>
      <c r="C8" s="5">
        <v>109134.18938432178</v>
      </c>
      <c r="D8" s="6">
        <f t="shared" si="0"/>
        <v>2.3287211016030855E-3</v>
      </c>
      <c r="E8" s="5">
        <v>838995</v>
      </c>
      <c r="F8" s="5">
        <v>534753</v>
      </c>
      <c r="G8" s="5">
        <f>D8*F8</f>
        <v>1245.2905952455549</v>
      </c>
      <c r="H8" s="5">
        <f>E8-G8</f>
        <v>837749.70940475445</v>
      </c>
    </row>
    <row r="9" spans="1:8" s="14" customFormat="1" x14ac:dyDescent="0.25">
      <c r="A9" s="4">
        <v>2019</v>
      </c>
      <c r="B9" s="16">
        <v>46864431</v>
      </c>
      <c r="C9" s="5">
        <v>26585</v>
      </c>
      <c r="D9" s="6">
        <f t="shared" ref="D9" si="1">C9/B9</f>
        <v>5.6727457119878401E-4</v>
      </c>
      <c r="E9" s="5" t="s">
        <v>3</v>
      </c>
      <c r="F9" s="5" t="s">
        <v>3</v>
      </c>
      <c r="G9" s="5" t="s">
        <v>3</v>
      </c>
      <c r="H9" s="5" t="s">
        <v>3</v>
      </c>
    </row>
    <row r="10" spans="1:8" x14ac:dyDescent="0.25">
      <c r="A10" s="4">
        <v>2020</v>
      </c>
      <c r="B10" s="16">
        <v>46864431</v>
      </c>
      <c r="C10" s="5">
        <v>23155</v>
      </c>
      <c r="D10" s="6">
        <f t="shared" si="0"/>
        <v>4.9408473560684008E-4</v>
      </c>
      <c r="E10" s="5" t="s">
        <v>3</v>
      </c>
      <c r="F10" s="5" t="s">
        <v>3</v>
      </c>
      <c r="G10" s="5" t="s">
        <v>3</v>
      </c>
      <c r="H10" s="5" t="s">
        <v>3</v>
      </c>
    </row>
    <row r="11" spans="1:8" s="25" customFormat="1" x14ac:dyDescent="0.25">
      <c r="A11" s="4">
        <v>2021</v>
      </c>
      <c r="B11" s="16">
        <v>46864431</v>
      </c>
      <c r="C11" s="5">
        <v>3993</v>
      </c>
      <c r="D11" s="6">
        <f t="shared" ref="D11" si="2">C11/B11</f>
        <v>8.5203210938376701E-5</v>
      </c>
      <c r="E11" s="5" t="s">
        <v>3</v>
      </c>
      <c r="F11" s="5" t="s">
        <v>3</v>
      </c>
      <c r="G11" s="5" t="s">
        <v>3</v>
      </c>
      <c r="H11" s="5" t="s">
        <v>3</v>
      </c>
    </row>
    <row r="12" spans="1:8" ht="17.25" x14ac:dyDescent="0.25">
      <c r="A12" s="44" t="s">
        <v>27</v>
      </c>
      <c r="B12" s="44"/>
      <c r="C12" s="44"/>
      <c r="D12" s="44"/>
      <c r="E12" s="44"/>
      <c r="F12" s="44"/>
      <c r="G12" s="44"/>
      <c r="H12" s="44"/>
    </row>
    <row r="13" spans="1:8" ht="17.25" x14ac:dyDescent="0.25">
      <c r="A13" s="45" t="s">
        <v>6</v>
      </c>
      <c r="B13" s="45"/>
      <c r="C13" s="45"/>
      <c r="D13" s="45"/>
      <c r="E13" s="45"/>
      <c r="F13" s="45"/>
      <c r="G13" s="45"/>
      <c r="H13" s="45"/>
    </row>
    <row r="14" spans="1:8" ht="17.25" x14ac:dyDescent="0.25">
      <c r="A14" s="46" t="s">
        <v>10</v>
      </c>
      <c r="B14" s="46"/>
      <c r="C14" s="46"/>
      <c r="D14" s="46"/>
      <c r="E14" s="46"/>
      <c r="F14" s="46"/>
      <c r="G14" s="46"/>
      <c r="H14" s="46"/>
    </row>
    <row r="15" spans="1:8" x14ac:dyDescent="0.25">
      <c r="A15" s="42" t="s">
        <v>11</v>
      </c>
      <c r="B15" s="42"/>
      <c r="C15" s="42"/>
      <c r="D15" s="42"/>
      <c r="E15" s="42"/>
      <c r="F15" s="42"/>
      <c r="G15" s="42"/>
      <c r="H15" s="42"/>
    </row>
    <row r="16" spans="1:8" ht="32.25" customHeight="1" x14ac:dyDescent="0.25">
      <c r="A16" s="41" t="s">
        <v>8</v>
      </c>
      <c r="B16" s="41"/>
      <c r="C16" s="41"/>
      <c r="D16" s="41"/>
      <c r="E16" s="41"/>
      <c r="F16" s="41"/>
      <c r="G16" s="41"/>
    </row>
    <row r="18" spans="2:3" x14ac:dyDescent="0.25">
      <c r="B18" s="27"/>
      <c r="C18" s="23"/>
    </row>
    <row r="19" spans="2:3" x14ac:dyDescent="0.25">
      <c r="B19" s="29"/>
      <c r="C19" s="23"/>
    </row>
    <row r="20" spans="2:3" x14ac:dyDescent="0.25">
      <c r="B20" s="26"/>
      <c r="C20" s="23"/>
    </row>
    <row r="21" spans="2:3" x14ac:dyDescent="0.25">
      <c r="B21" s="23"/>
      <c r="C21" s="23"/>
    </row>
    <row r="22" spans="2:3" x14ac:dyDescent="0.25">
      <c r="B22" s="23"/>
      <c r="C22" s="23"/>
    </row>
    <row r="23" spans="2:3" x14ac:dyDescent="0.25">
      <c r="B23" s="23"/>
      <c r="C23" s="23"/>
    </row>
    <row r="24" spans="2:3" x14ac:dyDescent="0.25">
      <c r="B24" s="23"/>
      <c r="C24" s="23"/>
    </row>
    <row r="25" spans="2:3" x14ac:dyDescent="0.25">
      <c r="B25" s="23"/>
      <c r="C25" s="23"/>
    </row>
    <row r="26" spans="2:3" x14ac:dyDescent="0.25">
      <c r="B26" s="23"/>
      <c r="C26" s="23"/>
    </row>
  </sheetData>
  <mergeCells count="6">
    <mergeCell ref="A16:G16"/>
    <mergeCell ref="A15:H15"/>
    <mergeCell ref="A2:H2"/>
    <mergeCell ref="A12:H12"/>
    <mergeCell ref="A13:H13"/>
    <mergeCell ref="A14:H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heetViews>
  <sheetFormatPr defaultRowHeight="15" x14ac:dyDescent="0.25"/>
  <cols>
    <col min="1" max="1" width="9.140625" style="3"/>
    <col min="2" max="2" width="19.28515625" style="3" bestFit="1" customWidth="1"/>
    <col min="3" max="3" width="23.5703125" style="3" bestFit="1" customWidth="1"/>
    <col min="4" max="4" width="19.5703125" style="3" bestFit="1" customWidth="1"/>
    <col min="5" max="6" width="22.140625" style="3" customWidth="1"/>
    <col min="7" max="7" width="17.5703125" style="31" bestFit="1" customWidth="1"/>
    <col min="8" max="8" width="22.140625" style="35" customWidth="1"/>
    <col min="9" max="9" width="13.5703125" style="35" customWidth="1"/>
    <col min="10" max="10" width="14.42578125" style="3" customWidth="1"/>
    <col min="11" max="11" width="18.5703125" style="3" bestFit="1" customWidth="1"/>
    <col min="12" max="16384" width="9.140625" style="3"/>
  </cols>
  <sheetData>
    <row r="1" spans="1:12" s="11" customFormat="1" ht="15.75" x14ac:dyDescent="0.25">
      <c r="A1" s="13" t="s">
        <v>23</v>
      </c>
      <c r="G1" s="31"/>
      <c r="H1" s="35"/>
      <c r="I1" s="35"/>
    </row>
    <row r="2" spans="1:12" x14ac:dyDescent="0.25">
      <c r="A2" s="43" t="s">
        <v>32</v>
      </c>
      <c r="B2" s="43"/>
      <c r="C2" s="43"/>
      <c r="D2" s="43"/>
      <c r="E2" s="43"/>
      <c r="F2" s="43"/>
      <c r="G2" s="43"/>
      <c r="H2" s="43"/>
      <c r="I2" s="43"/>
      <c r="J2" s="43"/>
      <c r="K2" s="43"/>
    </row>
    <row r="3" spans="1:12" ht="77.25" x14ac:dyDescent="0.25">
      <c r="A3" s="2" t="s">
        <v>0</v>
      </c>
      <c r="B3" s="1" t="s">
        <v>5</v>
      </c>
      <c r="C3" s="1" t="s">
        <v>28</v>
      </c>
      <c r="D3" s="1" t="s">
        <v>38</v>
      </c>
      <c r="E3" s="1" t="s">
        <v>29</v>
      </c>
      <c r="F3" s="1" t="s">
        <v>34</v>
      </c>
      <c r="G3" s="1" t="s">
        <v>30</v>
      </c>
      <c r="H3" s="1" t="s">
        <v>31</v>
      </c>
      <c r="I3" s="1" t="s">
        <v>35</v>
      </c>
      <c r="J3" s="1" t="s">
        <v>36</v>
      </c>
      <c r="K3" s="1" t="s">
        <v>37</v>
      </c>
    </row>
    <row r="4" spans="1:12" x14ac:dyDescent="0.25">
      <c r="A4" s="7">
        <v>2014</v>
      </c>
      <c r="B4" s="5">
        <v>48129294</v>
      </c>
      <c r="C4" s="12">
        <v>23171635</v>
      </c>
      <c r="D4" s="9">
        <f>C4/B4</f>
        <v>0.48144556203130673</v>
      </c>
      <c r="E4" s="5">
        <f>D4*J4</f>
        <v>19873.59135509031</v>
      </c>
      <c r="F4" s="37"/>
      <c r="G4" s="37"/>
      <c r="H4" s="37"/>
      <c r="I4" s="37"/>
      <c r="J4" s="8">
        <v>41279</v>
      </c>
      <c r="K4" s="8">
        <f>J4-E4</f>
        <v>21405.40864490969</v>
      </c>
    </row>
    <row r="5" spans="1:12" x14ac:dyDescent="0.25">
      <c r="A5" s="7">
        <v>2015</v>
      </c>
      <c r="B5" s="16">
        <v>48009723</v>
      </c>
      <c r="C5" s="17">
        <v>10516104</v>
      </c>
      <c r="D5" s="9">
        <f t="shared" ref="D5:D11" si="0">C5/B5</f>
        <v>0.21904113048100693</v>
      </c>
      <c r="E5" s="5">
        <f>D5*J5</f>
        <v>35475.463410442921</v>
      </c>
      <c r="F5" s="37"/>
      <c r="G5" s="37"/>
      <c r="H5" s="37"/>
      <c r="I5" s="37"/>
      <c r="J5" s="8">
        <v>161958</v>
      </c>
      <c r="K5" s="8">
        <f>J5-E5</f>
        <v>126482.53658955707</v>
      </c>
    </row>
    <row r="6" spans="1:12" x14ac:dyDescent="0.25">
      <c r="A6" s="7">
        <v>2016</v>
      </c>
      <c r="B6" s="16">
        <v>46864431</v>
      </c>
      <c r="C6" s="17">
        <v>6162098</v>
      </c>
      <c r="D6" s="9">
        <f t="shared" si="0"/>
        <v>0.13148773746980946</v>
      </c>
      <c r="E6" s="5">
        <f>D6*J6</f>
        <v>49686.191771879188</v>
      </c>
      <c r="F6" s="37"/>
      <c r="G6" s="37"/>
      <c r="H6" s="37"/>
      <c r="I6" s="37"/>
      <c r="J6" s="5">
        <v>377877</v>
      </c>
      <c r="K6" s="8">
        <f>J6-E6</f>
        <v>328190.80822812079</v>
      </c>
    </row>
    <row r="7" spans="1:12" x14ac:dyDescent="0.25">
      <c r="A7" s="7">
        <v>2017</v>
      </c>
      <c r="B7" s="16">
        <v>46864431</v>
      </c>
      <c r="C7" s="17">
        <v>3499290.05</v>
      </c>
      <c r="D7" s="9">
        <f t="shared" si="0"/>
        <v>7.4668356690386364E-2</v>
      </c>
      <c r="E7" s="5">
        <f>D7*J7</f>
        <v>102624.63744540716</v>
      </c>
      <c r="F7" s="36">
        <v>17697344</v>
      </c>
      <c r="G7" s="9">
        <f>F7/B7</f>
        <v>0.37762848331605692</v>
      </c>
      <c r="H7" s="36">
        <f>G7*(J7-I7)</f>
        <v>102750.82216788251</v>
      </c>
      <c r="I7" s="36">
        <v>1102311</v>
      </c>
      <c r="J7" s="32">
        <v>1374406</v>
      </c>
      <c r="K7" s="8">
        <f>J7-E7-H7</f>
        <v>1169030.5403867103</v>
      </c>
      <c r="L7" s="39"/>
    </row>
    <row r="8" spans="1:12" x14ac:dyDescent="0.25">
      <c r="A8" s="7">
        <v>2018</v>
      </c>
      <c r="B8" s="16">
        <v>46864431</v>
      </c>
      <c r="C8" s="17">
        <v>1958809</v>
      </c>
      <c r="D8" s="9">
        <f t="shared" si="0"/>
        <v>4.1797349465311974E-2</v>
      </c>
      <c r="E8" s="5">
        <f>D8*J8</f>
        <v>81606.566205956915</v>
      </c>
      <c r="F8" s="36">
        <v>7769315</v>
      </c>
      <c r="G8" s="9">
        <f t="shared" ref="G8:G11" si="1">F8/B8</f>
        <v>0.1657827660384909</v>
      </c>
      <c r="H8" s="36">
        <f>G8*(J8-I8)</f>
        <v>107681.21159051308</v>
      </c>
      <c r="I8" s="36">
        <v>1302902</v>
      </c>
      <c r="J8" s="5">
        <v>1952434</v>
      </c>
      <c r="K8" s="8">
        <f>J8-E8-H8</f>
        <v>1763146.2222035299</v>
      </c>
    </row>
    <row r="9" spans="1:12" s="14" customFormat="1" x14ac:dyDescent="0.25">
      <c r="A9" s="7">
        <v>2019</v>
      </c>
      <c r="B9" s="16">
        <v>46864431</v>
      </c>
      <c r="C9" s="17">
        <v>1414567.87</v>
      </c>
      <c r="D9" s="9">
        <f t="shared" ref="D9" si="2">C9/B9</f>
        <v>3.018425359736044E-2</v>
      </c>
      <c r="E9" s="5" t="s">
        <v>3</v>
      </c>
      <c r="F9" s="36">
        <v>4486014</v>
      </c>
      <c r="G9" s="9">
        <f t="shared" si="1"/>
        <v>9.5723214904711001E-2</v>
      </c>
      <c r="H9" s="36" t="s">
        <v>3</v>
      </c>
      <c r="I9" s="36" t="s">
        <v>3</v>
      </c>
      <c r="J9" s="5" t="s">
        <v>3</v>
      </c>
      <c r="K9" s="5" t="s">
        <v>3</v>
      </c>
    </row>
    <row r="10" spans="1:12" x14ac:dyDescent="0.25">
      <c r="A10" s="7">
        <v>2020</v>
      </c>
      <c r="B10" s="16">
        <v>46864431</v>
      </c>
      <c r="C10" s="18">
        <v>387097.95</v>
      </c>
      <c r="D10" s="9">
        <f t="shared" si="0"/>
        <v>8.2599519878946148E-3</v>
      </c>
      <c r="E10" s="5" t="s">
        <v>3</v>
      </c>
      <c r="F10" s="36">
        <v>866527</v>
      </c>
      <c r="G10" s="9">
        <f t="shared" si="1"/>
        <v>1.8490078328274165E-2</v>
      </c>
      <c r="H10" s="36" t="s">
        <v>3</v>
      </c>
      <c r="I10" s="36" t="s">
        <v>3</v>
      </c>
      <c r="J10" s="5" t="s">
        <v>3</v>
      </c>
      <c r="K10" s="5" t="s">
        <v>3</v>
      </c>
    </row>
    <row r="11" spans="1:12" s="25" customFormat="1" x14ac:dyDescent="0.25">
      <c r="A11" s="7">
        <v>2021</v>
      </c>
      <c r="B11" s="16">
        <v>46864431</v>
      </c>
      <c r="C11" s="28">
        <v>265895.87</v>
      </c>
      <c r="D11" s="9">
        <f t="shared" si="0"/>
        <v>5.6737244926754792E-3</v>
      </c>
      <c r="E11" s="5" t="s">
        <v>3</v>
      </c>
      <c r="F11" s="36">
        <v>343428</v>
      </c>
      <c r="G11" s="9">
        <f t="shared" si="1"/>
        <v>7.328116285035019E-3</v>
      </c>
      <c r="H11" s="36" t="s">
        <v>3</v>
      </c>
      <c r="I11" s="36" t="s">
        <v>3</v>
      </c>
      <c r="J11" s="5" t="s">
        <v>3</v>
      </c>
      <c r="K11" s="5" t="s">
        <v>3</v>
      </c>
    </row>
    <row r="12" spans="1:12" ht="17.25" x14ac:dyDescent="0.25">
      <c r="A12" s="44" t="s">
        <v>27</v>
      </c>
      <c r="B12" s="44"/>
      <c r="C12" s="44"/>
      <c r="D12" s="44"/>
      <c r="E12" s="44"/>
      <c r="F12" s="44"/>
      <c r="G12" s="44"/>
      <c r="H12" s="34"/>
      <c r="I12" s="34"/>
    </row>
    <row r="13" spans="1:12" ht="17.25" x14ac:dyDescent="0.25">
      <c r="A13" s="45" t="s">
        <v>6</v>
      </c>
      <c r="B13" s="45"/>
      <c r="C13" s="45"/>
      <c r="D13" s="45"/>
      <c r="E13" s="45"/>
      <c r="F13" s="45"/>
      <c r="G13" s="45"/>
      <c r="H13" s="34"/>
      <c r="I13" s="34"/>
    </row>
    <row r="14" spans="1:12" s="35" customFormat="1" ht="17.25" x14ac:dyDescent="0.25">
      <c r="A14" s="45" t="s">
        <v>33</v>
      </c>
      <c r="B14" s="45"/>
      <c r="C14" s="45"/>
      <c r="D14" s="45"/>
      <c r="E14" s="45"/>
      <c r="F14" s="45"/>
      <c r="G14" s="45"/>
      <c r="H14" s="34"/>
      <c r="I14" s="34"/>
    </row>
    <row r="15" spans="1:12" s="35" customFormat="1" ht="17.25" x14ac:dyDescent="0.25">
      <c r="A15" s="45" t="s">
        <v>39</v>
      </c>
      <c r="B15" s="45"/>
      <c r="C15" s="45"/>
      <c r="D15" s="45"/>
      <c r="E15" s="45"/>
      <c r="F15" s="45"/>
      <c r="G15" s="45"/>
      <c r="H15" s="34"/>
      <c r="I15" s="34"/>
    </row>
    <row r="16" spans="1:12" ht="17.25" x14ac:dyDescent="0.25">
      <c r="A16" s="47" t="s">
        <v>40</v>
      </c>
      <c r="B16" s="47"/>
      <c r="C16" s="47"/>
      <c r="D16" s="47"/>
      <c r="E16" s="47"/>
      <c r="F16" s="47"/>
      <c r="G16" s="47"/>
    </row>
    <row r="17" spans="1:9" ht="30" customHeight="1" x14ac:dyDescent="0.25">
      <c r="A17" s="42" t="s">
        <v>41</v>
      </c>
      <c r="B17" s="42"/>
      <c r="C17" s="42"/>
      <c r="D17" s="42"/>
      <c r="E17" s="42"/>
      <c r="F17" s="42"/>
      <c r="G17" s="42"/>
      <c r="H17" s="42"/>
      <c r="I17" s="33"/>
    </row>
  </sheetData>
  <mergeCells count="7">
    <mergeCell ref="A2:K2"/>
    <mergeCell ref="A14:G14"/>
    <mergeCell ref="A15:G15"/>
    <mergeCell ref="A17:H17"/>
    <mergeCell ref="A12:G12"/>
    <mergeCell ref="A13:G13"/>
    <mergeCell ref="A16:G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heetViews>
  <sheetFormatPr defaultRowHeight="15" x14ac:dyDescent="0.25"/>
  <cols>
    <col min="1" max="1" width="9.140625" style="14"/>
    <col min="2" max="5" width="22.140625" style="14" customWidth="1"/>
    <col min="6" max="6" width="22.140625" style="31" customWidth="1"/>
    <col min="7" max="8" width="22.140625" style="14" customWidth="1"/>
    <col min="9" max="16384" width="9.140625" style="14"/>
  </cols>
  <sheetData>
    <row r="1" spans="1:8" ht="15.75" x14ac:dyDescent="0.25">
      <c r="A1" s="13" t="s">
        <v>23</v>
      </c>
    </row>
    <row r="2" spans="1:8" x14ac:dyDescent="0.25">
      <c r="A2" s="43" t="s">
        <v>25</v>
      </c>
      <c r="B2" s="43"/>
      <c r="C2" s="43"/>
      <c r="D2" s="43"/>
      <c r="E2" s="43"/>
      <c r="F2" s="43"/>
      <c r="G2" s="43"/>
    </row>
    <row r="3" spans="1:8" ht="15.75" x14ac:dyDescent="0.25">
      <c r="C3" s="48" t="s">
        <v>15</v>
      </c>
      <c r="D3" s="48"/>
      <c r="E3" s="48"/>
      <c r="F3" s="48"/>
      <c r="G3" s="48"/>
    </row>
    <row r="4" spans="1:8" ht="31.5" x14ac:dyDescent="0.25">
      <c r="A4" s="19" t="s">
        <v>16</v>
      </c>
      <c r="B4" s="19" t="s">
        <v>17</v>
      </c>
      <c r="C4" s="19" t="s">
        <v>18</v>
      </c>
      <c r="D4" s="19" t="s">
        <v>19</v>
      </c>
      <c r="E4" s="19" t="s">
        <v>20</v>
      </c>
      <c r="F4" s="19" t="s">
        <v>24</v>
      </c>
      <c r="G4" s="19" t="s">
        <v>21</v>
      </c>
    </row>
    <row r="5" spans="1:8" ht="15.75" x14ac:dyDescent="0.25">
      <c r="A5" s="20">
        <v>2012</v>
      </c>
      <c r="B5" s="21">
        <v>38866</v>
      </c>
      <c r="C5" s="21">
        <v>37448</v>
      </c>
      <c r="D5" s="21">
        <v>9</v>
      </c>
      <c r="E5" s="21">
        <v>1409</v>
      </c>
      <c r="F5" s="21">
        <v>0</v>
      </c>
      <c r="G5" s="21">
        <v>0</v>
      </c>
    </row>
    <row r="6" spans="1:8" ht="15.75" x14ac:dyDescent="0.25">
      <c r="A6" s="20">
        <v>2013</v>
      </c>
      <c r="B6" s="21">
        <v>142786</v>
      </c>
      <c r="C6" s="22" t="s">
        <v>2</v>
      </c>
      <c r="D6" s="21">
        <v>0</v>
      </c>
      <c r="E6" s="21">
        <v>130759</v>
      </c>
      <c r="F6" s="21">
        <v>12027</v>
      </c>
      <c r="G6" s="21">
        <f>B6-E6-F6</f>
        <v>0</v>
      </c>
    </row>
    <row r="7" spans="1:8" ht="15.75" x14ac:dyDescent="0.25">
      <c r="A7" s="20">
        <v>2014</v>
      </c>
      <c r="B7" s="21">
        <v>124831</v>
      </c>
      <c r="C7" s="22" t="s">
        <v>2</v>
      </c>
      <c r="D7" s="22" t="s">
        <v>2</v>
      </c>
      <c r="E7" s="21">
        <v>88257</v>
      </c>
      <c r="F7" s="21">
        <v>35435</v>
      </c>
      <c r="G7" s="21">
        <f>B7-E7-F7</f>
        <v>1139</v>
      </c>
    </row>
    <row r="8" spans="1:8" ht="15.75" x14ac:dyDescent="0.25">
      <c r="A8" s="20">
        <v>2015</v>
      </c>
      <c r="B8" s="21">
        <v>1898</v>
      </c>
      <c r="C8" s="22" t="s">
        <v>2</v>
      </c>
      <c r="D8" s="22" t="s">
        <v>2</v>
      </c>
      <c r="E8" s="22" t="s">
        <v>2</v>
      </c>
      <c r="F8" s="21">
        <v>1728</v>
      </c>
      <c r="G8" s="21">
        <f>B8-F8</f>
        <v>170</v>
      </c>
    </row>
    <row r="9" spans="1:8" s="31" customFormat="1" ht="15.75" x14ac:dyDescent="0.25">
      <c r="A9" s="20">
        <v>2016</v>
      </c>
      <c r="B9" s="21">
        <v>18428</v>
      </c>
      <c r="C9" s="22" t="s">
        <v>2</v>
      </c>
      <c r="D9" s="22" t="s">
        <v>2</v>
      </c>
      <c r="E9" s="22" t="s">
        <v>2</v>
      </c>
      <c r="F9" s="22" t="s">
        <v>2</v>
      </c>
      <c r="G9" s="21">
        <v>18428</v>
      </c>
    </row>
    <row r="10" spans="1:8" ht="15.75" x14ac:dyDescent="0.25">
      <c r="A10" s="24" t="s">
        <v>22</v>
      </c>
      <c r="B10" s="40">
        <f>SUM(B5:B9)</f>
        <v>326809</v>
      </c>
      <c r="C10" s="40">
        <f t="shared" ref="C10:E10" si="0">SUM(C5:C8)</f>
        <v>37448</v>
      </c>
      <c r="D10" s="40">
        <f t="shared" si="0"/>
        <v>9</v>
      </c>
      <c r="E10" s="40">
        <f t="shared" si="0"/>
        <v>220425</v>
      </c>
      <c r="F10" s="40">
        <f>SUM(F5:F8)</f>
        <v>49190</v>
      </c>
      <c r="G10" s="40">
        <f>SUM(G5:G9)</f>
        <v>19737</v>
      </c>
    </row>
    <row r="11" spans="1:8" x14ac:dyDescent="0.25">
      <c r="A11" s="23"/>
      <c r="B11" s="23"/>
      <c r="C11" s="23"/>
      <c r="D11" s="23"/>
      <c r="E11" s="23"/>
      <c r="F11" s="23"/>
      <c r="G11" s="23"/>
      <c r="H11" s="23"/>
    </row>
    <row r="12" spans="1:8" x14ac:dyDescent="0.25">
      <c r="A12" s="43" t="s">
        <v>26</v>
      </c>
      <c r="B12" s="43"/>
      <c r="C12" s="43"/>
      <c r="D12" s="43"/>
      <c r="E12" s="43"/>
      <c r="F12" s="30"/>
      <c r="G12" s="30"/>
      <c r="H12" s="10"/>
    </row>
    <row r="13" spans="1:8" ht="15.75" customHeight="1" x14ac:dyDescent="0.25">
      <c r="A13" s="50"/>
      <c r="B13" s="51"/>
      <c r="C13" s="49" t="s">
        <v>15</v>
      </c>
      <c r="D13" s="49"/>
      <c r="E13" s="49"/>
      <c r="F13" s="38"/>
      <c r="G13" s="38"/>
      <c r="H13" s="10"/>
    </row>
    <row r="14" spans="1:8" ht="31.5" x14ac:dyDescent="0.25">
      <c r="A14" s="19" t="s">
        <v>16</v>
      </c>
      <c r="B14" s="19" t="s">
        <v>17</v>
      </c>
      <c r="C14" s="19" t="s">
        <v>20</v>
      </c>
      <c r="D14" s="19" t="s">
        <v>24</v>
      </c>
      <c r="E14" s="19" t="s">
        <v>21</v>
      </c>
      <c r="F14" s="10"/>
      <c r="G14" s="10"/>
    </row>
    <row r="15" spans="1:8" ht="15.75" x14ac:dyDescent="0.25">
      <c r="A15" s="20">
        <v>2015</v>
      </c>
      <c r="B15" s="21">
        <v>66440</v>
      </c>
      <c r="C15" s="22" t="s">
        <v>2</v>
      </c>
      <c r="D15" s="21">
        <v>21773</v>
      </c>
      <c r="E15" s="21">
        <f>B15-D15</f>
        <v>44667</v>
      </c>
    </row>
    <row r="16" spans="1:8" ht="15.75" x14ac:dyDescent="0.25">
      <c r="A16" s="20">
        <v>2016</v>
      </c>
      <c r="B16" s="21">
        <v>243377</v>
      </c>
      <c r="C16" s="22" t="s">
        <v>2</v>
      </c>
      <c r="D16" s="22" t="s">
        <v>2</v>
      </c>
      <c r="E16" s="21">
        <v>243377</v>
      </c>
    </row>
    <row r="17" spans="1:8" ht="15.75" x14ac:dyDescent="0.25">
      <c r="A17" s="24" t="s">
        <v>22</v>
      </c>
      <c r="B17" s="40">
        <f>SUM(B15:B16)</f>
        <v>309817</v>
      </c>
      <c r="C17" s="40">
        <f>SUM(C15:C15)</f>
        <v>0</v>
      </c>
      <c r="D17" s="40">
        <f>D15</f>
        <v>21773</v>
      </c>
      <c r="E17" s="40">
        <f>SUM(E15:E16)</f>
        <v>288044</v>
      </c>
    </row>
    <row r="18" spans="1:8" x14ac:dyDescent="0.25">
      <c r="A18" s="31"/>
      <c r="B18" s="31"/>
      <c r="C18" s="31"/>
      <c r="D18" s="31"/>
      <c r="E18" s="31"/>
      <c r="G18" s="31"/>
      <c r="H18" s="31"/>
    </row>
    <row r="19" spans="1:8" x14ac:dyDescent="0.25">
      <c r="A19" s="31"/>
      <c r="B19" s="31"/>
      <c r="C19" s="31"/>
      <c r="D19" s="31"/>
      <c r="E19" s="31"/>
      <c r="G19" s="31"/>
      <c r="H19" s="31"/>
    </row>
  </sheetData>
  <mergeCells count="5">
    <mergeCell ref="C3:G3"/>
    <mergeCell ref="A2:G2"/>
    <mergeCell ref="C13:E13"/>
    <mergeCell ref="A12:E12"/>
    <mergeCell ref="A13:B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SREC I</vt:lpstr>
      <vt:lpstr>SREC II</vt:lpstr>
      <vt:lpstr>Auction Certificates</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Judge</dc:creator>
  <cp:lastModifiedBy>DOER</cp:lastModifiedBy>
  <dcterms:created xsi:type="dcterms:W3CDTF">2014-10-29T18:39:21Z</dcterms:created>
  <dcterms:modified xsi:type="dcterms:W3CDTF">2017-11-28T16:15:25Z</dcterms:modified>
</cp:coreProperties>
</file>