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28" yWindow="240" windowWidth="19440" windowHeight="6948" firstSheet="2" activeTab="2"/>
  </bookViews>
  <sheets>
    <sheet name="Data" sheetId="14" state="hidden" r:id="rId1"/>
    <sheet name="get_cat" sheetId="5" state="hidden" r:id="rId2"/>
    <sheet name="County and Category Lookup" sheetId="13" r:id="rId3"/>
  </sheets>
  <definedNames>
    <definedName name="Category">get_cat!$A$124:$A$139</definedName>
    <definedName name="Contract_Doc_ID">#REF!</definedName>
    <definedName name="coverage">get_cat!$B$124:$B$138</definedName>
    <definedName name="Tradespersons_Contracts_Tracker" localSheetId="0" hidden="1">Data!$A$1:$AG$963</definedName>
    <definedName name="Vendor_Name">#REF!</definedName>
  </definedNames>
  <calcPr calcId="145621"/>
  <customWorkbookViews>
    <customWorkbookView name="Michael Phillips - Personal View" guid="{E03E957A-6898-4BE2-B1A3-1999DEE2747C}" mergeInterval="0" personalView="1" maximized="1" windowWidth="1916" windowHeight="875" activeSheetId="1" showComments="commIndAndComment"/>
    <customWorkbookView name="ANF - Personal View" guid="{7021BB69-DA93-457E-AF60-729F6080F52E}" mergeInterval="0" personalView="1" maximized="1" windowWidth="1916" windowHeight="975" activeSheetId="1"/>
    <customWorkbookView name="Ashish Patel - Personal View" guid="{F0623D9E-4276-4C55-8F2A-E41E03891210}" mergeInterval="0" personalView="1" maximized="1" windowWidth="1920" windowHeight="895" activeSheetId="1"/>
    <customWorkbookView name="Kelter, Coleen (OSD) - Personal View" guid="{B098F57C-A193-4C93-9259-04E5C5D18FB2}" mergeInterval="0" personalView="1" maximized="1" windowWidth="1916" windowHeight="975" activeSheetId="1"/>
  </customWorkbookViews>
</workbook>
</file>

<file path=xl/calcChain.xml><?xml version="1.0" encoding="utf-8"?>
<calcChain xmlns="http://schemas.openxmlformats.org/spreadsheetml/2006/main">
  <c r="AH2" i="14" l="1" a="1"/>
  <c r="AH2" i="14" s="1"/>
  <c r="AH3" i="14" a="1"/>
  <c r="AH3" i="14" s="1"/>
  <c r="AH4" i="14" a="1"/>
  <c r="AH4" i="14"/>
  <c r="AH5" i="14" a="1"/>
  <c r="AH5" i="14" s="1"/>
  <c r="AH6" i="14" a="1"/>
  <c r="AH6" i="14" s="1"/>
  <c r="AH7" i="14" a="1"/>
  <c r="AH7" i="14" s="1"/>
  <c r="AH8" i="14" a="1"/>
  <c r="AH8" i="14"/>
  <c r="AH9" i="14" a="1"/>
  <c r="AH9" i="14" s="1"/>
  <c r="AH10" i="14" a="1"/>
  <c r="AH10" i="14" s="1"/>
  <c r="AH11" i="14" a="1"/>
  <c r="AH11" i="14" s="1"/>
  <c r="AH12" i="14" a="1"/>
  <c r="AH12" i="14"/>
  <c r="AH13" i="14" a="1"/>
  <c r="AH13" i="14" s="1"/>
  <c r="AH14" i="14" a="1"/>
  <c r="AH14" i="14" s="1"/>
  <c r="AH15" i="14" a="1"/>
  <c r="AH15" i="14" s="1"/>
  <c r="AH16" i="14" a="1"/>
  <c r="AH16" i="14"/>
  <c r="AH17" i="14" a="1"/>
  <c r="AH17" i="14" s="1"/>
  <c r="AH18" i="14" a="1"/>
  <c r="AH18" i="14" s="1"/>
  <c r="AH19" i="14" a="1"/>
  <c r="AH19" i="14" s="1"/>
  <c r="AH20" i="14" a="1"/>
  <c r="AH20" i="14"/>
  <c r="AH21" i="14" a="1"/>
  <c r="AH21" i="14" s="1"/>
  <c r="AH22" i="14" a="1"/>
  <c r="AH22" i="14" s="1"/>
  <c r="AH23" i="14" a="1"/>
  <c r="AH23" i="14" s="1"/>
  <c r="AH24" i="14" a="1"/>
  <c r="AH24" i="14"/>
  <c r="AH25" i="14" a="1"/>
  <c r="AH25" i="14" s="1"/>
  <c r="AH26" i="14" a="1"/>
  <c r="AH26" i="14" s="1"/>
  <c r="AH27" i="14" a="1"/>
  <c r="AH27" i="14" s="1"/>
  <c r="AH28" i="14" a="1"/>
  <c r="AH28" i="14"/>
  <c r="AH29" i="14" a="1"/>
  <c r="AH29" i="14" s="1"/>
  <c r="AH30" i="14" a="1"/>
  <c r="AH30" i="14" s="1"/>
  <c r="AH31" i="14" a="1"/>
  <c r="AH31" i="14" s="1"/>
  <c r="AH32" i="14" a="1"/>
  <c r="AH32" i="14"/>
  <c r="AH33" i="14" a="1"/>
  <c r="AH33" i="14" s="1"/>
  <c r="AH34" i="14" a="1"/>
  <c r="AH34" i="14" s="1"/>
  <c r="AH35" i="14" a="1"/>
  <c r="AH35" i="14" s="1"/>
  <c r="AH36" i="14" a="1"/>
  <c r="AH36" i="14"/>
  <c r="AH37" i="14" a="1"/>
  <c r="AH37" i="14" s="1"/>
  <c r="AH38" i="14" a="1"/>
  <c r="AH38" i="14" s="1"/>
  <c r="AH39" i="14" a="1"/>
  <c r="AH39" i="14" s="1"/>
  <c r="AH40" i="14" a="1"/>
  <c r="AH40" i="14"/>
  <c r="AH41" i="14" a="1"/>
  <c r="AH41" i="14" s="1"/>
  <c r="AH42" i="14" a="1"/>
  <c r="AH42" i="14" s="1"/>
  <c r="AH43" i="14" a="1"/>
  <c r="AH43" i="14" s="1"/>
  <c r="AH44" i="14" a="1"/>
  <c r="AH44" i="14"/>
  <c r="AH45" i="14" a="1"/>
  <c r="AH45" i="14" s="1"/>
  <c r="AH46" i="14" a="1"/>
  <c r="AH46" i="14" s="1"/>
  <c r="AH47" i="14" a="1"/>
  <c r="AH47" i="14" s="1"/>
  <c r="AH48" i="14" a="1"/>
  <c r="AH48" i="14"/>
  <c r="AH49" i="14" a="1"/>
  <c r="AH49" i="14" s="1"/>
  <c r="AH50" i="14" a="1"/>
  <c r="AH50" i="14" s="1"/>
  <c r="AH51" i="14" a="1"/>
  <c r="AH51" i="14" s="1"/>
  <c r="AH52" i="14" a="1"/>
  <c r="AH52" i="14"/>
  <c r="AH53" i="14" a="1"/>
  <c r="AH53" i="14" s="1"/>
  <c r="AH54" i="14" a="1"/>
  <c r="AH54" i="14" s="1"/>
  <c r="AH55" i="14" a="1"/>
  <c r="AH55" i="14" s="1"/>
  <c r="AH56" i="14" a="1"/>
  <c r="AH56" i="14"/>
  <c r="AH57" i="14" a="1"/>
  <c r="AH57" i="14" s="1"/>
  <c r="AH58" i="14" a="1"/>
  <c r="AH58" i="14" s="1"/>
  <c r="AH59" i="14" a="1"/>
  <c r="AH59" i="14" s="1"/>
  <c r="AH60" i="14" a="1"/>
  <c r="AH60" i="14"/>
  <c r="AH61" i="14" a="1"/>
  <c r="AH61" i="14" s="1"/>
  <c r="AH62" i="14" a="1"/>
  <c r="AH62" i="14" s="1"/>
  <c r="AH63" i="14" a="1"/>
  <c r="AH63" i="14" s="1"/>
  <c r="AH64" i="14" a="1"/>
  <c r="AH64" i="14"/>
  <c r="AH65" i="14" a="1"/>
  <c r="AH65" i="14" s="1"/>
  <c r="AH66" i="14" a="1"/>
  <c r="AH66" i="14" s="1"/>
  <c r="AH67" i="14" a="1"/>
  <c r="AH67" i="14" s="1"/>
  <c r="AH68" i="14" a="1"/>
  <c r="AH68" i="14"/>
  <c r="AH69" i="14" a="1"/>
  <c r="AH69" i="14" s="1"/>
  <c r="AH70" i="14" a="1"/>
  <c r="AH70" i="14" s="1"/>
  <c r="AH71" i="14" a="1"/>
  <c r="AH71" i="14" s="1"/>
  <c r="AH72" i="14" a="1"/>
  <c r="AH72" i="14"/>
  <c r="AH73" i="14" a="1"/>
  <c r="AH73" i="14" s="1"/>
  <c r="AH74" i="14" a="1"/>
  <c r="AH74" i="14" s="1"/>
  <c r="AH75" i="14" a="1"/>
  <c r="AH75" i="14" s="1"/>
  <c r="AH76" i="14" a="1"/>
  <c r="AH76" i="14"/>
  <c r="AH77" i="14" a="1"/>
  <c r="AH77" i="14" s="1"/>
  <c r="AH78" i="14" a="1"/>
  <c r="AH78" i="14" s="1"/>
  <c r="AH79" i="14" a="1"/>
  <c r="AH79" i="14" s="1"/>
  <c r="AH80" i="14" a="1"/>
  <c r="AH80" i="14"/>
  <c r="AH81" i="14" a="1"/>
  <c r="AH81" i="14" s="1"/>
  <c r="AH82" i="14" a="1"/>
  <c r="AH82" i="14" s="1"/>
  <c r="AH83" i="14" a="1"/>
  <c r="AH83" i="14" s="1"/>
  <c r="AH84" i="14" a="1"/>
  <c r="AH84" i="14"/>
  <c r="AH85" i="14" a="1"/>
  <c r="AH85" i="14" s="1"/>
  <c r="AH86" i="14" a="1"/>
  <c r="AH86" i="14" s="1"/>
  <c r="AH87" i="14" a="1"/>
  <c r="AH87" i="14" s="1"/>
  <c r="AH88" i="14" a="1"/>
  <c r="AH88" i="14"/>
  <c r="AH89" i="14" a="1"/>
  <c r="AH89" i="14" s="1"/>
  <c r="AH90" i="14" a="1"/>
  <c r="AH90" i="14" s="1"/>
  <c r="AH91" i="14" a="1"/>
  <c r="AH91" i="14" s="1"/>
  <c r="AH92" i="14" a="1"/>
  <c r="AH92" i="14"/>
  <c r="AH93" i="14" a="1"/>
  <c r="AH93" i="14" s="1"/>
  <c r="AH94" i="14" a="1"/>
  <c r="AH94" i="14" s="1"/>
  <c r="AH95" i="14" a="1"/>
  <c r="AH95" i="14" s="1"/>
  <c r="AH96" i="14" a="1"/>
  <c r="AH96" i="14"/>
  <c r="AH97" i="14" a="1"/>
  <c r="AH97" i="14" s="1"/>
  <c r="AH98" i="14" a="1"/>
  <c r="AH98" i="14" s="1"/>
  <c r="AH99" i="14" a="1"/>
  <c r="AH99" i="14" s="1"/>
  <c r="AH100" i="14" a="1"/>
  <c r="AH100" i="14"/>
  <c r="AH101" i="14" a="1"/>
  <c r="AH101" i="14" s="1"/>
  <c r="AH102" i="14" a="1"/>
  <c r="AH102" i="14" s="1"/>
  <c r="AH103" i="14" a="1"/>
  <c r="AH103" i="14" s="1"/>
  <c r="AH104" i="14" a="1"/>
  <c r="AH104" i="14"/>
  <c r="AH105" i="14" a="1"/>
  <c r="AH105" i="14" s="1"/>
  <c r="AH106" i="14" a="1"/>
  <c r="AH106" i="14" s="1"/>
  <c r="AH107" i="14" a="1"/>
  <c r="AH107" i="14" s="1"/>
  <c r="AH108" i="14" a="1"/>
  <c r="AH108" i="14"/>
  <c r="AH109" i="14" a="1"/>
  <c r="AH109" i="14" s="1"/>
  <c r="AH110" i="14" a="1"/>
  <c r="AH110" i="14" s="1"/>
  <c r="AH111" i="14" a="1"/>
  <c r="AH111" i="14" s="1"/>
  <c r="AH112" i="14" a="1"/>
  <c r="AH112" i="14"/>
  <c r="AH113" i="14" a="1"/>
  <c r="AH113" i="14" s="1"/>
  <c r="AH114" i="14" a="1"/>
  <c r="AH114" i="14" s="1"/>
  <c r="AH115" i="14" a="1"/>
  <c r="AH115" i="14" s="1"/>
  <c r="AH116" i="14" a="1"/>
  <c r="AH116" i="14"/>
  <c r="AH117" i="14" a="1"/>
  <c r="AH117" i="14" s="1"/>
  <c r="AH118" i="14" a="1"/>
  <c r="AH118" i="14" s="1"/>
  <c r="AH119" i="14" a="1"/>
  <c r="AH119" i="14" s="1"/>
  <c r="AH120" i="14" a="1"/>
  <c r="AH120" i="14"/>
  <c r="AH121" i="14" a="1"/>
  <c r="AH121" i="14" s="1"/>
  <c r="AH122" i="14" a="1"/>
  <c r="AH122" i="14" s="1"/>
  <c r="AH123" i="14" a="1"/>
  <c r="AH123" i="14" s="1"/>
  <c r="AH124" i="14" a="1"/>
  <c r="AH124" i="14"/>
  <c r="AH125" i="14" a="1"/>
  <c r="AH125" i="14" s="1"/>
  <c r="AH126" i="14" a="1"/>
  <c r="AH126" i="14" s="1"/>
  <c r="AH127" i="14" a="1"/>
  <c r="AH127" i="14" s="1"/>
  <c r="AH128" i="14" a="1"/>
  <c r="AH128" i="14"/>
  <c r="AH129" i="14" a="1"/>
  <c r="AH129" i="14" s="1"/>
  <c r="AH130" i="14" a="1"/>
  <c r="AH130" i="14" s="1"/>
  <c r="AH131" i="14" a="1"/>
  <c r="AH131" i="14" s="1"/>
  <c r="AH132" i="14" a="1"/>
  <c r="AH132" i="14"/>
  <c r="AH133" i="14" a="1"/>
  <c r="AH133" i="14" s="1"/>
  <c r="AH134" i="14" a="1"/>
  <c r="AH134" i="14" s="1"/>
  <c r="AH135" i="14" a="1"/>
  <c r="AH135" i="14" s="1"/>
  <c r="AH136" i="14" a="1"/>
  <c r="AH136" i="14"/>
  <c r="AH137" i="14" a="1"/>
  <c r="AH137" i="14" s="1"/>
  <c r="AH138" i="14" a="1"/>
  <c r="AH138" i="14" s="1"/>
  <c r="AH139" i="14" a="1"/>
  <c r="AH139" i="14" s="1"/>
  <c r="AH140" i="14" a="1"/>
  <c r="AH140" i="14"/>
  <c r="AH141" i="14" a="1"/>
  <c r="AH141" i="14" s="1"/>
  <c r="AH142" i="14" a="1"/>
  <c r="AH142" i="14" s="1"/>
  <c r="AH143" i="14" a="1"/>
  <c r="AH143" i="14" s="1"/>
  <c r="AH144" i="14" a="1"/>
  <c r="AH144" i="14"/>
  <c r="AH145" i="14" a="1"/>
  <c r="AH145" i="14" s="1"/>
  <c r="AH146" i="14" a="1"/>
  <c r="AH146" i="14" s="1"/>
  <c r="AH147" i="14" a="1"/>
  <c r="AH147" i="14" s="1"/>
  <c r="AH148" i="14" a="1"/>
  <c r="AH148" i="14"/>
  <c r="AH149" i="14" a="1"/>
  <c r="AH149" i="14" s="1"/>
  <c r="AH150" i="14" a="1"/>
  <c r="AH150" i="14" s="1"/>
  <c r="AH151" i="14" a="1"/>
  <c r="AH151" i="14" s="1"/>
  <c r="AH152" i="14" a="1"/>
  <c r="AH152" i="14"/>
  <c r="AH153" i="14" a="1"/>
  <c r="AH153" i="14" s="1"/>
  <c r="AH154" i="14" a="1"/>
  <c r="AH154" i="14" s="1"/>
  <c r="AH155" i="14" a="1"/>
  <c r="AH155" i="14" s="1"/>
  <c r="AH156" i="14" a="1"/>
  <c r="AH156" i="14"/>
  <c r="AH157" i="14" a="1"/>
  <c r="AH157" i="14" s="1"/>
  <c r="AH158" i="14" a="1"/>
  <c r="AH158" i="14" s="1"/>
  <c r="AH159" i="14" a="1"/>
  <c r="AH159" i="14" s="1"/>
  <c r="AH160" i="14" a="1"/>
  <c r="AH160" i="14"/>
  <c r="AH161" i="14" a="1"/>
  <c r="AH161" i="14" s="1"/>
  <c r="AH162" i="14" a="1"/>
  <c r="AH162" i="14" s="1"/>
  <c r="AH163" i="14" a="1"/>
  <c r="AH163" i="14" s="1"/>
  <c r="AH164" i="14" a="1"/>
  <c r="AH164" i="14"/>
  <c r="AH165" i="14" a="1"/>
  <c r="AH165" i="14" s="1"/>
  <c r="AH166" i="14" a="1"/>
  <c r="AH166" i="14" s="1"/>
  <c r="AH167" i="14" a="1"/>
  <c r="AH167" i="14" s="1"/>
  <c r="AH168" i="14" a="1"/>
  <c r="AH168" i="14"/>
  <c r="AH169" i="14" a="1"/>
  <c r="AH169" i="14" s="1"/>
  <c r="AH170" i="14" a="1"/>
  <c r="AH170" i="14" s="1"/>
  <c r="AH171" i="14" a="1"/>
  <c r="AH171" i="14" s="1"/>
  <c r="AH172" i="14" a="1"/>
  <c r="AH172" i="14"/>
  <c r="AH173" i="14" a="1"/>
  <c r="AH173" i="14"/>
  <c r="AH174" i="14" a="1"/>
  <c r="AH174" i="14"/>
  <c r="AH175" i="14" a="1"/>
  <c r="AH175" i="14"/>
  <c r="AH176" i="14" a="1"/>
  <c r="AH176" i="14"/>
  <c r="AH177" i="14" a="1"/>
  <c r="AH177" i="14" s="1"/>
  <c r="AH178" i="14" a="1"/>
  <c r="AH178" i="14"/>
  <c r="AH179" i="14" a="1"/>
  <c r="AH179" i="14" s="1"/>
  <c r="AH180" i="14" a="1"/>
  <c r="AH180" i="14"/>
  <c r="AH181" i="14" a="1"/>
  <c r="AH181" i="14" s="1"/>
  <c r="AH182" i="14" a="1"/>
  <c r="AH182" i="14"/>
  <c r="AH183" i="14" a="1"/>
  <c r="AH183" i="14" s="1"/>
  <c r="AH184" i="14" a="1"/>
  <c r="AH184" i="14"/>
  <c r="AH185" i="14" a="1"/>
  <c r="AH185" i="14" s="1"/>
  <c r="AH186" i="14" a="1"/>
  <c r="AH186" i="14"/>
  <c r="AH187" i="14" a="1"/>
  <c r="AH187" i="14" s="1"/>
  <c r="AH188" i="14" a="1"/>
  <c r="AH188" i="14"/>
  <c r="AH189" i="14" a="1"/>
  <c r="AH189" i="14" s="1"/>
  <c r="AH190" i="14" a="1"/>
  <c r="AH190" i="14"/>
  <c r="AH191" i="14" a="1"/>
  <c r="AH191" i="14" s="1"/>
  <c r="AH192" i="14" a="1"/>
  <c r="AH192" i="14"/>
  <c r="AH193" i="14" a="1"/>
  <c r="AH193" i="14" s="1"/>
  <c r="AH194" i="14" a="1"/>
  <c r="AH194" i="14"/>
  <c r="AH195" i="14" a="1"/>
  <c r="AH195" i="14" s="1"/>
  <c r="AH196" i="14" a="1"/>
  <c r="AH196" i="14"/>
  <c r="AH197" i="14" a="1"/>
  <c r="AH197" i="14" s="1"/>
  <c r="AH198" i="14" a="1"/>
  <c r="AH198" i="14"/>
  <c r="AH199" i="14" a="1"/>
  <c r="AH199" i="14" s="1"/>
  <c r="AH200" i="14" a="1"/>
  <c r="AH200" i="14"/>
  <c r="AH201" i="14" a="1"/>
  <c r="AH201" i="14" s="1"/>
  <c r="AH202" i="14" a="1"/>
  <c r="AH202" i="14"/>
  <c r="AH203" i="14" a="1"/>
  <c r="AH203" i="14" s="1"/>
  <c r="AH204" i="14" a="1"/>
  <c r="AH204" i="14"/>
  <c r="AH205" i="14" a="1"/>
  <c r="AH205" i="14" s="1"/>
  <c r="AH206" i="14" a="1"/>
  <c r="AH206" i="14"/>
  <c r="AH207" i="14" a="1"/>
  <c r="AH207" i="14" s="1"/>
  <c r="AH208" i="14" a="1"/>
  <c r="AH208" i="14"/>
  <c r="AH209" i="14" a="1"/>
  <c r="AH209" i="14" s="1"/>
  <c r="AH210" i="14" a="1"/>
  <c r="AH210" i="14"/>
  <c r="AH211" i="14" a="1"/>
  <c r="AH211" i="14" s="1"/>
  <c r="AH212" i="14" a="1"/>
  <c r="AH212" i="14"/>
  <c r="AH213" i="14" a="1"/>
  <c r="AH213" i="14" s="1"/>
  <c r="AH214" i="14" a="1"/>
  <c r="AH214" i="14"/>
  <c r="AH215" i="14" a="1"/>
  <c r="AH215" i="14" s="1"/>
  <c r="AH216" i="14" a="1"/>
  <c r="AH216" i="14"/>
  <c r="AH217" i="14" a="1"/>
  <c r="AH217" i="14" s="1"/>
  <c r="AH218" i="14" a="1"/>
  <c r="AH218" i="14"/>
  <c r="AH219" i="14" a="1"/>
  <c r="AH219" i="14" s="1"/>
  <c r="AH220" i="14" a="1"/>
  <c r="AH220" i="14"/>
  <c r="AH221" i="14" a="1"/>
  <c r="AH221" i="14" s="1"/>
  <c r="AH222" i="14" a="1"/>
  <c r="AH222" i="14"/>
  <c r="AH223" i="14" a="1"/>
  <c r="AH223" i="14" s="1"/>
  <c r="AH224" i="14" a="1"/>
  <c r="AH224" i="14"/>
  <c r="AH225" i="14" a="1"/>
  <c r="AH225" i="14" s="1"/>
  <c r="AH226" i="14" a="1"/>
  <c r="AH226" i="14"/>
  <c r="AH227" i="14" a="1"/>
  <c r="AH227" i="14" s="1"/>
  <c r="AH228" i="14" a="1"/>
  <c r="AH228" i="14"/>
  <c r="AH229" i="14" a="1"/>
  <c r="AH229" i="14" s="1"/>
  <c r="AH230" i="14" a="1"/>
  <c r="AH230" i="14"/>
  <c r="AH231" i="14" a="1"/>
  <c r="AH231" i="14" s="1"/>
  <c r="AH232" i="14" a="1"/>
  <c r="AH232" i="14"/>
  <c r="AH233" i="14" a="1"/>
  <c r="AH233" i="14" s="1"/>
  <c r="AH234" i="14" a="1"/>
  <c r="AH234" i="14"/>
  <c r="AH235" i="14" a="1"/>
  <c r="AH235" i="14" s="1"/>
  <c r="AH236" i="14" a="1"/>
  <c r="AH236" i="14"/>
  <c r="AH237" i="14" a="1"/>
  <c r="AH237" i="14" s="1"/>
  <c r="AH238" i="14" a="1"/>
  <c r="AH238" i="14"/>
  <c r="AH239" i="14" a="1"/>
  <c r="AH239" i="14" s="1"/>
  <c r="AH240" i="14" a="1"/>
  <c r="AH240" i="14"/>
  <c r="AH241" i="14" a="1"/>
  <c r="AH241" i="14" s="1"/>
  <c r="AH242" i="14" a="1"/>
  <c r="AH242" i="14"/>
  <c r="AH243" i="14" a="1"/>
  <c r="AH243" i="14" s="1"/>
  <c r="AH244" i="14" a="1"/>
  <c r="AH244" i="14"/>
  <c r="AH245" i="14" a="1"/>
  <c r="AH245" i="14" s="1"/>
  <c r="AH246" i="14" a="1"/>
  <c r="AH246" i="14"/>
  <c r="AH247" i="14" a="1"/>
  <c r="AH247" i="14" s="1"/>
  <c r="AH248" i="14" a="1"/>
  <c r="AH248" i="14"/>
  <c r="AH249" i="14" a="1"/>
  <c r="AH249" i="14" s="1"/>
  <c r="AH250" i="14" a="1"/>
  <c r="AH250" i="14"/>
  <c r="AH251" i="14" a="1"/>
  <c r="AH251" i="14" s="1"/>
  <c r="AH252" i="14" a="1"/>
  <c r="AH252" i="14"/>
  <c r="AH253" i="14" a="1"/>
  <c r="AH253" i="14" s="1"/>
  <c r="AH254" i="14" a="1"/>
  <c r="AH254" i="14"/>
  <c r="AH255" i="14" a="1"/>
  <c r="AH255" i="14" s="1"/>
  <c r="AH256" i="14" a="1"/>
  <c r="AH256" i="14"/>
  <c r="AH257" i="14" a="1"/>
  <c r="AH257" i="14" s="1"/>
  <c r="AH258" i="14" a="1"/>
  <c r="AH258" i="14"/>
  <c r="AH259" i="14" a="1"/>
  <c r="AH259" i="14" s="1"/>
  <c r="AH260" i="14" a="1"/>
  <c r="AH260" i="14"/>
  <c r="AH261" i="14" a="1"/>
  <c r="AH261" i="14" s="1"/>
  <c r="AH262" i="14" a="1"/>
  <c r="AH262" i="14"/>
  <c r="AH263" i="14" a="1"/>
  <c r="AH263" i="14" s="1"/>
  <c r="AH264" i="14" a="1"/>
  <c r="AH264" i="14" s="1"/>
  <c r="AH265" i="14" a="1"/>
  <c r="AH265" i="14"/>
  <c r="AH266" i="14" a="1"/>
  <c r="AH266" i="14" s="1"/>
  <c r="AH267" i="14" a="1"/>
  <c r="AH267" i="14"/>
  <c r="AH268" i="14" a="1"/>
  <c r="AH268" i="14" s="1"/>
  <c r="AH269" i="14" a="1"/>
  <c r="AH269" i="14" s="1"/>
  <c r="AH270" i="14" a="1"/>
  <c r="AH270" i="14" s="1"/>
  <c r="AH271" i="14" a="1"/>
  <c r="AH271" i="14" s="1"/>
  <c r="AH272" i="14" a="1"/>
  <c r="AH272" i="14" s="1"/>
  <c r="AH273" i="14" a="1"/>
  <c r="AH273" i="14"/>
  <c r="AH274" i="14" a="1"/>
  <c r="AH274" i="14" s="1"/>
  <c r="AH275" i="14" a="1"/>
  <c r="AH275" i="14"/>
  <c r="AH276" i="14" a="1"/>
  <c r="AH276" i="14" s="1"/>
  <c r="AH277" i="14" a="1"/>
  <c r="AH277" i="14" s="1"/>
  <c r="AH278" i="14" a="1"/>
  <c r="AH278" i="14" s="1"/>
  <c r="AH279" i="14" a="1"/>
  <c r="AH279" i="14" s="1"/>
  <c r="AH280" i="14" a="1"/>
  <c r="AH280" i="14" s="1"/>
  <c r="AH281" i="14" a="1"/>
  <c r="AH281" i="14"/>
  <c r="AH282" i="14" a="1"/>
  <c r="AH282" i="14" s="1"/>
  <c r="AH283" i="14" a="1"/>
  <c r="AH283" i="14"/>
  <c r="AH284" i="14" a="1"/>
  <c r="AH284" i="14" s="1"/>
  <c r="AH285" i="14" a="1"/>
  <c r="AH285" i="14" s="1"/>
  <c r="AH286" i="14" a="1"/>
  <c r="AH286" i="14" s="1"/>
  <c r="AH287" i="14" a="1"/>
  <c r="AH287" i="14" s="1"/>
  <c r="AH288" i="14" a="1"/>
  <c r="AH288" i="14" s="1"/>
  <c r="AH289" i="14" a="1"/>
  <c r="AH289" i="14"/>
  <c r="AH290" i="14" a="1"/>
  <c r="AH290" i="14" s="1"/>
  <c r="AH291" i="14" a="1"/>
  <c r="AH291" i="14"/>
  <c r="AH292" i="14" a="1"/>
  <c r="AH292" i="14" s="1"/>
  <c r="AH293" i="14" a="1"/>
  <c r="AH293" i="14" s="1"/>
  <c r="AH294" i="14" a="1"/>
  <c r="AH294" i="14" s="1"/>
  <c r="AH295" i="14" a="1"/>
  <c r="AH295" i="14" s="1"/>
  <c r="AH296" i="14" a="1"/>
  <c r="AH296" i="14" s="1"/>
  <c r="AH297" i="14" a="1"/>
  <c r="AH297" i="14"/>
  <c r="AH298" i="14" a="1"/>
  <c r="AH298" i="14" s="1"/>
  <c r="AH299" i="14" a="1"/>
  <c r="AH299" i="14"/>
  <c r="AH300" i="14" a="1"/>
  <c r="AH300" i="14" s="1"/>
  <c r="AH301" i="14" a="1"/>
  <c r="AH301" i="14" s="1"/>
  <c r="AH302" i="14" a="1"/>
  <c r="AH302" i="14" s="1"/>
  <c r="AH303" i="14" a="1"/>
  <c r="AH303" i="14" s="1"/>
  <c r="AH304" i="14" a="1"/>
  <c r="AH304" i="14" s="1"/>
  <c r="AH305" i="14" a="1"/>
  <c r="AH305" i="14"/>
  <c r="AH306" i="14" a="1"/>
  <c r="AH306" i="14" s="1"/>
  <c r="AH307" i="14" a="1"/>
  <c r="AH307" i="14"/>
  <c r="AH308" i="14" a="1"/>
  <c r="AH308" i="14" s="1"/>
  <c r="AH309" i="14" a="1"/>
  <c r="AH309" i="14" s="1"/>
  <c r="AH310" i="14" a="1"/>
  <c r="AH310" i="14" s="1"/>
  <c r="AH311" i="14" a="1"/>
  <c r="AH311" i="14" s="1"/>
  <c r="AH312" i="14" a="1"/>
  <c r="AH312" i="14" s="1"/>
  <c r="AH313" i="14" a="1"/>
  <c r="AH313" i="14"/>
  <c r="AH314" i="14" a="1"/>
  <c r="AH314" i="14" s="1"/>
  <c r="AH315" i="14" a="1"/>
  <c r="AH315" i="14"/>
  <c r="AH316" i="14" a="1"/>
  <c r="AH316" i="14" s="1"/>
  <c r="AH317" i="14" a="1"/>
  <c r="AH317" i="14" s="1"/>
  <c r="AH318" i="14" a="1"/>
  <c r="AH318" i="14" s="1"/>
  <c r="AH319" i="14" a="1"/>
  <c r="AH319" i="14" s="1"/>
  <c r="AH320" i="14" a="1"/>
  <c r="AH320" i="14" s="1"/>
  <c r="AH321" i="14" a="1"/>
  <c r="AH321" i="14"/>
  <c r="AH322" i="14" a="1"/>
  <c r="AH322" i="14" s="1"/>
  <c r="AH323" i="14" a="1"/>
  <c r="AH323" i="14"/>
  <c r="AH324" i="14" a="1"/>
  <c r="AH324" i="14" s="1"/>
  <c r="AH325" i="14" a="1"/>
  <c r="AH325" i="14" s="1"/>
  <c r="AH326" i="14" a="1"/>
  <c r="AH326" i="14" s="1"/>
  <c r="AH327" i="14" a="1"/>
  <c r="AH327" i="14" s="1"/>
  <c r="AH328" i="14" a="1"/>
  <c r="AH328" i="14" s="1"/>
  <c r="AH329" i="14" a="1"/>
  <c r="AH329" i="14"/>
  <c r="AH330" i="14" a="1"/>
  <c r="AH330" i="14" s="1"/>
  <c r="AH331" i="14" a="1"/>
  <c r="AH331" i="14"/>
  <c r="AH332" i="14" a="1"/>
  <c r="AH332" i="14" s="1"/>
  <c r="AH333" i="14" a="1"/>
  <c r="AH333" i="14" s="1"/>
  <c r="AH334" i="14" a="1"/>
  <c r="AH334" i="14" s="1"/>
  <c r="AH335" i="14" a="1"/>
  <c r="AH335" i="14" s="1"/>
  <c r="AH336" i="14" a="1"/>
  <c r="AH336" i="14" s="1"/>
  <c r="AH337" i="14" a="1"/>
  <c r="AH337" i="14"/>
  <c r="AH338" i="14" a="1"/>
  <c r="AH338" i="14" s="1"/>
  <c r="AH339" i="14" a="1"/>
  <c r="AH339" i="14"/>
  <c r="AH340" i="14" a="1"/>
  <c r="AH340" i="14" s="1"/>
  <c r="AH341" i="14" a="1"/>
  <c r="AH341" i="14"/>
  <c r="AH342" i="14" a="1"/>
  <c r="AH342" i="14" s="1"/>
  <c r="AH343" i="14" a="1"/>
  <c r="AH343" i="14" s="1"/>
  <c r="AH344" i="14" a="1"/>
  <c r="AH344" i="14" s="1"/>
  <c r="AH345" i="14" a="1"/>
  <c r="AH345" i="14"/>
  <c r="AH346" i="14" a="1"/>
  <c r="AH346" i="14" s="1"/>
  <c r="AH347" i="14" a="1"/>
  <c r="AH347" i="14"/>
  <c r="AH348" i="14" a="1"/>
  <c r="AH348" i="14" s="1"/>
  <c r="AH349" i="14" a="1"/>
  <c r="AH349" i="14"/>
  <c r="AH350" i="14" a="1"/>
  <c r="AH350" i="14" s="1"/>
  <c r="AH351" i="14" a="1"/>
  <c r="AH351" i="14" s="1"/>
  <c r="AH352" i="14" a="1"/>
  <c r="AH352" i="14" s="1"/>
  <c r="AH353" i="14" a="1"/>
  <c r="AH353" i="14"/>
  <c r="AH354" i="14" a="1"/>
  <c r="AH354" i="14" s="1"/>
  <c r="AH355" i="14" a="1"/>
  <c r="AH355" i="14"/>
  <c r="AH356" i="14" a="1"/>
  <c r="AH356" i="14" s="1"/>
  <c r="AH357" i="14" a="1"/>
  <c r="AH357" i="14"/>
  <c r="AH358" i="14" a="1"/>
  <c r="AH358" i="14" s="1"/>
  <c r="AH359" i="14" a="1"/>
  <c r="AH359" i="14" s="1"/>
  <c r="AH360" i="14" a="1"/>
  <c r="AH360" i="14" s="1"/>
  <c r="AH361" i="14" a="1"/>
  <c r="AH361" i="14"/>
  <c r="AH362" i="14" a="1"/>
  <c r="AH362" i="14" s="1"/>
  <c r="AH363" i="14" a="1"/>
  <c r="AH363" i="14"/>
  <c r="AH364" i="14" a="1"/>
  <c r="AH364" i="14" s="1"/>
  <c r="AH365" i="14" a="1"/>
  <c r="AH365" i="14"/>
  <c r="AH366" i="14" a="1"/>
  <c r="AH366" i="14" s="1"/>
  <c r="AH367" i="14" a="1"/>
  <c r="AH367" i="14" s="1"/>
  <c r="AH368" i="14" a="1"/>
  <c r="AH368" i="14" s="1"/>
  <c r="AH369" i="14" a="1"/>
  <c r="AH369" i="14"/>
  <c r="AH370" i="14" a="1"/>
  <c r="AH370" i="14" s="1"/>
  <c r="AH371" i="14" a="1"/>
  <c r="AH371" i="14"/>
  <c r="AH372" i="14" a="1"/>
  <c r="AH372" i="14" s="1"/>
  <c r="AH373" i="14" a="1"/>
  <c r="AH373" i="14"/>
  <c r="AH374" i="14" a="1"/>
  <c r="AH374" i="14" s="1"/>
  <c r="AH375" i="14" a="1"/>
  <c r="AH375" i="14" s="1"/>
  <c r="AH376" i="14" a="1"/>
  <c r="AH376" i="14" s="1"/>
  <c r="AH377" i="14" a="1"/>
  <c r="AH377" i="14" s="1"/>
  <c r="AH378" i="14" a="1"/>
  <c r="AH378" i="14" s="1"/>
  <c r="AH379" i="14" a="1"/>
  <c r="AH379" i="14"/>
  <c r="AH380" i="14" a="1"/>
  <c r="AH380" i="14" s="1"/>
  <c r="AH381" i="14" a="1"/>
  <c r="AH381" i="14"/>
  <c r="AH382" i="14" a="1"/>
  <c r="AH382" i="14" s="1"/>
  <c r="AH383" i="14" a="1"/>
  <c r="AH383" i="14" s="1"/>
  <c r="AH384" i="14" a="1"/>
  <c r="AH384" i="14" s="1"/>
  <c r="AH385" i="14" a="1"/>
  <c r="AH385" i="14"/>
  <c r="AH386" i="14" a="1"/>
  <c r="AH386" i="14" s="1"/>
  <c r="AH387" i="14" a="1"/>
  <c r="AH387" i="14"/>
  <c r="AH388" i="14" a="1"/>
  <c r="AH388" i="14" s="1"/>
  <c r="AH389" i="14" a="1"/>
  <c r="AH389" i="14"/>
  <c r="AH390" i="14" a="1"/>
  <c r="AH390" i="14" s="1"/>
  <c r="AH391" i="14" a="1"/>
  <c r="AH391" i="14" s="1"/>
  <c r="AH392" i="14" a="1"/>
  <c r="AH392" i="14" s="1"/>
  <c r="AH393" i="14" a="1"/>
  <c r="AH393" i="14"/>
  <c r="AH394" i="14" a="1"/>
  <c r="AH394" i="14" s="1"/>
  <c r="AH395" i="14" a="1"/>
  <c r="AH395" i="14"/>
  <c r="AH396" i="14" a="1"/>
  <c r="AH396" i="14" s="1"/>
  <c r="AH397" i="14" a="1"/>
  <c r="AH397" i="14"/>
  <c r="AH398" i="14" a="1"/>
  <c r="AH398" i="14" s="1"/>
  <c r="AH399" i="14" a="1"/>
  <c r="AH399" i="14" s="1"/>
  <c r="AH400" i="14" a="1"/>
  <c r="AH400" i="14" s="1"/>
  <c r="AH401" i="14" a="1"/>
  <c r="AH401" i="14"/>
  <c r="AH402" i="14" a="1"/>
  <c r="AH402" i="14" s="1"/>
  <c r="AH403" i="14" a="1"/>
  <c r="AH403" i="14"/>
  <c r="AH404" i="14" a="1"/>
  <c r="AH404" i="14" s="1"/>
  <c r="AH405" i="14" a="1"/>
  <c r="AH405" i="14"/>
  <c r="AH406" i="14" a="1"/>
  <c r="AH406" i="14" s="1"/>
  <c r="AH407" i="14" a="1"/>
  <c r="AH407" i="14" s="1"/>
  <c r="AH408" i="14" a="1"/>
  <c r="AH408" i="14" s="1"/>
  <c r="AH409" i="14" a="1"/>
  <c r="AH409" i="14" s="1"/>
  <c r="AH410" i="14" a="1"/>
  <c r="AH410" i="14" s="1"/>
  <c r="AH411" i="14" a="1"/>
  <c r="AH411" i="14"/>
  <c r="AH412" i="14" a="1"/>
  <c r="AH412" i="14" s="1"/>
  <c r="AH413" i="14" a="1"/>
  <c r="AH413" i="14"/>
  <c r="AH414" i="14" a="1"/>
  <c r="AH414" i="14" s="1"/>
  <c r="AH415" i="14" a="1"/>
  <c r="AH415" i="14" s="1"/>
  <c r="AH416" i="14" a="1"/>
  <c r="AH416" i="14" s="1"/>
  <c r="AH417" i="14" a="1"/>
  <c r="AH417" i="14"/>
  <c r="AH418" i="14" a="1"/>
  <c r="AH418" i="14" s="1"/>
  <c r="AH419" i="14" a="1"/>
  <c r="AH419" i="14"/>
  <c r="AH420" i="14" a="1"/>
  <c r="AH420" i="14" s="1"/>
  <c r="AH421" i="14" a="1"/>
  <c r="AH421" i="14"/>
  <c r="AH422" i="14" a="1"/>
  <c r="AH422" i="14" s="1"/>
  <c r="AH423" i="14" a="1"/>
  <c r="AH423" i="14" s="1"/>
  <c r="AH424" i="14" a="1"/>
  <c r="AH424" i="14" s="1"/>
  <c r="AH425" i="14" a="1"/>
  <c r="AH425" i="14"/>
  <c r="AH426" i="14" a="1"/>
  <c r="AH426" i="14" s="1"/>
  <c r="AH427" i="14" a="1"/>
  <c r="AH427" i="14"/>
  <c r="AH428" i="14" a="1"/>
  <c r="AH428" i="14" s="1"/>
  <c r="AH429" i="14" a="1"/>
  <c r="AH429" i="14"/>
  <c r="AH430" i="14" a="1"/>
  <c r="AH430" i="14" s="1"/>
  <c r="AH431" i="14" a="1"/>
  <c r="AH431" i="14" s="1"/>
  <c r="AH432" i="14" a="1"/>
  <c r="AH432" i="14" s="1"/>
  <c r="AH433" i="14" a="1"/>
  <c r="AH433" i="14"/>
  <c r="AH434" i="14" a="1"/>
  <c r="AH434" i="14"/>
  <c r="AH435" i="14" a="1"/>
  <c r="AH435" i="14"/>
  <c r="AH436" i="14" a="1"/>
  <c r="AH436" i="14"/>
  <c r="AH437" i="14" a="1"/>
  <c r="AH437" i="14"/>
  <c r="AH438" i="14" a="1"/>
  <c r="AH438" i="14"/>
  <c r="AH439" i="14" a="1"/>
  <c r="AH439" i="14"/>
  <c r="AH440" i="14" a="1"/>
  <c r="AH440" i="14"/>
  <c r="AH441" i="14" a="1"/>
  <c r="AH441" i="14"/>
  <c r="AH442" i="14" a="1"/>
  <c r="AH442" i="14"/>
  <c r="AH443" i="14" a="1"/>
  <c r="AH443" i="14"/>
  <c r="AH444" i="14" a="1"/>
  <c r="AH444" i="14"/>
  <c r="AH445" i="14" a="1"/>
  <c r="AH445" i="14"/>
  <c r="AH446" i="14" a="1"/>
  <c r="AH446" i="14"/>
  <c r="AH447" i="14" a="1"/>
  <c r="AH447" i="14"/>
  <c r="AH448" i="14" a="1"/>
  <c r="AH448" i="14"/>
  <c r="AH449" i="14" a="1"/>
  <c r="AH449" i="14"/>
  <c r="AH450" i="14" a="1"/>
  <c r="AH450" i="14"/>
  <c r="AH451" i="14" a="1"/>
  <c r="AH451" i="14"/>
  <c r="AH452" i="14" a="1"/>
  <c r="AH452" i="14"/>
  <c r="AH453" i="14" a="1"/>
  <c r="AH453" i="14"/>
  <c r="AH454" i="14" a="1"/>
  <c r="AH454" i="14"/>
  <c r="AH455" i="14" a="1"/>
  <c r="AH455" i="14"/>
  <c r="AH456" i="14" a="1"/>
  <c r="AH456" i="14"/>
  <c r="AH457" i="14" a="1"/>
  <c r="AH457" i="14"/>
  <c r="AH458" i="14" a="1"/>
  <c r="AH458" i="14"/>
  <c r="AH459" i="14" a="1"/>
  <c r="AH459" i="14"/>
  <c r="AH460" i="14" a="1"/>
  <c r="AH460" i="14"/>
  <c r="AH461" i="14" a="1"/>
  <c r="AH461" i="14"/>
  <c r="AH462" i="14" a="1"/>
  <c r="AH462" i="14"/>
  <c r="AH463" i="14" a="1"/>
  <c r="AH463" i="14"/>
  <c r="AH464" i="14" a="1"/>
  <c r="AH464" i="14"/>
  <c r="AH465" i="14" a="1"/>
  <c r="AH465" i="14"/>
  <c r="AH466" i="14" a="1"/>
  <c r="AH466" i="14"/>
  <c r="AH467" i="14" a="1"/>
  <c r="AH467" i="14"/>
  <c r="AH468" i="14" a="1"/>
  <c r="AH468" i="14"/>
  <c r="AH469" i="14" a="1"/>
  <c r="AH469" i="14"/>
  <c r="AH470" i="14" a="1"/>
  <c r="AH470" i="14"/>
  <c r="AH471" i="14" a="1"/>
  <c r="AH471" i="14"/>
  <c r="AH472" i="14" a="1"/>
  <c r="AH472" i="14"/>
  <c r="AH473" i="14" a="1"/>
  <c r="AH473" i="14"/>
  <c r="AH474" i="14" a="1"/>
  <c r="AH474" i="14"/>
  <c r="AH475" i="14" a="1"/>
  <c r="AH475" i="14"/>
  <c r="AH476" i="14" a="1"/>
  <c r="AH476" i="14"/>
  <c r="AH477" i="14" a="1"/>
  <c r="AH477" i="14"/>
  <c r="AH478" i="14" a="1"/>
  <c r="AH478" i="14"/>
  <c r="AH479" i="14" a="1"/>
  <c r="AH479" i="14"/>
  <c r="AH480" i="14" a="1"/>
  <c r="AH480" i="14"/>
  <c r="AH481" i="14" a="1"/>
  <c r="AH481" i="14"/>
  <c r="AH482" i="14" a="1"/>
  <c r="AH482" i="14"/>
  <c r="AH483" i="14" a="1"/>
  <c r="AH483" i="14"/>
  <c r="AH484" i="14" a="1"/>
  <c r="AH484" i="14"/>
  <c r="AH485" i="14" a="1"/>
  <c r="AH485" i="14"/>
  <c r="AH486" i="14" a="1"/>
  <c r="AH486" i="14"/>
  <c r="AH487" i="14" a="1"/>
  <c r="AH487" i="14"/>
  <c r="AH488" i="14" a="1"/>
  <c r="AH488" i="14" s="1"/>
  <c r="AH489" i="14" a="1"/>
  <c r="AH489" i="14" s="1"/>
  <c r="AH490" i="14" a="1"/>
  <c r="AH490" i="14" s="1"/>
  <c r="AH491" i="14" a="1"/>
  <c r="AH491" i="14"/>
  <c r="AH492" i="14" a="1"/>
  <c r="AH492" i="14" s="1"/>
  <c r="AH493" i="14" a="1"/>
  <c r="AH493" i="14"/>
  <c r="AH494" i="14" a="1"/>
  <c r="AH494" i="14" s="1"/>
  <c r="AH495" i="14" a="1"/>
  <c r="AH495" i="14"/>
  <c r="AH496" i="14" a="1"/>
  <c r="AH496" i="14" s="1"/>
  <c r="AH497" i="14" a="1"/>
  <c r="AH497" i="14" s="1"/>
  <c r="AH498" i="14" a="1"/>
  <c r="AH498" i="14" s="1"/>
  <c r="AH499" i="14" a="1"/>
  <c r="AH499" i="14"/>
  <c r="AH500" i="14" a="1"/>
  <c r="AH500" i="14" s="1"/>
  <c r="AH501" i="14" a="1"/>
  <c r="AH501" i="14"/>
  <c r="AH502" i="14" a="1"/>
  <c r="AH502" i="14" s="1"/>
  <c r="AH503" i="14" a="1"/>
  <c r="AH503" i="14"/>
  <c r="AH504" i="14" a="1"/>
  <c r="AH504" i="14" s="1"/>
  <c r="AH505" i="14" a="1"/>
  <c r="AH505" i="14" s="1"/>
  <c r="AH506" i="14" a="1"/>
  <c r="AH506" i="14" s="1"/>
  <c r="AH507" i="14" a="1"/>
  <c r="AH507" i="14"/>
  <c r="AH508" i="14" a="1"/>
  <c r="AH508" i="14" s="1"/>
  <c r="AH509" i="14" a="1"/>
  <c r="AH509" i="14"/>
  <c r="AH510" i="14" a="1"/>
  <c r="AH510" i="14" s="1"/>
  <c r="AH511" i="14" a="1"/>
  <c r="AH511" i="14"/>
  <c r="AH512" i="14" a="1"/>
  <c r="AH512" i="14" s="1"/>
  <c r="AH513" i="14" a="1"/>
  <c r="AH513" i="14" s="1"/>
  <c r="AH514" i="14" a="1"/>
  <c r="AH514" i="14" s="1"/>
  <c r="AH515" i="14" a="1"/>
  <c r="AH515" i="14"/>
  <c r="AH516" i="14" a="1"/>
  <c r="AH516" i="14" s="1"/>
  <c r="AH517" i="14" a="1"/>
  <c r="AH517" i="14"/>
  <c r="AH518" i="14" a="1"/>
  <c r="AH518" i="14" s="1"/>
  <c r="AH519" i="14" a="1"/>
  <c r="AH519" i="14"/>
  <c r="AH520" i="14" a="1"/>
  <c r="AH520" i="14" s="1"/>
  <c r="AH521" i="14" a="1"/>
  <c r="AH521" i="14" s="1"/>
  <c r="AH522" i="14" a="1"/>
  <c r="AH522" i="14" s="1"/>
  <c r="AH523" i="14" a="1"/>
  <c r="AH523" i="14"/>
  <c r="AH524" i="14" a="1"/>
  <c r="AH524" i="14" s="1"/>
  <c r="AH525" i="14" a="1"/>
  <c r="AH525" i="14"/>
  <c r="AH526" i="14" a="1"/>
  <c r="AH526" i="14" s="1"/>
  <c r="AH527" i="14" a="1"/>
  <c r="AH527" i="14"/>
  <c r="AH528" i="14" a="1"/>
  <c r="AH528" i="14" s="1"/>
  <c r="AH529" i="14" a="1"/>
  <c r="AH529" i="14" s="1"/>
  <c r="AH530" i="14" a="1"/>
  <c r="AH530" i="14" s="1"/>
  <c r="AH531" i="14" a="1"/>
  <c r="AH531" i="14"/>
  <c r="AH532" i="14" a="1"/>
  <c r="AH532" i="14" s="1"/>
  <c r="AH533" i="14" a="1"/>
  <c r="AH533" i="14"/>
  <c r="AH534" i="14" a="1"/>
  <c r="AH534" i="14" s="1"/>
  <c r="AH535" i="14" a="1"/>
  <c r="AH535" i="14"/>
  <c r="AH536" i="14" a="1"/>
  <c r="AH536" i="14" s="1"/>
  <c r="AH537" i="14" a="1"/>
  <c r="AH537" i="14" s="1"/>
  <c r="AH538" i="14" a="1"/>
  <c r="AH538" i="14" s="1"/>
  <c r="AH539" i="14" a="1"/>
  <c r="AH539" i="14"/>
  <c r="AH540" i="14" a="1"/>
  <c r="AH540" i="14" s="1"/>
  <c r="AH541" i="14" a="1"/>
  <c r="AH541" i="14"/>
  <c r="AH542" i="14" a="1"/>
  <c r="AH542" i="14" s="1"/>
  <c r="AH543" i="14" a="1"/>
  <c r="AH543" i="14"/>
  <c r="AH544" i="14" a="1"/>
  <c r="AH544" i="14" s="1"/>
  <c r="AH545" i="14" a="1"/>
  <c r="AH545" i="14" s="1"/>
  <c r="AH546" i="14" a="1"/>
  <c r="AH546" i="14" s="1"/>
  <c r="AH547" i="14" a="1"/>
  <c r="AH547" i="14"/>
  <c r="AH548" i="14" a="1"/>
  <c r="AH548" i="14" s="1"/>
  <c r="AH549" i="14" a="1"/>
  <c r="AH549" i="14"/>
  <c r="AH550" i="14" a="1"/>
  <c r="AH550" i="14" s="1"/>
  <c r="AH551" i="14" a="1"/>
  <c r="AH551" i="14"/>
  <c r="AH552" i="14" a="1"/>
  <c r="AH552" i="14" s="1"/>
  <c r="AH553" i="14" a="1"/>
  <c r="AH553" i="14" s="1"/>
  <c r="AH554" i="14" a="1"/>
  <c r="AH554" i="14" s="1"/>
  <c r="AH555" i="14" a="1"/>
  <c r="AH555" i="14"/>
  <c r="AH556" i="14" a="1"/>
  <c r="AH556" i="14" s="1"/>
  <c r="AH557" i="14" a="1"/>
  <c r="AH557" i="14"/>
  <c r="AH558" i="14" a="1"/>
  <c r="AH558" i="14" s="1"/>
  <c r="AH559" i="14" a="1"/>
  <c r="AH559" i="14"/>
  <c r="AH560" i="14" a="1"/>
  <c r="AH560" i="14" s="1"/>
  <c r="AH561" i="14" a="1"/>
  <c r="AH561" i="14" s="1"/>
  <c r="AH562" i="14" a="1"/>
  <c r="AH562" i="14" s="1"/>
  <c r="AH563" i="14" a="1"/>
  <c r="AH563" i="14"/>
  <c r="AH564" i="14" a="1"/>
  <c r="AH564" i="14" s="1"/>
  <c r="AH565" i="14" a="1"/>
  <c r="AH565" i="14"/>
  <c r="AH566" i="14" a="1"/>
  <c r="AH566" i="14" s="1"/>
  <c r="AH567" i="14" a="1"/>
  <c r="AH567" i="14"/>
  <c r="AH568" i="14" a="1"/>
  <c r="AH568" i="14" s="1"/>
  <c r="AH569" i="14" a="1"/>
  <c r="AH569" i="14" s="1"/>
  <c r="AH570" i="14" a="1"/>
  <c r="AH570" i="14" s="1"/>
  <c r="AH571" i="14" a="1"/>
  <c r="AH571" i="14"/>
  <c r="AH572" i="14" a="1"/>
  <c r="AH572" i="14" s="1"/>
  <c r="AH573" i="14" a="1"/>
  <c r="AH573" i="14"/>
  <c r="AH574" i="14" a="1"/>
  <c r="AH574" i="14" s="1"/>
  <c r="AH575" i="14" a="1"/>
  <c r="AH575" i="14"/>
  <c r="AH576" i="14" a="1"/>
  <c r="AH576" i="14" s="1"/>
  <c r="AH577" i="14" a="1"/>
  <c r="AH577" i="14" s="1"/>
  <c r="AH578" i="14" a="1"/>
  <c r="AH578" i="14" s="1"/>
  <c r="AH579" i="14" a="1"/>
  <c r="AH579" i="14"/>
  <c r="AH580" i="14" a="1"/>
  <c r="AH580" i="14" s="1"/>
  <c r="AH581" i="14" a="1"/>
  <c r="AH581" i="14"/>
  <c r="AH582" i="14" a="1"/>
  <c r="AH582" i="14" s="1"/>
  <c r="AH583" i="14" a="1"/>
  <c r="AH583" i="14"/>
  <c r="AH584" i="14" a="1"/>
  <c r="AH584" i="14" s="1"/>
  <c r="AH585" i="14" a="1"/>
  <c r="AH585" i="14" s="1"/>
  <c r="AH586" i="14" a="1"/>
  <c r="AH586" i="14" s="1"/>
  <c r="AH587" i="14" a="1"/>
  <c r="AH587" i="14"/>
  <c r="AH588" i="14" a="1"/>
  <c r="AH588" i="14" s="1"/>
  <c r="AH589" i="14" a="1"/>
  <c r="AH589" i="14"/>
  <c r="AH590" i="14" a="1"/>
  <c r="AH590" i="14" s="1"/>
  <c r="AH591" i="14" a="1"/>
  <c r="AH591" i="14"/>
  <c r="AH592" i="14" a="1"/>
  <c r="AH592" i="14" s="1"/>
  <c r="AH593" i="14" a="1"/>
  <c r="AH593" i="14" s="1"/>
  <c r="AH594" i="14" a="1"/>
  <c r="AH594" i="14" s="1"/>
  <c r="AH595" i="14" a="1"/>
  <c r="AH595" i="14"/>
  <c r="AH596" i="14" a="1"/>
  <c r="AH596" i="14" s="1"/>
  <c r="AH597" i="14" a="1"/>
  <c r="AH597" i="14"/>
  <c r="AH598" i="14" a="1"/>
  <c r="AH598" i="14" s="1"/>
  <c r="AH599" i="14" a="1"/>
  <c r="AH599" i="14"/>
  <c r="AH600" i="14" a="1"/>
  <c r="AH600" i="14" s="1"/>
  <c r="AH601" i="14" a="1"/>
  <c r="AH601" i="14" s="1"/>
  <c r="AH602" i="14" a="1"/>
  <c r="AH602" i="14" s="1"/>
  <c r="AH603" i="14" a="1"/>
  <c r="AH603" i="14"/>
  <c r="AH604" i="14" a="1"/>
  <c r="AH604" i="14" s="1"/>
  <c r="AH605" i="14" a="1"/>
  <c r="AH605" i="14"/>
  <c r="AH606" i="14" a="1"/>
  <c r="AH606" i="14" s="1"/>
  <c r="AH607" i="14" a="1"/>
  <c r="AH607" i="14"/>
  <c r="AH608" i="14" a="1"/>
  <c r="AH608" i="14" s="1"/>
  <c r="AH609" i="14" a="1"/>
  <c r="AH609" i="14" s="1"/>
  <c r="AH610" i="14" a="1"/>
  <c r="AH610" i="14" s="1"/>
  <c r="AH611" i="14" a="1"/>
  <c r="AH611" i="14"/>
  <c r="AH612" i="14" a="1"/>
  <c r="AH612" i="14" s="1"/>
  <c r="AH613" i="14" a="1"/>
  <c r="AH613" i="14"/>
  <c r="AH614" i="14" a="1"/>
  <c r="AH614" i="14" s="1"/>
  <c r="AH615" i="14" a="1"/>
  <c r="AH615" i="14"/>
  <c r="AH616" i="14" a="1"/>
  <c r="AH616" i="14" s="1"/>
  <c r="AH617" i="14" a="1"/>
  <c r="AH617" i="14" s="1"/>
  <c r="AH618" i="14" a="1"/>
  <c r="AH618" i="14" s="1"/>
  <c r="AH619" i="14" a="1"/>
  <c r="AH619" i="14"/>
  <c r="AH620" i="14" a="1"/>
  <c r="AH620" i="14" s="1"/>
  <c r="AH621" i="14" a="1"/>
  <c r="AH621" i="14"/>
  <c r="AH622" i="14" a="1"/>
  <c r="AH622" i="14" s="1"/>
  <c r="AH623" i="14" a="1"/>
  <c r="AH623" i="14"/>
  <c r="AH624" i="14" a="1"/>
  <c r="AH624" i="14" s="1"/>
  <c r="AH625" i="14" a="1"/>
  <c r="AH625" i="14" s="1"/>
  <c r="AH626" i="14" a="1"/>
  <c r="AH626" i="14" s="1"/>
  <c r="AH627" i="14" a="1"/>
  <c r="AH627" i="14"/>
  <c r="AH628" i="14" a="1"/>
  <c r="AH628" i="14" s="1"/>
  <c r="AH629" i="14" a="1"/>
  <c r="AH629" i="14"/>
  <c r="AH630" i="14" a="1"/>
  <c r="AH630" i="14" s="1"/>
  <c r="AH631" i="14" a="1"/>
  <c r="AH631" i="14"/>
  <c r="AH632" i="14" a="1"/>
  <c r="AH632" i="14" s="1"/>
  <c r="AH633" i="14" a="1"/>
  <c r="AH633" i="14" s="1"/>
  <c r="AH634" i="14" a="1"/>
  <c r="AH634" i="14" s="1"/>
  <c r="AH635" i="14" a="1"/>
  <c r="AH635" i="14"/>
  <c r="AH636" i="14" a="1"/>
  <c r="AH636" i="14" s="1"/>
  <c r="AH637" i="14" a="1"/>
  <c r="AH637" i="14"/>
  <c r="AH638" i="14" a="1"/>
  <c r="AH638" i="14" s="1"/>
  <c r="AH639" i="14" a="1"/>
  <c r="AH639" i="14"/>
  <c r="AH640" i="14" a="1"/>
  <c r="AH640" i="14" s="1"/>
  <c r="AH641" i="14" a="1"/>
  <c r="AH641" i="14" s="1"/>
  <c r="AH642" i="14" a="1"/>
  <c r="AH642" i="14" s="1"/>
  <c r="AH643" i="14" a="1"/>
  <c r="AH643" i="14"/>
  <c r="AH644" i="14" a="1"/>
  <c r="AH644" i="14" s="1"/>
  <c r="AH645" i="14" a="1"/>
  <c r="AH645" i="14" s="1"/>
  <c r="AH646" i="14" a="1"/>
  <c r="AH646" i="14" s="1"/>
  <c r="AH647" i="14" a="1"/>
  <c r="AH647" i="14"/>
  <c r="AH648" i="14" a="1"/>
  <c r="AH648" i="14" s="1"/>
  <c r="AH649" i="14" a="1"/>
  <c r="AH649" i="14" s="1"/>
  <c r="AH650" i="14" a="1"/>
  <c r="AH650" i="14" s="1"/>
  <c r="AH651" i="14" a="1"/>
  <c r="AH651" i="14" s="1"/>
  <c r="AH652" i="14" a="1"/>
  <c r="AH652" i="14" s="1"/>
  <c r="AH653" i="14" a="1"/>
  <c r="AH653" i="14"/>
  <c r="AH654" i="14" a="1"/>
  <c r="AH654" i="14" s="1"/>
  <c r="AH655" i="14" a="1"/>
  <c r="AH655" i="14"/>
  <c r="AH656" i="14" a="1"/>
  <c r="AH656" i="14" s="1"/>
  <c r="AH657" i="14" a="1"/>
  <c r="AH657" i="14" s="1"/>
  <c r="AH658" i="14" a="1"/>
  <c r="AH658" i="14" s="1"/>
  <c r="AH659" i="14" a="1"/>
  <c r="AH659" i="14"/>
  <c r="AH660" i="14" a="1"/>
  <c r="AH660" i="14" s="1"/>
  <c r="AH661" i="14" a="1"/>
  <c r="AH661" i="14"/>
  <c r="AH662" i="14" a="1"/>
  <c r="AH662" i="14" s="1"/>
  <c r="AH663" i="14" a="1"/>
  <c r="AH663" i="14"/>
  <c r="AH664" i="14" a="1"/>
  <c r="AH664" i="14" s="1"/>
  <c r="AH665" i="14" a="1"/>
  <c r="AH665" i="14" s="1"/>
  <c r="AH666" i="14" a="1"/>
  <c r="AH666" i="14" s="1"/>
  <c r="AH667" i="14" a="1"/>
  <c r="AH667" i="14"/>
  <c r="AH668" i="14" a="1"/>
  <c r="AH668" i="14" s="1"/>
  <c r="AH669" i="14" a="1"/>
  <c r="AH669" i="14"/>
  <c r="AH670" i="14" a="1"/>
  <c r="AH670" i="14" s="1"/>
  <c r="AH671" i="14" a="1"/>
  <c r="AH671" i="14"/>
  <c r="AH672" i="14" a="1"/>
  <c r="AH672" i="14" s="1"/>
  <c r="AH673" i="14" a="1"/>
  <c r="AH673" i="14" s="1"/>
  <c r="AH674" i="14" a="1"/>
  <c r="AH674" i="14" s="1"/>
  <c r="AH675" i="14" a="1"/>
  <c r="AH675" i="14"/>
  <c r="AH676" i="14" a="1"/>
  <c r="AH676" i="14" s="1"/>
  <c r="AH677" i="14" a="1"/>
  <c r="AH677" i="14" s="1"/>
  <c r="AH678" i="14" a="1"/>
  <c r="AH678" i="14" s="1"/>
  <c r="AH679" i="14" a="1"/>
  <c r="AH679" i="14"/>
  <c r="AH680" i="14" a="1"/>
  <c r="AH680" i="14" s="1"/>
  <c r="AH681" i="14" a="1"/>
  <c r="AH681" i="14" s="1"/>
  <c r="AH682" i="14" a="1"/>
  <c r="AH682" i="14" s="1"/>
  <c r="AH683" i="14" a="1"/>
  <c r="AH683" i="14" s="1"/>
  <c r="AH684" i="14" a="1"/>
  <c r="AH684" i="14" s="1"/>
  <c r="AH685" i="14" a="1"/>
  <c r="AH685" i="14"/>
  <c r="AH686" i="14" a="1"/>
  <c r="AH686" i="14" s="1"/>
  <c r="AH687" i="14" a="1"/>
  <c r="AH687" i="14"/>
  <c r="AH688" i="14" a="1"/>
  <c r="AH688" i="14" s="1"/>
  <c r="AH689" i="14" a="1"/>
  <c r="AH689" i="14" s="1"/>
  <c r="AH690" i="14" a="1"/>
  <c r="AH690" i="14" s="1"/>
  <c r="AH691" i="14" a="1"/>
  <c r="AH691" i="14"/>
  <c r="AH692" i="14" a="1"/>
  <c r="AH692" i="14" s="1"/>
  <c r="AH693" i="14" a="1"/>
  <c r="AH693" i="14"/>
  <c r="AH694" i="14" a="1"/>
  <c r="AH694" i="14" s="1"/>
  <c r="AH695" i="14" a="1"/>
  <c r="AH695" i="14"/>
  <c r="AH696" i="14" a="1"/>
  <c r="AH696" i="14" s="1"/>
  <c r="AH697" i="14" a="1"/>
  <c r="AH697" i="14" s="1"/>
  <c r="AH698" i="14" a="1"/>
  <c r="AH698" i="14" s="1"/>
  <c r="AH699" i="14" a="1"/>
  <c r="AH699" i="14"/>
  <c r="AH700" i="14" a="1"/>
  <c r="AH700" i="14" s="1"/>
  <c r="AH701" i="14" a="1"/>
  <c r="AH701" i="14"/>
  <c r="AH702" i="14" a="1"/>
  <c r="AH702" i="14" s="1"/>
  <c r="AH703" i="14" a="1"/>
  <c r="AH703" i="14"/>
  <c r="AH704" i="14" a="1"/>
  <c r="AH704" i="14" s="1"/>
  <c r="AH705" i="14" a="1"/>
  <c r="AH705" i="14" s="1"/>
  <c r="AH706" i="14" a="1"/>
  <c r="AH706" i="14" s="1"/>
  <c r="AH707" i="14" a="1"/>
  <c r="AH707" i="14"/>
  <c r="AH708" i="14" a="1"/>
  <c r="AH708" i="14" s="1"/>
  <c r="AH709" i="14" a="1"/>
  <c r="AH709" i="14" s="1"/>
  <c r="AH710" i="14" a="1"/>
  <c r="AH710" i="14" s="1"/>
  <c r="AH711" i="14" a="1"/>
  <c r="AH711" i="14"/>
  <c r="AH712" i="14" a="1"/>
  <c r="AH712" i="14" s="1"/>
  <c r="AH713" i="14" a="1"/>
  <c r="AH713" i="14" s="1"/>
  <c r="AH714" i="14" a="1"/>
  <c r="AH714" i="14" s="1"/>
  <c r="AH715" i="14" a="1"/>
  <c r="AH715" i="14" s="1"/>
  <c r="AH716" i="14" a="1"/>
  <c r="AH716" i="14" s="1"/>
  <c r="AH717" i="14" a="1"/>
  <c r="AH717" i="14"/>
  <c r="AH718" i="14" a="1"/>
  <c r="AH718" i="14" s="1"/>
  <c r="AH719" i="14" a="1"/>
  <c r="AH719" i="14"/>
  <c r="AH720" i="14" a="1"/>
  <c r="AH720" i="14" s="1"/>
  <c r="AH721" i="14" a="1"/>
  <c r="AH721" i="14" s="1"/>
  <c r="AH722" i="14" a="1"/>
  <c r="AH722" i="14" s="1"/>
  <c r="AH723" i="14" a="1"/>
  <c r="AH723" i="14"/>
  <c r="AH724" i="14" a="1"/>
  <c r="AH724" i="14" s="1"/>
  <c r="AH725" i="14" a="1"/>
  <c r="AH725" i="14"/>
  <c r="AH726" i="14" a="1"/>
  <c r="AH726" i="14" s="1"/>
  <c r="AH727" i="14" a="1"/>
  <c r="AH727" i="14"/>
  <c r="AH728" i="14" a="1"/>
  <c r="AH728" i="14" s="1"/>
  <c r="AH729" i="14" a="1"/>
  <c r="AH729" i="14" s="1"/>
  <c r="AH730" i="14" a="1"/>
  <c r="AH730" i="14" s="1"/>
  <c r="AH731" i="14" a="1"/>
  <c r="AH731" i="14"/>
  <c r="AH732" i="14" a="1"/>
  <c r="AH732" i="14" s="1"/>
  <c r="AH733" i="14" a="1"/>
  <c r="AH733" i="14"/>
  <c r="AH734" i="14" a="1"/>
  <c r="AH734" i="14" s="1"/>
  <c r="AH735" i="14" a="1"/>
  <c r="AH735" i="14"/>
  <c r="AH736" i="14" a="1"/>
  <c r="AH736" i="14" s="1"/>
  <c r="AH737" i="14" a="1"/>
  <c r="AH737" i="14" s="1"/>
  <c r="AH738" i="14" a="1"/>
  <c r="AH738" i="14" s="1"/>
  <c r="AH739" i="14" a="1"/>
  <c r="AH739" i="14"/>
  <c r="AH740" i="14" a="1"/>
  <c r="AH740" i="14" s="1"/>
  <c r="AH741" i="14" a="1"/>
  <c r="AH741" i="14" s="1"/>
  <c r="AH742" i="14" a="1"/>
  <c r="AH742" i="14" s="1"/>
  <c r="AH743" i="14" a="1"/>
  <c r="AH743" i="14"/>
  <c r="AH744" i="14" a="1"/>
  <c r="AH744" i="14" s="1"/>
  <c r="AH745" i="14" a="1"/>
  <c r="AH745" i="14" s="1"/>
  <c r="AH746" i="14" a="1"/>
  <c r="AH746" i="14" s="1"/>
  <c r="AH747" i="14" a="1"/>
  <c r="AH747" i="14" s="1"/>
  <c r="AH748" i="14" a="1"/>
  <c r="AH748" i="14" s="1"/>
  <c r="AH749" i="14" a="1"/>
  <c r="AH749" i="14"/>
  <c r="AH750" i="14" a="1"/>
  <c r="AH750" i="14" s="1"/>
  <c r="AH751" i="14" a="1"/>
  <c r="AH751" i="14"/>
  <c r="AH752" i="14" a="1"/>
  <c r="AH752" i="14" s="1"/>
  <c r="AH753" i="14" a="1"/>
  <c r="AH753" i="14" s="1"/>
  <c r="AH754" i="14" a="1"/>
  <c r="AH754" i="14" s="1"/>
  <c r="AH755" i="14" a="1"/>
  <c r="AH755" i="14"/>
  <c r="AH756" i="14" a="1"/>
  <c r="AH756" i="14" s="1"/>
  <c r="AH757" i="14" a="1"/>
  <c r="AH757" i="14"/>
  <c r="AH758" i="14" a="1"/>
  <c r="AH758" i="14" s="1"/>
  <c r="AH759" i="14" a="1"/>
  <c r="AH759" i="14"/>
  <c r="AH760" i="14" a="1"/>
  <c r="AH760" i="14" s="1"/>
  <c r="AH761" i="14" a="1"/>
  <c r="AH761" i="14" s="1"/>
  <c r="AH762" i="14" a="1"/>
  <c r="AH762" i="14" s="1"/>
  <c r="AH763" i="14" a="1"/>
  <c r="AH763" i="14"/>
  <c r="AH764" i="14" a="1"/>
  <c r="AH764" i="14" s="1"/>
  <c r="AH765" i="14" a="1"/>
  <c r="AH765" i="14"/>
  <c r="AH766" i="14" a="1"/>
  <c r="AH766" i="14" s="1"/>
  <c r="AH767" i="14" a="1"/>
  <c r="AH767" i="14"/>
  <c r="AH768" i="14" a="1"/>
  <c r="AH768" i="14" s="1"/>
  <c r="AH769" i="14" a="1"/>
  <c r="AH769" i="14" s="1"/>
  <c r="AH770" i="14" a="1"/>
  <c r="AH770" i="14" s="1"/>
  <c r="AH771" i="14" a="1"/>
  <c r="AH771" i="14"/>
  <c r="AH772" i="14" a="1"/>
  <c r="AH772" i="14" s="1"/>
  <c r="AH773" i="14" a="1"/>
  <c r="AH773" i="14" s="1"/>
  <c r="AH774" i="14" a="1"/>
  <c r="AH774" i="14" s="1"/>
  <c r="AH775" i="14" a="1"/>
  <c r="AH775" i="14"/>
  <c r="AH776" i="14" a="1"/>
  <c r="AH776" i="14" s="1"/>
  <c r="AH777" i="14" a="1"/>
  <c r="AH777" i="14" s="1"/>
  <c r="AH778" i="14" a="1"/>
  <c r="AH778" i="14" s="1"/>
  <c r="AH779" i="14" a="1"/>
  <c r="AH779" i="14" s="1"/>
  <c r="AH780" i="14" a="1"/>
  <c r="AH780" i="14" s="1"/>
  <c r="AH781" i="14" a="1"/>
  <c r="AH781" i="14"/>
  <c r="AH782" i="14" a="1"/>
  <c r="AH782" i="14" s="1"/>
  <c r="AH783" i="14" a="1"/>
  <c r="AH783" i="14"/>
  <c r="AH784" i="14" a="1"/>
  <c r="AH784" i="14" s="1"/>
  <c r="AH785" i="14" a="1"/>
  <c r="AH785" i="14" s="1"/>
  <c r="AH786" i="14" a="1"/>
  <c r="AH786" i="14" s="1"/>
  <c r="AH787" i="14" a="1"/>
  <c r="AH787" i="14"/>
  <c r="AH788" i="14" a="1"/>
  <c r="AH788" i="14" s="1"/>
  <c r="AH789" i="14" a="1"/>
  <c r="AH789" i="14"/>
  <c r="AH790" i="14" a="1"/>
  <c r="AH790" i="14" s="1"/>
  <c r="AH791" i="14" a="1"/>
  <c r="AH791" i="14"/>
  <c r="AH792" i="14" a="1"/>
  <c r="AH792" i="14" s="1"/>
  <c r="AH793" i="14" a="1"/>
  <c r="AH793" i="14" s="1"/>
  <c r="AH794" i="14" a="1"/>
  <c r="AH794" i="14" s="1"/>
  <c r="AH795" i="14" a="1"/>
  <c r="AH795" i="14"/>
  <c r="AH796" i="14" a="1"/>
  <c r="AH796" i="14" s="1"/>
  <c r="AH797" i="14" a="1"/>
  <c r="AH797" i="14"/>
  <c r="AH798" i="14" a="1"/>
  <c r="AH798" i="14" s="1"/>
  <c r="AH799" i="14" a="1"/>
  <c r="AH799" i="14"/>
  <c r="AH800" i="14" a="1"/>
  <c r="AH800" i="14" s="1"/>
  <c r="AH801" i="14" a="1"/>
  <c r="AH801" i="14" s="1"/>
  <c r="AH802" i="14" a="1"/>
  <c r="AH802" i="14" s="1"/>
  <c r="AH803" i="14" a="1"/>
  <c r="AH803" i="14"/>
  <c r="AH804" i="14" a="1"/>
  <c r="AH804" i="14" s="1"/>
  <c r="AH805" i="14" a="1"/>
  <c r="AH805" i="14" s="1"/>
  <c r="AH806" i="14" a="1"/>
  <c r="AH806" i="14" s="1"/>
  <c r="AH807" i="14" a="1"/>
  <c r="AH807" i="14"/>
  <c r="AH808" i="14" a="1"/>
  <c r="AH808" i="14" s="1"/>
  <c r="AH809" i="14" a="1"/>
  <c r="AH809" i="14" s="1"/>
  <c r="AH810" i="14" a="1"/>
  <c r="AH810" i="14" s="1"/>
  <c r="AH811" i="14" a="1"/>
  <c r="AH811" i="14" s="1"/>
  <c r="AH812" i="14" a="1"/>
  <c r="AH812" i="14"/>
  <c r="AH813" i="14" a="1"/>
  <c r="AH813" i="14" s="1"/>
  <c r="AH814" i="14" a="1"/>
  <c r="AH814" i="14"/>
  <c r="AH815" i="14" a="1"/>
  <c r="AH815" i="14" s="1"/>
  <c r="AH816" i="14" a="1"/>
  <c r="AH816" i="14" s="1"/>
  <c r="AH817" i="14" a="1"/>
  <c r="AH817" i="14" s="1"/>
  <c r="AH818" i="14" a="1"/>
  <c r="AH818" i="14"/>
  <c r="AH819" i="14" a="1"/>
  <c r="AH819" i="14" s="1"/>
  <c r="AH820" i="14" a="1"/>
  <c r="AH820" i="14"/>
  <c r="AH821" i="14" a="1"/>
  <c r="AH821" i="14" s="1"/>
  <c r="AH822" i="14" a="1"/>
  <c r="AH822" i="14"/>
  <c r="AH823" i="14" a="1"/>
  <c r="AH823" i="14" s="1"/>
  <c r="AH824" i="14" a="1"/>
  <c r="AH824" i="14" s="1"/>
  <c r="AH825" i="14" a="1"/>
  <c r="AH825" i="14" s="1"/>
  <c r="AH826" i="14" a="1"/>
  <c r="AH826" i="14" s="1"/>
  <c r="AH827" i="14" a="1"/>
  <c r="AH827" i="14" s="1"/>
  <c r="AH828" i="14" a="1"/>
  <c r="AH828" i="14"/>
  <c r="AH829" i="14" a="1"/>
  <c r="AH829" i="14" s="1"/>
  <c r="AH830" i="14" a="1"/>
  <c r="AH830" i="14"/>
  <c r="AH831" i="14" a="1"/>
  <c r="AH831" i="14" s="1"/>
  <c r="AH832" i="14" a="1"/>
  <c r="AH832" i="14" s="1"/>
  <c r="AH833" i="14" a="1"/>
  <c r="AH833" i="14" s="1"/>
  <c r="AH834" i="14" a="1"/>
  <c r="AH834" i="14"/>
  <c r="AH835" i="14" a="1"/>
  <c r="AH835" i="14" s="1"/>
  <c r="AH836" i="14" a="1"/>
  <c r="AH836" i="14"/>
  <c r="AH837" i="14" a="1"/>
  <c r="AH837" i="14" s="1"/>
  <c r="AH838" i="14" a="1"/>
  <c r="AH838" i="14"/>
  <c r="AH839" i="14" a="1"/>
  <c r="AH839" i="14" s="1"/>
  <c r="AH840" i="14" a="1"/>
  <c r="AH840" i="14" s="1"/>
  <c r="AH841" i="14" a="1"/>
  <c r="AH841" i="14" s="1"/>
  <c r="AH842" i="14" a="1"/>
  <c r="AH842" i="14" s="1"/>
  <c r="AH843" i="14" a="1"/>
  <c r="AH843" i="14" s="1"/>
  <c r="AH844" i="14" a="1"/>
  <c r="AH844" i="14"/>
  <c r="AH845" i="14" a="1"/>
  <c r="AH845" i="14" s="1"/>
  <c r="AH846" i="14" a="1"/>
  <c r="AH846" i="14"/>
  <c r="AH847" i="14" a="1"/>
  <c r="AH847" i="14" s="1"/>
  <c r="AH848" i="14" a="1"/>
  <c r="AH848" i="14" s="1"/>
  <c r="AH849" i="14" a="1"/>
  <c r="AH849" i="14" s="1"/>
  <c r="AH850" i="14" a="1"/>
  <c r="AH850" i="14"/>
  <c r="AH851" i="14" a="1"/>
  <c r="AH851" i="14" s="1"/>
  <c r="AH852" i="14" a="1"/>
  <c r="AH852" i="14" s="1"/>
  <c r="AH853" i="14" a="1"/>
  <c r="AH853" i="14" s="1"/>
  <c r="AH854" i="14" a="1"/>
  <c r="AH854" i="14"/>
  <c r="AH855" i="14" a="1"/>
  <c r="AH855" i="14" s="1"/>
  <c r="AH856" i="14" a="1"/>
  <c r="AH856" i="14" s="1"/>
  <c r="AH857" i="14" a="1"/>
  <c r="AH857" i="14" s="1"/>
  <c r="AH858" i="14" a="1"/>
  <c r="AH858" i="14" s="1"/>
  <c r="AH859" i="14" a="1"/>
  <c r="AH859" i="14" s="1"/>
  <c r="AH860" i="14" a="1"/>
  <c r="AH860" i="14"/>
  <c r="AH861" i="14" a="1"/>
  <c r="AH861" i="14" s="1"/>
  <c r="AH862" i="14" a="1"/>
  <c r="AH862" i="14"/>
  <c r="AH863" i="14" a="1"/>
  <c r="AH863" i="14" s="1"/>
  <c r="AH864" i="14" a="1"/>
  <c r="AH864" i="14" s="1"/>
  <c r="AH865" i="14" a="1"/>
  <c r="AH865" i="14" s="1"/>
  <c r="AH866" i="14" a="1"/>
  <c r="AH866" i="14"/>
  <c r="AH867" i="14" a="1"/>
  <c r="AH867" i="14" s="1"/>
  <c r="AH868" i="14" a="1"/>
  <c r="AH868" i="14" s="1"/>
  <c r="AH869" i="14" a="1"/>
  <c r="AH869" i="14" s="1"/>
  <c r="AH870" i="14" a="1"/>
  <c r="AH870" i="14"/>
  <c r="AH871" i="14" a="1"/>
  <c r="AH871" i="14" s="1"/>
  <c r="AH872" i="14" a="1"/>
  <c r="AH872" i="14" s="1"/>
  <c r="AH873" i="14" a="1"/>
  <c r="AH873" i="14" s="1"/>
  <c r="AH874" i="14" a="1"/>
  <c r="AH874" i="14" s="1"/>
  <c r="AH875" i="14" a="1"/>
  <c r="AH875" i="14" s="1"/>
  <c r="AH876" i="14" a="1"/>
  <c r="AH876" i="14"/>
  <c r="AH877" i="14" a="1"/>
  <c r="AH877" i="14" s="1"/>
  <c r="AH878" i="14" a="1"/>
  <c r="AH878" i="14"/>
  <c r="AH879" i="14" a="1"/>
  <c r="AH879" i="14" s="1"/>
  <c r="AH880" i="14" a="1"/>
  <c r="AH880" i="14" s="1"/>
  <c r="AH881" i="14" a="1"/>
  <c r="AH881" i="14" s="1"/>
  <c r="AH882" i="14" a="1"/>
  <c r="AH882" i="14"/>
  <c r="AH883" i="14" a="1"/>
  <c r="AH883" i="14" s="1"/>
  <c r="AH884" i="14" a="1"/>
  <c r="AH884" i="14" s="1"/>
  <c r="AH885" i="14" a="1"/>
  <c r="AH885" i="14" s="1"/>
  <c r="AH886" i="14" a="1"/>
  <c r="AH886" i="14"/>
  <c r="AH887" i="14" a="1"/>
  <c r="AH887" i="14" s="1"/>
  <c r="AH888" i="14" a="1"/>
  <c r="AH888" i="14" s="1"/>
  <c r="AH889" i="14" a="1"/>
  <c r="AH889" i="14" s="1"/>
  <c r="AH890" i="14" a="1"/>
  <c r="AH890" i="14" s="1"/>
  <c r="AH891" i="14" a="1"/>
  <c r="AH891" i="14" s="1"/>
  <c r="AH892" i="14" a="1"/>
  <c r="AH892" i="14"/>
  <c r="AH893" i="14" a="1"/>
  <c r="AH893" i="14" s="1"/>
  <c r="AH894" i="14" a="1"/>
  <c r="AH894" i="14"/>
  <c r="AH895" i="14" a="1"/>
  <c r="AH895" i="14" s="1"/>
  <c r="AH896" i="14" a="1"/>
  <c r="AH896" i="14" s="1"/>
  <c r="AH897" i="14" a="1"/>
  <c r="AH897" i="14" s="1"/>
  <c r="AH898" i="14" a="1"/>
  <c r="AH898" i="14"/>
  <c r="AH899" i="14" a="1"/>
  <c r="AH899" i="14" s="1"/>
  <c r="AH900" i="14" a="1"/>
  <c r="AH900" i="14" s="1"/>
  <c r="AH901" i="14" a="1"/>
  <c r="AH901" i="14" s="1"/>
  <c r="AH902" i="14" a="1"/>
  <c r="AH902" i="14"/>
  <c r="AH903" i="14" a="1"/>
  <c r="AH903" i="14" s="1"/>
  <c r="AH904" i="14" a="1"/>
  <c r="AH904" i="14" s="1"/>
  <c r="AH905" i="14" a="1"/>
  <c r="AH905" i="14" s="1"/>
  <c r="AH906" i="14" a="1"/>
  <c r="AH906" i="14" s="1"/>
  <c r="AH907" i="14" a="1"/>
  <c r="AH907" i="14" s="1"/>
  <c r="AH908" i="14" a="1"/>
  <c r="AH908" i="14"/>
  <c r="AH909" i="14" a="1"/>
  <c r="AH909" i="14" s="1"/>
  <c r="AH910" i="14" a="1"/>
  <c r="AH910" i="14"/>
  <c r="AH911" i="14" a="1"/>
  <c r="AH911" i="14" s="1"/>
  <c r="AH912" i="14" a="1"/>
  <c r="AH912" i="14" s="1"/>
  <c r="AH913" i="14" a="1"/>
  <c r="AH913" i="14" s="1"/>
  <c r="AH914" i="14" a="1"/>
  <c r="AH914" i="14"/>
  <c r="AH915" i="14" a="1"/>
  <c r="AH915" i="14" s="1"/>
  <c r="AH916" i="14" a="1"/>
  <c r="AH916" i="14" s="1"/>
  <c r="AH917" i="14" a="1"/>
  <c r="AH917" i="14" s="1"/>
  <c r="AH918" i="14" a="1"/>
  <c r="AH918" i="14"/>
  <c r="AH919" i="14" a="1"/>
  <c r="AH919" i="14" s="1"/>
  <c r="AH920" i="14" a="1"/>
  <c r="AH920" i="14" s="1"/>
  <c r="AH921" i="14" a="1"/>
  <c r="AH921" i="14" s="1"/>
  <c r="AH922" i="14" a="1"/>
  <c r="AH922" i="14" s="1"/>
  <c r="AH923" i="14" a="1"/>
  <c r="AH923" i="14" s="1"/>
  <c r="AH924" i="14" a="1"/>
  <c r="AH924" i="14"/>
  <c r="AH925" i="14" a="1"/>
  <c r="AH925" i="14" s="1"/>
  <c r="AH926" i="14" a="1"/>
  <c r="AH926" i="14"/>
  <c r="AH927" i="14" a="1"/>
  <c r="AH927" i="14" s="1"/>
  <c r="AH928" i="14" a="1"/>
  <c r="AH928" i="14" s="1"/>
  <c r="AH929" i="14" a="1"/>
  <c r="AH929" i="14" s="1"/>
  <c r="AH930" i="14" a="1"/>
  <c r="AH930" i="14"/>
  <c r="AH931" i="14" a="1"/>
  <c r="AH931" i="14" s="1"/>
  <c r="AH932" i="14" a="1"/>
  <c r="AH932" i="14" s="1"/>
  <c r="AH933" i="14" a="1"/>
  <c r="AH933" i="14" s="1"/>
  <c r="AH934" i="14" a="1"/>
  <c r="AH934" i="14"/>
  <c r="AH935" i="14" a="1"/>
  <c r="AH935" i="14" s="1"/>
  <c r="AH936" i="14" a="1"/>
  <c r="AH936" i="14" s="1"/>
  <c r="AH937" i="14" a="1"/>
  <c r="AH937" i="14" s="1"/>
  <c r="AH938" i="14" a="1"/>
  <c r="AH938" i="14" s="1"/>
  <c r="AH939" i="14" a="1"/>
  <c r="AH939" i="14" s="1"/>
  <c r="AH940" i="14" a="1"/>
  <c r="AH940" i="14"/>
  <c r="AH941" i="14" a="1"/>
  <c r="AH941" i="14" s="1"/>
  <c r="AH942" i="14" a="1"/>
  <c r="AH942" i="14"/>
  <c r="AH943" i="14" a="1"/>
  <c r="AH943" i="14" s="1"/>
  <c r="AH944" i="14" a="1"/>
  <c r="AH944" i="14" s="1"/>
  <c r="AH945" i="14" a="1"/>
  <c r="AH945" i="14" s="1"/>
  <c r="AH946" i="14" a="1"/>
  <c r="AH946" i="14"/>
  <c r="AH947" i="14" a="1"/>
  <c r="AH947" i="14" s="1"/>
  <c r="AH948" i="14" a="1"/>
  <c r="AH948" i="14" s="1"/>
  <c r="AH949" i="14" a="1"/>
  <c r="AH949" i="14" s="1"/>
  <c r="AH950" i="14" a="1"/>
  <c r="AH950" i="14"/>
  <c r="AH951" i="14" a="1"/>
  <c r="AH951" i="14" s="1"/>
  <c r="AH952" i="14" a="1"/>
  <c r="AH952" i="14" s="1"/>
  <c r="AH953" i="14" a="1"/>
  <c r="AH953" i="14" s="1"/>
  <c r="AH954" i="14" a="1"/>
  <c r="AH954" i="14" s="1"/>
  <c r="AH955" i="14" a="1"/>
  <c r="AH955" i="14" s="1"/>
  <c r="AH956" i="14" a="1"/>
  <c r="AH956" i="14"/>
  <c r="AH957" i="14" a="1"/>
  <c r="AH957" i="14" s="1"/>
  <c r="AH958" i="14" a="1"/>
  <c r="AH958" i="14"/>
  <c r="AH959" i="14" a="1"/>
  <c r="AH959" i="14" s="1"/>
  <c r="AH960" i="14" a="1"/>
  <c r="AH960" i="14" s="1"/>
  <c r="AH961" i="14" a="1"/>
  <c r="AH961" i="14" s="1"/>
  <c r="AH962" i="14" a="1"/>
  <c r="AH962" i="14"/>
  <c r="AH963" i="14" a="1"/>
  <c r="AH963" i="14" s="1"/>
  <c r="AI2" i="14" a="1"/>
  <c r="AI2" i="14" s="1"/>
  <c r="AI3" i="14" a="1"/>
  <c r="AI3" i="14" s="1"/>
  <c r="AI4" i="14" a="1"/>
  <c r="AI4" i="14"/>
  <c r="AI5" i="14" a="1"/>
  <c r="AI5" i="14" s="1"/>
  <c r="AI6" i="14" a="1"/>
  <c r="AI6" i="14" s="1"/>
  <c r="AI7" i="14" a="1"/>
  <c r="AI7" i="14" s="1"/>
  <c r="AI8" i="14" a="1"/>
  <c r="AI8" i="14" s="1"/>
  <c r="AI9" i="14" a="1"/>
  <c r="AI9" i="14" s="1"/>
  <c r="AI10" i="14" a="1"/>
  <c r="AI10" i="14"/>
  <c r="AI11" i="14" a="1"/>
  <c r="AI11" i="14" s="1"/>
  <c r="AI12" i="14" a="1"/>
  <c r="AI12" i="14"/>
  <c r="AI13" i="14" a="1"/>
  <c r="AI13" i="14" s="1"/>
  <c r="AI14" i="14" a="1"/>
  <c r="AI14" i="14" s="1"/>
  <c r="AI15" i="14" a="1"/>
  <c r="AI15" i="14" s="1"/>
  <c r="AI16" i="14" a="1"/>
  <c r="AI16" i="14"/>
  <c r="AI17" i="14" a="1"/>
  <c r="AI17" i="14" s="1"/>
  <c r="AI18" i="14" a="1"/>
  <c r="AI18" i="14" s="1"/>
  <c r="AI19" i="14" a="1"/>
  <c r="AI19" i="14" s="1"/>
  <c r="AI20" i="14" a="1"/>
  <c r="AI20" i="14"/>
  <c r="AI21" i="14" a="1"/>
  <c r="AI21" i="14" s="1"/>
  <c r="AI22" i="14" a="1"/>
  <c r="AI22" i="14" s="1"/>
  <c r="AI23" i="14" a="1"/>
  <c r="AI23" i="14" s="1"/>
  <c r="AI24" i="14" a="1"/>
  <c r="AI24" i="14" s="1"/>
  <c r="AI25" i="14" a="1"/>
  <c r="AI25" i="14" s="1"/>
  <c r="AI26" i="14" a="1"/>
  <c r="AI26" i="14"/>
  <c r="AI27" i="14" a="1"/>
  <c r="AI27" i="14" s="1"/>
  <c r="AI28" i="14" a="1"/>
  <c r="AI28" i="14"/>
  <c r="AI29" i="14" a="1"/>
  <c r="AI29" i="14" s="1"/>
  <c r="AI30" i="14" a="1"/>
  <c r="AI30" i="14" s="1"/>
  <c r="AI31" i="14" a="1"/>
  <c r="AI31" i="14" s="1"/>
  <c r="AI32" i="14" a="1"/>
  <c r="AI32" i="14"/>
  <c r="AI33" i="14" a="1"/>
  <c r="AI33" i="14" s="1"/>
  <c r="AI34" i="14" a="1"/>
  <c r="AI34" i="14" s="1"/>
  <c r="AI35" i="14" a="1"/>
  <c r="AI35" i="14" s="1"/>
  <c r="AI36" i="14" a="1"/>
  <c r="AI36" i="14"/>
  <c r="AI37" i="14" a="1"/>
  <c r="AI37" i="14" s="1"/>
  <c r="AI38" i="14" a="1"/>
  <c r="AI38" i="14" s="1"/>
  <c r="AI39" i="14" a="1"/>
  <c r="AI39" i="14" s="1"/>
  <c r="AI40" i="14" a="1"/>
  <c r="AI40" i="14" s="1"/>
  <c r="AI41" i="14" a="1"/>
  <c r="AI41" i="14" s="1"/>
  <c r="AI42" i="14" a="1"/>
  <c r="AI42" i="14"/>
  <c r="AI43" i="14" a="1"/>
  <c r="AI43" i="14" s="1"/>
  <c r="AI44" i="14" a="1"/>
  <c r="AI44" i="14"/>
  <c r="AI45" i="14" a="1"/>
  <c r="AI45" i="14" s="1"/>
  <c r="AI46" i="14" a="1"/>
  <c r="AI46" i="14" s="1"/>
  <c r="AI47" i="14" a="1"/>
  <c r="AI47" i="14" s="1"/>
  <c r="AI48" i="14" a="1"/>
  <c r="AI48" i="14"/>
  <c r="AI49" i="14" a="1"/>
  <c r="AI49" i="14" s="1"/>
  <c r="AI50" i="14" a="1"/>
  <c r="AI50" i="14" s="1"/>
  <c r="AI51" i="14" a="1"/>
  <c r="AI51" i="14" s="1"/>
  <c r="AI52" i="14" a="1"/>
  <c r="AI52" i="14"/>
  <c r="AI53" i="14" a="1"/>
  <c r="AI53" i="14" s="1"/>
  <c r="AI54" i="14" a="1"/>
  <c r="AI54" i="14" s="1"/>
  <c r="AI55" i="14" a="1"/>
  <c r="AI55" i="14" s="1"/>
  <c r="AI56" i="14" a="1"/>
  <c r="AI56" i="14" s="1"/>
  <c r="AI57" i="14" a="1"/>
  <c r="AI57" i="14" s="1"/>
  <c r="AI58" i="14" a="1"/>
  <c r="AI58" i="14"/>
  <c r="AI59" i="14" a="1"/>
  <c r="AI59" i="14" s="1"/>
  <c r="AI60" i="14" a="1"/>
  <c r="AI60" i="14"/>
  <c r="AI61" i="14" a="1"/>
  <c r="AI61" i="14" s="1"/>
  <c r="AI62" i="14" a="1"/>
  <c r="AI62" i="14" s="1"/>
  <c r="AI63" i="14" a="1"/>
  <c r="AI63" i="14" s="1"/>
  <c r="AI64" i="14" a="1"/>
  <c r="AI64" i="14"/>
  <c r="AI65" i="14" a="1"/>
  <c r="AI65" i="14" s="1"/>
  <c r="AI66" i="14" a="1"/>
  <c r="AI66" i="14" s="1"/>
  <c r="AI67" i="14" a="1"/>
  <c r="AI67" i="14" s="1"/>
  <c r="AI68" i="14" a="1"/>
  <c r="AI68" i="14"/>
  <c r="AI69" i="14" a="1"/>
  <c r="AI69" i="14" s="1"/>
  <c r="AI70" i="14" a="1"/>
  <c r="AI70" i="14" s="1"/>
  <c r="AI71" i="14" a="1"/>
  <c r="AI71" i="14" s="1"/>
  <c r="AI72" i="14" a="1"/>
  <c r="AI72" i="14" s="1"/>
  <c r="AI73" i="14" a="1"/>
  <c r="AI73" i="14" s="1"/>
  <c r="AI74" i="14" a="1"/>
  <c r="AI74" i="14"/>
  <c r="AI75" i="14" a="1"/>
  <c r="AI75" i="14" s="1"/>
  <c r="AI76" i="14" a="1"/>
  <c r="AI76" i="14"/>
  <c r="AI77" i="14" a="1"/>
  <c r="AI77" i="14" s="1"/>
  <c r="AI78" i="14" a="1"/>
  <c r="AI78" i="14" s="1"/>
  <c r="AI79" i="14" a="1"/>
  <c r="AI79" i="14" s="1"/>
  <c r="AI80" i="14" a="1"/>
  <c r="AI80" i="14"/>
  <c r="AI81" i="14" a="1"/>
  <c r="AI81" i="14" s="1"/>
  <c r="AI82" i="14" a="1"/>
  <c r="AI82" i="14" s="1"/>
  <c r="AI83" i="14" a="1"/>
  <c r="AI83" i="14" s="1"/>
  <c r="AI84" i="14" a="1"/>
  <c r="AI84" i="14"/>
  <c r="AI85" i="14" a="1"/>
  <c r="AI85" i="14" s="1"/>
  <c r="AI86" i="14" a="1"/>
  <c r="AI86" i="14" s="1"/>
  <c r="AI87" i="14" a="1"/>
  <c r="AI87" i="14" s="1"/>
  <c r="AI88" i="14" a="1"/>
  <c r="AI88" i="14" s="1"/>
  <c r="AI89" i="14" a="1"/>
  <c r="AI89" i="14" s="1"/>
  <c r="AI90" i="14" a="1"/>
  <c r="AI90" i="14"/>
  <c r="AI91" i="14" a="1"/>
  <c r="AI91" i="14" s="1"/>
  <c r="AI92" i="14" a="1"/>
  <c r="AI92" i="14"/>
  <c r="AI93" i="14" a="1"/>
  <c r="AI93" i="14" s="1"/>
  <c r="AI94" i="14" a="1"/>
  <c r="AI94" i="14" s="1"/>
  <c r="AI95" i="14" a="1"/>
  <c r="AI95" i="14" s="1"/>
  <c r="AI96" i="14" a="1"/>
  <c r="AI96" i="14"/>
  <c r="AI97" i="14" a="1"/>
  <c r="AI97" i="14" s="1"/>
  <c r="AI98" i="14" a="1"/>
  <c r="AI98" i="14" s="1"/>
  <c r="AI99" i="14" a="1"/>
  <c r="AI99" i="14" s="1"/>
  <c r="AI100" i="14" a="1"/>
  <c r="AI100" i="14"/>
  <c r="AI101" i="14" a="1"/>
  <c r="AI101" i="14" s="1"/>
  <c r="AI102" i="14" a="1"/>
  <c r="AI102" i="14" s="1"/>
  <c r="AI103" i="14" a="1"/>
  <c r="AI103" i="14"/>
  <c r="AI104" i="14" a="1"/>
  <c r="AI104" i="14" s="1"/>
  <c r="AI105" i="14" a="1"/>
  <c r="AI105" i="14" s="1"/>
  <c r="AI106" i="14" a="1"/>
  <c r="AI106" i="14" s="1"/>
  <c r="AI107" i="14" a="1"/>
  <c r="AI107" i="14"/>
  <c r="AI108" i="14" a="1"/>
  <c r="AI108" i="14" s="1"/>
  <c r="AI109" i="14" a="1"/>
  <c r="AI109" i="14" s="1"/>
  <c r="AI110" i="14" a="1"/>
  <c r="AI110" i="14" s="1"/>
  <c r="AI111" i="14" a="1"/>
  <c r="AI111" i="14"/>
  <c r="AI112" i="14" a="1"/>
  <c r="AI112" i="14" s="1"/>
  <c r="AI113" i="14" a="1"/>
  <c r="AI113" i="14" s="1"/>
  <c r="AI114" i="14" a="1"/>
  <c r="AI114" i="14" s="1"/>
  <c r="AI115" i="14" a="1"/>
  <c r="AI115" i="14"/>
  <c r="AI116" i="14" a="1"/>
  <c r="AI116" i="14" s="1"/>
  <c r="AI117" i="14" a="1"/>
  <c r="AI117" i="14" s="1"/>
  <c r="AI118" i="14" a="1"/>
  <c r="AI118" i="14" s="1"/>
  <c r="AI119" i="14" a="1"/>
  <c r="AI119" i="14"/>
  <c r="AI120" i="14" a="1"/>
  <c r="AI120" i="14" s="1"/>
  <c r="AI121" i="14" a="1"/>
  <c r="AI121" i="14" s="1"/>
  <c r="AI122" i="14" a="1"/>
  <c r="AI122" i="14" s="1"/>
  <c r="AI123" i="14" a="1"/>
  <c r="AI123" i="14"/>
  <c r="AI124" i="14" a="1"/>
  <c r="AI124" i="14" s="1"/>
  <c r="AI125" i="14" a="1"/>
  <c r="AI125" i="14" s="1"/>
  <c r="AI126" i="14" a="1"/>
  <c r="AI126" i="14" s="1"/>
  <c r="AI127" i="14" a="1"/>
  <c r="AI127" i="14"/>
  <c r="AI128" i="14" a="1"/>
  <c r="AI128" i="14" s="1"/>
  <c r="AI129" i="14" a="1"/>
  <c r="AI129" i="14" s="1"/>
  <c r="AI130" i="14" a="1"/>
  <c r="AI130" i="14" s="1"/>
  <c r="AI131" i="14" a="1"/>
  <c r="AI131" i="14"/>
  <c r="AI132" i="14" a="1"/>
  <c r="AI132" i="14" s="1"/>
  <c r="AI133" i="14" a="1"/>
  <c r="AI133" i="14" s="1"/>
  <c r="AI134" i="14" a="1"/>
  <c r="AI134" i="14" s="1"/>
  <c r="AI135" i="14" a="1"/>
  <c r="AI135" i="14"/>
  <c r="AI136" i="14" a="1"/>
  <c r="AI136" i="14" s="1"/>
  <c r="AI137" i="14" a="1"/>
  <c r="AI137" i="14" s="1"/>
  <c r="AI138" i="14" a="1"/>
  <c r="AI138" i="14" s="1"/>
  <c r="AI139" i="14" a="1"/>
  <c r="AI139" i="14"/>
  <c r="AI140" i="14" a="1"/>
  <c r="AI140" i="14" s="1"/>
  <c r="AI141" i="14" a="1"/>
  <c r="AI141" i="14" s="1"/>
  <c r="AI142" i="14" a="1"/>
  <c r="AI142" i="14" s="1"/>
  <c r="AI143" i="14" a="1"/>
  <c r="AI143" i="14"/>
  <c r="AI144" i="14" a="1"/>
  <c r="AI144" i="14" s="1"/>
  <c r="AI145" i="14" a="1"/>
  <c r="AI145" i="14" s="1"/>
  <c r="AI146" i="14" a="1"/>
  <c r="AI146" i="14" s="1"/>
  <c r="AI147" i="14" a="1"/>
  <c r="AI147" i="14"/>
  <c r="AI148" i="14" a="1"/>
  <c r="AI148" i="14" s="1"/>
  <c r="AI149" i="14" a="1"/>
  <c r="AI149" i="14" s="1"/>
  <c r="AI150" i="14" a="1"/>
  <c r="AI150" i="14" s="1"/>
  <c r="AI151" i="14" a="1"/>
  <c r="AI151" i="14"/>
  <c r="AI152" i="14" a="1"/>
  <c r="AI152" i="14" s="1"/>
  <c r="AI153" i="14" a="1"/>
  <c r="AI153" i="14" s="1"/>
  <c r="AI154" i="14" a="1"/>
  <c r="AI154" i="14" s="1"/>
  <c r="AI155" i="14" a="1"/>
  <c r="AI155" i="14"/>
  <c r="AI156" i="14" a="1"/>
  <c r="AI156" i="14" s="1"/>
  <c r="AI157" i="14" a="1"/>
  <c r="AI157" i="14" s="1"/>
  <c r="AI158" i="14" a="1"/>
  <c r="AI158" i="14" s="1"/>
  <c r="AI159" i="14" a="1"/>
  <c r="AI159" i="14"/>
  <c r="AI160" i="14" a="1"/>
  <c r="AI160" i="14" s="1"/>
  <c r="AI161" i="14" a="1"/>
  <c r="AI161" i="14" s="1"/>
  <c r="AI162" i="14" a="1"/>
  <c r="AI162" i="14" s="1"/>
  <c r="AI163" i="14" a="1"/>
  <c r="AI163" i="14"/>
  <c r="AI164" i="14" a="1"/>
  <c r="AI164" i="14" s="1"/>
  <c r="AI165" i="14" a="1"/>
  <c r="AI165" i="14" s="1"/>
  <c r="AI166" i="14" a="1"/>
  <c r="AI166" i="14" s="1"/>
  <c r="AI167" i="14" a="1"/>
  <c r="AI167" i="14"/>
  <c r="AI168" i="14" a="1"/>
  <c r="AI168" i="14" s="1"/>
  <c r="AI169" i="14" a="1"/>
  <c r="AI169" i="14" s="1"/>
  <c r="AI170" i="14" a="1"/>
  <c r="AI170" i="14" s="1"/>
  <c r="AI171" i="14" a="1"/>
  <c r="AI171" i="14"/>
  <c r="AI172" i="14" a="1"/>
  <c r="AI172" i="14" s="1"/>
  <c r="AI173" i="14" a="1"/>
  <c r="AI173" i="14" s="1"/>
  <c r="AI174" i="14" a="1"/>
  <c r="AI174" i="14" s="1"/>
  <c r="AI175" i="14" a="1"/>
  <c r="AI175" i="14"/>
  <c r="AI176" i="14" a="1"/>
  <c r="AI176" i="14" s="1"/>
  <c r="AI177" i="14" a="1"/>
  <c r="AI177" i="14" s="1"/>
  <c r="AI178" i="14" a="1"/>
  <c r="AI178" i="14" s="1"/>
  <c r="AI179" i="14" a="1"/>
  <c r="AI179" i="14"/>
  <c r="AI180" i="14" a="1"/>
  <c r="AI180" i="14" s="1"/>
  <c r="AI181" i="14" a="1"/>
  <c r="AI181" i="14" s="1"/>
  <c r="AI182" i="14" a="1"/>
  <c r="AI182" i="14" s="1"/>
  <c r="AI183" i="14" a="1"/>
  <c r="AI183" i="14"/>
  <c r="AI184" i="14" a="1"/>
  <c r="AI184" i="14" s="1"/>
  <c r="AI185" i="14" a="1"/>
  <c r="AI185" i="14" s="1"/>
  <c r="AI186" i="14" a="1"/>
  <c r="AI186" i="14" s="1"/>
  <c r="AI187" i="14" a="1"/>
  <c r="AI187" i="14"/>
  <c r="AI188" i="14" a="1"/>
  <c r="AI188" i="14" s="1"/>
  <c r="AI189" i="14" a="1"/>
  <c r="AI189" i="14" s="1"/>
  <c r="AI190" i="14" a="1"/>
  <c r="AI190" i="14" s="1"/>
  <c r="AI191" i="14" a="1"/>
  <c r="AI191" i="14"/>
  <c r="AI192" i="14" a="1"/>
  <c r="AI192" i="14" s="1"/>
  <c r="AI193" i="14" a="1"/>
  <c r="AI193" i="14" s="1"/>
  <c r="AI194" i="14" a="1"/>
  <c r="AI194" i="14" s="1"/>
  <c r="AI195" i="14" a="1"/>
  <c r="AI195" i="14"/>
  <c r="AI196" i="14" a="1"/>
  <c r="AI196" i="14" s="1"/>
  <c r="AI197" i="14" a="1"/>
  <c r="AI197" i="14" s="1"/>
  <c r="AI198" i="14" a="1"/>
  <c r="AI198" i="14" s="1"/>
  <c r="AI199" i="14" a="1"/>
  <c r="AI199" i="14"/>
  <c r="AI200" i="14" a="1"/>
  <c r="AI200" i="14" s="1"/>
  <c r="AI201" i="14" a="1"/>
  <c r="AI201" i="14" s="1"/>
  <c r="AI202" i="14" a="1"/>
  <c r="AI202" i="14" s="1"/>
  <c r="AI203" i="14" a="1"/>
  <c r="AI203" i="14"/>
  <c r="AI204" i="14" a="1"/>
  <c r="AI204" i="14" s="1"/>
  <c r="AI205" i="14" a="1"/>
  <c r="AI205" i="14" s="1"/>
  <c r="AI206" i="14" a="1"/>
  <c r="AI206" i="14" s="1"/>
  <c r="AI207" i="14" a="1"/>
  <c r="AI207" i="14"/>
  <c r="AI208" i="14" a="1"/>
  <c r="AI208" i="14" s="1"/>
  <c r="AI209" i="14" a="1"/>
  <c r="AI209" i="14" s="1"/>
  <c r="AI210" i="14" a="1"/>
  <c r="AI210" i="14" s="1"/>
  <c r="AI211" i="14" a="1"/>
  <c r="AI211" i="14"/>
  <c r="AI212" i="14" a="1"/>
  <c r="AI212" i="14" s="1"/>
  <c r="AI213" i="14" a="1"/>
  <c r="AI213" i="14" s="1"/>
  <c r="AI214" i="14" a="1"/>
  <c r="AI214" i="14" s="1"/>
  <c r="AI215" i="14" a="1"/>
  <c r="AI215" i="14"/>
  <c r="AI216" i="14" a="1"/>
  <c r="AI216" i="14" s="1"/>
  <c r="AI217" i="14" a="1"/>
  <c r="AI217" i="14" s="1"/>
  <c r="AI218" i="14" a="1"/>
  <c r="AI218" i="14" s="1"/>
  <c r="AI219" i="14" a="1"/>
  <c r="AI219" i="14"/>
  <c r="AI220" i="14" a="1"/>
  <c r="AI220" i="14" s="1"/>
  <c r="AI221" i="14" a="1"/>
  <c r="AI221" i="14" s="1"/>
  <c r="AI222" i="14" a="1"/>
  <c r="AI222" i="14" s="1"/>
  <c r="AI223" i="14" a="1"/>
  <c r="AI223" i="14"/>
  <c r="AI224" i="14" a="1"/>
  <c r="AI224" i="14" s="1"/>
  <c r="AI225" i="14" a="1"/>
  <c r="AI225" i="14" s="1"/>
  <c r="AI226" i="14" a="1"/>
  <c r="AI226" i="14" s="1"/>
  <c r="AI227" i="14" a="1"/>
  <c r="AI227" i="14"/>
  <c r="AI228" i="14" a="1"/>
  <c r="AI228" i="14" s="1"/>
  <c r="AI229" i="14" a="1"/>
  <c r="AI229" i="14" s="1"/>
  <c r="AI230" i="14" a="1"/>
  <c r="AI230" i="14" s="1"/>
  <c r="AI231" i="14" a="1"/>
  <c r="AI231" i="14"/>
  <c r="AI232" i="14" a="1"/>
  <c r="AI232" i="14" s="1"/>
  <c r="AI233" i="14" a="1"/>
  <c r="AI233" i="14" s="1"/>
  <c r="AI234" i="14" a="1"/>
  <c r="AI234" i="14" s="1"/>
  <c r="AI235" i="14" a="1"/>
  <c r="AI235" i="14"/>
  <c r="AI236" i="14" a="1"/>
  <c r="AI236" i="14" s="1"/>
  <c r="AI237" i="14" a="1"/>
  <c r="AI237" i="14" s="1"/>
  <c r="AI238" i="14" a="1"/>
  <c r="AI238" i="14" s="1"/>
  <c r="AI239" i="14" a="1"/>
  <c r="AI239" i="14"/>
  <c r="AI240" i="14" a="1"/>
  <c r="AI240" i="14" s="1"/>
  <c r="AI241" i="14" a="1"/>
  <c r="AI241" i="14" s="1"/>
  <c r="AI242" i="14" a="1"/>
  <c r="AI242" i="14" s="1"/>
  <c r="AI243" i="14" a="1"/>
  <c r="AI243" i="14"/>
  <c r="AI244" i="14" a="1"/>
  <c r="AI244" i="14" s="1"/>
  <c r="AI245" i="14" a="1"/>
  <c r="AI245" i="14" s="1"/>
  <c r="AI246" i="14" a="1"/>
  <c r="AI246" i="14" s="1"/>
  <c r="AI247" i="14" a="1"/>
  <c r="AI247" i="14"/>
  <c r="AI248" i="14" a="1"/>
  <c r="AI248" i="14" s="1"/>
  <c r="AI249" i="14" a="1"/>
  <c r="AI249" i="14" s="1"/>
  <c r="AI250" i="14" a="1"/>
  <c r="AI250" i="14" s="1"/>
  <c r="AI251" i="14" a="1"/>
  <c r="AI251" i="14"/>
  <c r="AI252" i="14" a="1"/>
  <c r="AI252" i="14" s="1"/>
  <c r="AI253" i="14" a="1"/>
  <c r="AI253" i="14" s="1"/>
  <c r="AI254" i="14" a="1"/>
  <c r="AI254" i="14" s="1"/>
  <c r="AI255" i="14" a="1"/>
  <c r="AI255" i="14"/>
  <c r="AI256" i="14" a="1"/>
  <c r="AI256" i="14" s="1"/>
  <c r="AI257" i="14" a="1"/>
  <c r="AI257" i="14" s="1"/>
  <c r="AI258" i="14" a="1"/>
  <c r="AI258" i="14" s="1"/>
  <c r="AI259" i="14" a="1"/>
  <c r="AI259" i="14"/>
  <c r="AI260" i="14" a="1"/>
  <c r="AI260" i="14" s="1"/>
  <c r="AI261" i="14" a="1"/>
  <c r="AI261" i="14" s="1"/>
  <c r="AI262" i="14" a="1"/>
  <c r="AI262" i="14" s="1"/>
  <c r="AI263" i="14" a="1"/>
  <c r="AI263" i="14"/>
  <c r="AI264" i="14" a="1"/>
  <c r="AI264" i="14" s="1"/>
  <c r="AI265" i="14" a="1"/>
  <c r="AI265" i="14" s="1"/>
  <c r="AI266" i="14" a="1"/>
  <c r="AI266" i="14" s="1"/>
  <c r="AI267" i="14" a="1"/>
  <c r="AI267" i="14"/>
  <c r="AI268" i="14" a="1"/>
  <c r="AI268" i="14" s="1"/>
  <c r="AI269" i="14" a="1"/>
  <c r="AI269" i="14" s="1"/>
  <c r="AI270" i="14" a="1"/>
  <c r="AI270" i="14" s="1"/>
  <c r="AI271" i="14" a="1"/>
  <c r="AI271" i="14"/>
  <c r="AI272" i="14" a="1"/>
  <c r="AI272" i="14" s="1"/>
  <c r="AI273" i="14" a="1"/>
  <c r="AI273" i="14" s="1"/>
  <c r="AI274" i="14" a="1"/>
  <c r="AI274" i="14" s="1"/>
  <c r="AI275" i="14" a="1"/>
  <c r="AI275" i="14"/>
  <c r="AI276" i="14" a="1"/>
  <c r="AI276" i="14" s="1"/>
  <c r="AI277" i="14" a="1"/>
  <c r="AI277" i="14" s="1"/>
  <c r="AI278" i="14" a="1"/>
  <c r="AI278" i="14" s="1"/>
  <c r="AI279" i="14" a="1"/>
  <c r="AI279" i="14"/>
  <c r="AI280" i="14" a="1"/>
  <c r="AI280" i="14" s="1"/>
  <c r="AI281" i="14" a="1"/>
  <c r="AI281" i="14" s="1"/>
  <c r="AI282" i="14" a="1"/>
  <c r="AI282" i="14" s="1"/>
  <c r="AI283" i="14" a="1"/>
  <c r="AI283" i="14"/>
  <c r="AI284" i="14" a="1"/>
  <c r="AI284" i="14" s="1"/>
  <c r="AI285" i="14" a="1"/>
  <c r="AI285" i="14" s="1"/>
  <c r="AI286" i="14" a="1"/>
  <c r="AI286" i="14" s="1"/>
  <c r="AI287" i="14" a="1"/>
  <c r="AI287" i="14"/>
  <c r="AI288" i="14" a="1"/>
  <c r="AI288" i="14" s="1"/>
  <c r="AI289" i="14" a="1"/>
  <c r="AI289" i="14" s="1"/>
  <c r="AI290" i="14" a="1"/>
  <c r="AI290" i="14" s="1"/>
  <c r="AI291" i="14" a="1"/>
  <c r="AI291" i="14"/>
  <c r="AI292" i="14" a="1"/>
  <c r="AI292" i="14" s="1"/>
  <c r="AI293" i="14" a="1"/>
  <c r="AI293" i="14" s="1"/>
  <c r="AI294" i="14" a="1"/>
  <c r="AI294" i="14" s="1"/>
  <c r="AI295" i="14" a="1"/>
  <c r="AI295" i="14"/>
  <c r="AI296" i="14" a="1"/>
  <c r="AI296" i="14" s="1"/>
  <c r="AI297" i="14" a="1"/>
  <c r="AI297" i="14" s="1"/>
  <c r="AI298" i="14" a="1"/>
  <c r="AI298" i="14" s="1"/>
  <c r="AI299" i="14" a="1"/>
  <c r="AI299" i="14"/>
  <c r="AI300" i="14" a="1"/>
  <c r="AI300" i="14" s="1"/>
  <c r="AI301" i="14" a="1"/>
  <c r="AI301" i="14" s="1"/>
  <c r="AI302" i="14" a="1"/>
  <c r="AI302" i="14" s="1"/>
  <c r="AI303" i="14" a="1"/>
  <c r="AI303" i="14"/>
  <c r="AI304" i="14" a="1"/>
  <c r="AI304" i="14" s="1"/>
  <c r="AI305" i="14" a="1"/>
  <c r="AI305" i="14" s="1"/>
  <c r="AI306" i="14" a="1"/>
  <c r="AI306" i="14" s="1"/>
  <c r="AI307" i="14" a="1"/>
  <c r="AI307" i="14"/>
  <c r="AI308" i="14" a="1"/>
  <c r="AI308" i="14" s="1"/>
  <c r="AI309" i="14" a="1"/>
  <c r="AI309" i="14" s="1"/>
  <c r="AI310" i="14" a="1"/>
  <c r="AI310" i="14" s="1"/>
  <c r="AI311" i="14" a="1"/>
  <c r="AI311" i="14"/>
  <c r="AI312" i="14" a="1"/>
  <c r="AI312" i="14" s="1"/>
  <c r="AI313" i="14" a="1"/>
  <c r="AI313" i="14" s="1"/>
  <c r="AI314" i="14" a="1"/>
  <c r="AI314" i="14" s="1"/>
  <c r="AI315" i="14" a="1"/>
  <c r="AI315" i="14"/>
  <c r="AI316" i="14" a="1"/>
  <c r="AI316" i="14" s="1"/>
  <c r="AI317" i="14" a="1"/>
  <c r="AI317" i="14" s="1"/>
  <c r="AI318" i="14" a="1"/>
  <c r="AI318" i="14" s="1"/>
  <c r="AI319" i="14" a="1"/>
  <c r="AI319" i="14"/>
  <c r="AI320" i="14" a="1"/>
  <c r="AI320" i="14" s="1"/>
  <c r="AI321" i="14" a="1"/>
  <c r="AI321" i="14" s="1"/>
  <c r="AI322" i="14" a="1"/>
  <c r="AI322" i="14" s="1"/>
  <c r="AI323" i="14" a="1"/>
  <c r="AI323" i="14"/>
  <c r="AI324" i="14" a="1"/>
  <c r="AI324" i="14" s="1"/>
  <c r="AI325" i="14" a="1"/>
  <c r="AI325" i="14" s="1"/>
  <c r="AI326" i="14" a="1"/>
  <c r="AI326" i="14" s="1"/>
  <c r="AI327" i="14" a="1"/>
  <c r="AI327" i="14"/>
  <c r="AI328" i="14" a="1"/>
  <c r="AI328" i="14" s="1"/>
  <c r="AI329" i="14" a="1"/>
  <c r="AI329" i="14" s="1"/>
  <c r="AI330" i="14" a="1"/>
  <c r="AI330" i="14" s="1"/>
  <c r="AI331" i="14" a="1"/>
  <c r="AI331" i="14"/>
  <c r="AI332" i="14" a="1"/>
  <c r="AI332" i="14" s="1"/>
  <c r="AI333" i="14" a="1"/>
  <c r="AI333" i="14" s="1"/>
  <c r="AI334" i="14" a="1"/>
  <c r="AI334" i="14" s="1"/>
  <c r="AI335" i="14" a="1"/>
  <c r="AI335" i="14"/>
  <c r="AI336" i="14" a="1"/>
  <c r="AI336" i="14" s="1"/>
  <c r="AI337" i="14" a="1"/>
  <c r="AI337" i="14" s="1"/>
  <c r="AI338" i="14" a="1"/>
  <c r="AI338" i="14" s="1"/>
  <c r="AI339" i="14" a="1"/>
  <c r="AI339" i="14"/>
  <c r="AI340" i="14" a="1"/>
  <c r="AI340" i="14" s="1"/>
  <c r="AI341" i="14" a="1"/>
  <c r="AI341" i="14" s="1"/>
  <c r="AI342" i="14" a="1"/>
  <c r="AI342" i="14" s="1"/>
  <c r="AI343" i="14" a="1"/>
  <c r="AI343" i="14"/>
  <c r="AI344" i="14" a="1"/>
  <c r="AI344" i="14" s="1"/>
  <c r="AI345" i="14" a="1"/>
  <c r="AI345" i="14" s="1"/>
  <c r="AI346" i="14" a="1"/>
  <c r="AI346" i="14" s="1"/>
  <c r="AI347" i="14" a="1"/>
  <c r="AI347" i="14"/>
  <c r="AI348" i="14" a="1"/>
  <c r="AI348" i="14" s="1"/>
  <c r="AI349" i="14" a="1"/>
  <c r="AI349" i="14" s="1"/>
  <c r="AI350" i="14" a="1"/>
  <c r="AI350" i="14" s="1"/>
  <c r="AI351" i="14" a="1"/>
  <c r="AI351" i="14"/>
  <c r="AI352" i="14" a="1"/>
  <c r="AI352" i="14" s="1"/>
  <c r="AI353" i="14" a="1"/>
  <c r="AI353" i="14" s="1"/>
  <c r="AI354" i="14" a="1"/>
  <c r="AI354" i="14" s="1"/>
  <c r="AI355" i="14" a="1"/>
  <c r="AI355" i="14"/>
  <c r="AI356" i="14" a="1"/>
  <c r="AI356" i="14" s="1"/>
  <c r="AI357" i="14" a="1"/>
  <c r="AI357" i="14" s="1"/>
  <c r="AI358" i="14" a="1"/>
  <c r="AI358" i="14" s="1"/>
  <c r="AI359" i="14" a="1"/>
  <c r="AI359" i="14"/>
  <c r="AI360" i="14" a="1"/>
  <c r="AI360" i="14" s="1"/>
  <c r="AI361" i="14" a="1"/>
  <c r="AI361" i="14" s="1"/>
  <c r="AI362" i="14" a="1"/>
  <c r="AI362" i="14" s="1"/>
  <c r="AI363" i="14" a="1"/>
  <c r="AI363" i="14"/>
  <c r="AI364" i="14" a="1"/>
  <c r="AI364" i="14" s="1"/>
  <c r="AI365" i="14" a="1"/>
  <c r="AI365" i="14" s="1"/>
  <c r="AI366" i="14" a="1"/>
  <c r="AI366" i="14" s="1"/>
  <c r="AI367" i="14" a="1"/>
  <c r="AI367" i="14"/>
  <c r="AI368" i="14" a="1"/>
  <c r="AI368" i="14" s="1"/>
  <c r="AI369" i="14" a="1"/>
  <c r="AI369" i="14" s="1"/>
  <c r="AI370" i="14" a="1"/>
  <c r="AI370" i="14" s="1"/>
  <c r="AI371" i="14" a="1"/>
  <c r="AI371" i="14"/>
  <c r="AI372" i="14" a="1"/>
  <c r="AI372" i="14" s="1"/>
  <c r="AI373" i="14" a="1"/>
  <c r="AI373" i="14" s="1"/>
  <c r="AI374" i="14" a="1"/>
  <c r="AI374" i="14" s="1"/>
  <c r="AI375" i="14" a="1"/>
  <c r="AI375" i="14"/>
  <c r="AI376" i="14" a="1"/>
  <c r="AI376" i="14" s="1"/>
  <c r="AI377" i="14" a="1"/>
  <c r="AI377" i="14" s="1"/>
  <c r="AI378" i="14" a="1"/>
  <c r="AI378" i="14" s="1"/>
  <c r="AI379" i="14" a="1"/>
  <c r="AI379" i="14"/>
  <c r="AI380" i="14" a="1"/>
  <c r="AI380" i="14" s="1"/>
  <c r="AI381" i="14" a="1"/>
  <c r="AI381" i="14" s="1"/>
  <c r="AI382" i="14" a="1"/>
  <c r="AI382" i="14" s="1"/>
  <c r="AI383" i="14" a="1"/>
  <c r="AI383" i="14"/>
  <c r="AI384" i="14" a="1"/>
  <c r="AI384" i="14" s="1"/>
  <c r="AI385" i="14" a="1"/>
  <c r="AI385" i="14" s="1"/>
  <c r="AI386" i="14" a="1"/>
  <c r="AI386" i="14" s="1"/>
  <c r="AI387" i="14" a="1"/>
  <c r="AI387" i="14"/>
  <c r="AI388" i="14" a="1"/>
  <c r="AI388" i="14" s="1"/>
  <c r="AI389" i="14" a="1"/>
  <c r="AI389" i="14" s="1"/>
  <c r="AI390" i="14" a="1"/>
  <c r="AI390" i="14" s="1"/>
  <c r="AI391" i="14" a="1"/>
  <c r="AI391" i="14"/>
  <c r="AI392" i="14" a="1"/>
  <c r="AI392" i="14" s="1"/>
  <c r="AI393" i="14" a="1"/>
  <c r="AI393" i="14" s="1"/>
  <c r="AI394" i="14" a="1"/>
  <c r="AI394" i="14" s="1"/>
  <c r="AI395" i="14" a="1"/>
  <c r="AI395" i="14"/>
  <c r="AI396" i="14" a="1"/>
  <c r="AI396" i="14" s="1"/>
  <c r="AI397" i="14" a="1"/>
  <c r="AI397" i="14" s="1"/>
  <c r="AI398" i="14" a="1"/>
  <c r="AI398" i="14" s="1"/>
  <c r="AI399" i="14" a="1"/>
  <c r="AI399" i="14"/>
  <c r="AI400" i="14" a="1"/>
  <c r="AI400" i="14" s="1"/>
  <c r="AI401" i="14" a="1"/>
  <c r="AI401" i="14" s="1"/>
  <c r="AI402" i="14" a="1"/>
  <c r="AI402" i="14" s="1"/>
  <c r="AI403" i="14" a="1"/>
  <c r="AI403" i="14"/>
  <c r="AI404" i="14" a="1"/>
  <c r="AI404" i="14" s="1"/>
  <c r="AI405" i="14" a="1"/>
  <c r="AI405" i="14" s="1"/>
  <c r="AI406" i="14" a="1"/>
  <c r="AI406" i="14" s="1"/>
  <c r="AI407" i="14" a="1"/>
  <c r="AI407" i="14"/>
  <c r="AI408" i="14" a="1"/>
  <c r="AI408" i="14" s="1"/>
  <c r="AI409" i="14" a="1"/>
  <c r="AI409" i="14" s="1"/>
  <c r="AI410" i="14" a="1"/>
  <c r="AI410" i="14" s="1"/>
  <c r="AI411" i="14" a="1"/>
  <c r="AI411" i="14"/>
  <c r="AI412" i="14" a="1"/>
  <c r="AI412" i="14" s="1"/>
  <c r="AI413" i="14" a="1"/>
  <c r="AI413" i="14" s="1"/>
  <c r="AI414" i="14" a="1"/>
  <c r="AI414" i="14" s="1"/>
  <c r="AI415" i="14" a="1"/>
  <c r="AI415" i="14"/>
  <c r="AI416" i="14" a="1"/>
  <c r="AI416" i="14" s="1"/>
  <c r="AI417" i="14" a="1"/>
  <c r="AI417" i="14" s="1"/>
  <c r="AI418" i="14" a="1"/>
  <c r="AI418" i="14" s="1"/>
  <c r="AI419" i="14" a="1"/>
  <c r="AI419" i="14"/>
  <c r="AI420" i="14" a="1"/>
  <c r="AI420" i="14" s="1"/>
  <c r="AI421" i="14" a="1"/>
  <c r="AI421" i="14" s="1"/>
  <c r="AI422" i="14" a="1"/>
  <c r="AI422" i="14" s="1"/>
  <c r="AI423" i="14" a="1"/>
  <c r="AI423" i="14"/>
  <c r="AI424" i="14" a="1"/>
  <c r="AI424" i="14" s="1"/>
  <c r="AI425" i="14" a="1"/>
  <c r="AI425" i="14" s="1"/>
  <c r="AI426" i="14" a="1"/>
  <c r="AI426" i="14" s="1"/>
  <c r="AI427" i="14" a="1"/>
  <c r="AI427" i="14"/>
  <c r="AI428" i="14" a="1"/>
  <c r="AI428" i="14" s="1"/>
  <c r="AI429" i="14" a="1"/>
  <c r="AI429" i="14" s="1"/>
  <c r="AI430" i="14" a="1"/>
  <c r="AI430" i="14" s="1"/>
  <c r="AI431" i="14" a="1"/>
  <c r="AI431" i="14"/>
  <c r="AI432" i="14" a="1"/>
  <c r="AI432" i="14" s="1"/>
  <c r="AI433" i="14" a="1"/>
  <c r="AI433" i="14" s="1"/>
  <c r="AI434" i="14" a="1"/>
  <c r="AI434" i="14" s="1"/>
  <c r="AI435" i="14" a="1"/>
  <c r="AI435" i="14"/>
  <c r="AI436" i="14" a="1"/>
  <c r="AI436" i="14" s="1"/>
  <c r="AI437" i="14" a="1"/>
  <c r="AI437" i="14" s="1"/>
  <c r="AI438" i="14" a="1"/>
  <c r="AI438" i="14" s="1"/>
  <c r="AI439" i="14" a="1"/>
  <c r="AI439" i="14"/>
  <c r="AI440" i="14" a="1"/>
  <c r="AI440" i="14" s="1"/>
  <c r="AI441" i="14" a="1"/>
  <c r="AI441" i="14" s="1"/>
  <c r="AI442" i="14" a="1"/>
  <c r="AI442" i="14" s="1"/>
  <c r="AI443" i="14" a="1"/>
  <c r="AI443" i="14"/>
  <c r="AI444" i="14" a="1"/>
  <c r="AI444" i="14" s="1"/>
  <c r="AI445" i="14" a="1"/>
  <c r="AI445" i="14" s="1"/>
  <c r="AI446" i="14" a="1"/>
  <c r="AI446" i="14" s="1"/>
  <c r="AI447" i="14" a="1"/>
  <c r="AI447" i="14"/>
  <c r="AI448" i="14" a="1"/>
  <c r="AI448" i="14" s="1"/>
  <c r="AI449" i="14" a="1"/>
  <c r="AI449" i="14" s="1"/>
  <c r="AI450" i="14" a="1"/>
  <c r="AI450" i="14" s="1"/>
  <c r="AI451" i="14" a="1"/>
  <c r="AI451" i="14"/>
  <c r="AI452" i="14" a="1"/>
  <c r="AI452" i="14" s="1"/>
  <c r="AI453" i="14" a="1"/>
  <c r="AI453" i="14" s="1"/>
  <c r="AI454" i="14" a="1"/>
  <c r="AI454" i="14" s="1"/>
  <c r="AI455" i="14" a="1"/>
  <c r="AI455" i="14"/>
  <c r="AI456" i="14" a="1"/>
  <c r="AI456" i="14" s="1"/>
  <c r="AI457" i="14" a="1"/>
  <c r="AI457" i="14" s="1"/>
  <c r="AI458" i="14" a="1"/>
  <c r="AI458" i="14" s="1"/>
  <c r="AI459" i="14" a="1"/>
  <c r="AI459" i="14"/>
  <c r="AI460" i="14" a="1"/>
  <c r="AI460" i="14" s="1"/>
  <c r="AI461" i="14" a="1"/>
  <c r="AI461" i="14" s="1"/>
  <c r="AI462" i="14" a="1"/>
  <c r="AI462" i="14" s="1"/>
  <c r="AI463" i="14" a="1"/>
  <c r="AI463" i="14"/>
  <c r="AI464" i="14" a="1"/>
  <c r="AI464" i="14" s="1"/>
  <c r="AI465" i="14" a="1"/>
  <c r="AI465" i="14" s="1"/>
  <c r="AI466" i="14" a="1"/>
  <c r="AI466" i="14" s="1"/>
  <c r="AI467" i="14" a="1"/>
  <c r="AI467" i="14"/>
  <c r="AI468" i="14" a="1"/>
  <c r="AI468" i="14" s="1"/>
  <c r="AI469" i="14" a="1"/>
  <c r="AI469" i="14" s="1"/>
  <c r="AI470" i="14" a="1"/>
  <c r="AI470" i="14" s="1"/>
  <c r="AI471" i="14" a="1"/>
  <c r="AI471" i="14"/>
  <c r="AI472" i="14" a="1"/>
  <c r="AI472" i="14" s="1"/>
  <c r="AI473" i="14" a="1"/>
  <c r="AI473" i="14" s="1"/>
  <c r="AI474" i="14" a="1"/>
  <c r="AI474" i="14" s="1"/>
  <c r="AI475" i="14" a="1"/>
  <c r="AI475" i="14"/>
  <c r="AI476" i="14" a="1"/>
  <c r="AI476" i="14" s="1"/>
  <c r="AI477" i="14" a="1"/>
  <c r="AI477" i="14" s="1"/>
  <c r="AI478" i="14" a="1"/>
  <c r="AI478" i="14" s="1"/>
  <c r="AI479" i="14" a="1"/>
  <c r="AI479" i="14"/>
  <c r="AI480" i="14" a="1"/>
  <c r="AI480" i="14" s="1"/>
  <c r="AI481" i="14" a="1"/>
  <c r="AI481" i="14" s="1"/>
  <c r="AI482" i="14" a="1"/>
  <c r="AI482" i="14" s="1"/>
  <c r="AI483" i="14" a="1"/>
  <c r="AI483" i="14"/>
  <c r="AI484" i="14" a="1"/>
  <c r="AI484" i="14" s="1"/>
  <c r="AI485" i="14" a="1"/>
  <c r="AI485" i="14" s="1"/>
  <c r="AI486" i="14" a="1"/>
  <c r="AI486" i="14" s="1"/>
  <c r="AI487" i="14" a="1"/>
  <c r="AI487" i="14"/>
  <c r="AI488" i="14" a="1"/>
  <c r="AI488" i="14" s="1"/>
  <c r="AI489" i="14" a="1"/>
  <c r="AI489" i="14" s="1"/>
  <c r="AI490" i="14" a="1"/>
  <c r="AI490" i="14" s="1"/>
  <c r="AI491" i="14" a="1"/>
  <c r="AI491" i="14"/>
  <c r="AI492" i="14" a="1"/>
  <c r="AI492" i="14" s="1"/>
  <c r="AI493" i="14" a="1"/>
  <c r="AI493" i="14" s="1"/>
  <c r="AI494" i="14" a="1"/>
  <c r="AI494" i="14" s="1"/>
  <c r="AI495" i="14" a="1"/>
  <c r="AI495" i="14"/>
  <c r="AI496" i="14" a="1"/>
  <c r="AI496" i="14" s="1"/>
  <c r="AI497" i="14" a="1"/>
  <c r="AI497" i="14" s="1"/>
  <c r="AI498" i="14" a="1"/>
  <c r="AI498" i="14" s="1"/>
  <c r="AI499" i="14" a="1"/>
  <c r="AI499" i="14"/>
  <c r="AI500" i="14" a="1"/>
  <c r="AI500" i="14" s="1"/>
  <c r="AI501" i="14" a="1"/>
  <c r="AI501" i="14" s="1"/>
  <c r="AI502" i="14" a="1"/>
  <c r="AI502" i="14" s="1"/>
  <c r="AI503" i="14" a="1"/>
  <c r="AI503" i="14"/>
  <c r="AI504" i="14" a="1"/>
  <c r="AI504" i="14" s="1"/>
  <c r="AI505" i="14" a="1"/>
  <c r="AI505" i="14" s="1"/>
  <c r="AI506" i="14" a="1"/>
  <c r="AI506" i="14" s="1"/>
  <c r="AI507" i="14" a="1"/>
  <c r="AI507" i="14"/>
  <c r="AI508" i="14" a="1"/>
  <c r="AI508" i="14" s="1"/>
  <c r="AI509" i="14" a="1"/>
  <c r="AI509" i="14" s="1"/>
  <c r="AI510" i="14" a="1"/>
  <c r="AI510" i="14" s="1"/>
  <c r="AI511" i="14" a="1"/>
  <c r="AI511" i="14"/>
  <c r="AI512" i="14" a="1"/>
  <c r="AI512" i="14" s="1"/>
  <c r="AI513" i="14" a="1"/>
  <c r="AI513" i="14" s="1"/>
  <c r="AI514" i="14" a="1"/>
  <c r="AI514" i="14" s="1"/>
  <c r="AI515" i="14" a="1"/>
  <c r="AI515" i="14"/>
  <c r="AI516" i="14" a="1"/>
  <c r="AI516" i="14" s="1"/>
  <c r="AI517" i="14" a="1"/>
  <c r="AI517" i="14" s="1"/>
  <c r="AI518" i="14" a="1"/>
  <c r="AI518" i="14" s="1"/>
  <c r="AI519" i="14" a="1"/>
  <c r="AI519" i="14"/>
  <c r="AI520" i="14" a="1"/>
  <c r="AI520" i="14" s="1"/>
  <c r="AI521" i="14" a="1"/>
  <c r="AI521" i="14" s="1"/>
  <c r="AI522" i="14" a="1"/>
  <c r="AI522" i="14" s="1"/>
  <c r="AI523" i="14" a="1"/>
  <c r="AI523" i="14"/>
  <c r="AI524" i="14" a="1"/>
  <c r="AI524" i="14" s="1"/>
  <c r="AI525" i="14" a="1"/>
  <c r="AI525" i="14" s="1"/>
  <c r="AI526" i="14" a="1"/>
  <c r="AI526" i="14" s="1"/>
  <c r="AI527" i="14" a="1"/>
  <c r="AI527" i="14"/>
  <c r="AI528" i="14" a="1"/>
  <c r="AI528" i="14" s="1"/>
  <c r="AI529" i="14" a="1"/>
  <c r="AI529" i="14" s="1"/>
  <c r="AI530" i="14" a="1"/>
  <c r="AI530" i="14" s="1"/>
  <c r="AI531" i="14" a="1"/>
  <c r="AI531" i="14"/>
  <c r="AI532" i="14" a="1"/>
  <c r="AI532" i="14" s="1"/>
  <c r="AI533" i="14" a="1"/>
  <c r="AI533" i="14" s="1"/>
  <c r="AI534" i="14" a="1"/>
  <c r="AI534" i="14" s="1"/>
  <c r="AI535" i="14" a="1"/>
  <c r="AI535" i="14"/>
  <c r="AI536" i="14" a="1"/>
  <c r="AI536" i="14" s="1"/>
  <c r="AI537" i="14" a="1"/>
  <c r="AI537" i="14" s="1"/>
  <c r="AI538" i="14" a="1"/>
  <c r="AI538" i="14" s="1"/>
  <c r="AI539" i="14" a="1"/>
  <c r="AI539" i="14"/>
  <c r="AI540" i="14" a="1"/>
  <c r="AI540" i="14" s="1"/>
  <c r="AI541" i="14" a="1"/>
  <c r="AI541" i="14" s="1"/>
  <c r="AI542" i="14" a="1"/>
  <c r="AI542" i="14" s="1"/>
  <c r="AI543" i="14" a="1"/>
  <c r="AI543" i="14"/>
  <c r="AI544" i="14" a="1"/>
  <c r="AI544" i="14" s="1"/>
  <c r="AI545" i="14" a="1"/>
  <c r="AI545" i="14" s="1"/>
  <c r="AI546" i="14" a="1"/>
  <c r="AI546" i="14" s="1"/>
  <c r="AI547" i="14" a="1"/>
  <c r="AI547" i="14"/>
  <c r="AI548" i="14" a="1"/>
  <c r="AI548" i="14" s="1"/>
  <c r="AI549" i="14" a="1"/>
  <c r="AI549" i="14" s="1"/>
  <c r="AI550" i="14" a="1"/>
  <c r="AI550" i="14" s="1"/>
  <c r="AI551" i="14" a="1"/>
  <c r="AI551" i="14"/>
  <c r="AI552" i="14" a="1"/>
  <c r="AI552" i="14" s="1"/>
  <c r="AI553" i="14" a="1"/>
  <c r="AI553" i="14" s="1"/>
  <c r="AI554" i="14" a="1"/>
  <c r="AI554" i="14" s="1"/>
  <c r="AI555" i="14" a="1"/>
  <c r="AI555" i="14"/>
  <c r="AI556" i="14" a="1"/>
  <c r="AI556" i="14" s="1"/>
  <c r="AI557" i="14" a="1"/>
  <c r="AI557" i="14" s="1"/>
  <c r="AI558" i="14" a="1"/>
  <c r="AI558" i="14" s="1"/>
  <c r="AI559" i="14" a="1"/>
  <c r="AI559" i="14"/>
  <c r="AI560" i="14" a="1"/>
  <c r="AI560" i="14" s="1"/>
  <c r="AI561" i="14" a="1"/>
  <c r="AI561" i="14" s="1"/>
  <c r="AI562" i="14" a="1"/>
  <c r="AI562" i="14" s="1"/>
  <c r="AI563" i="14" a="1"/>
  <c r="AI563" i="14"/>
  <c r="AI564" i="14" a="1"/>
  <c r="AI564" i="14" s="1"/>
  <c r="AI565" i="14" a="1"/>
  <c r="AI565" i="14" s="1"/>
  <c r="AI566" i="14" a="1"/>
  <c r="AI566" i="14" s="1"/>
  <c r="AI567" i="14" a="1"/>
  <c r="AI567" i="14"/>
  <c r="AI568" i="14" a="1"/>
  <c r="AI568" i="14" s="1"/>
  <c r="AI569" i="14" a="1"/>
  <c r="AI569" i="14" s="1"/>
  <c r="AI570" i="14" a="1"/>
  <c r="AI570" i="14" s="1"/>
  <c r="AI571" i="14" a="1"/>
  <c r="AI571" i="14"/>
  <c r="AI572" i="14" a="1"/>
  <c r="AI572" i="14" s="1"/>
  <c r="AI573" i="14" a="1"/>
  <c r="AI573" i="14" s="1"/>
  <c r="AI574" i="14" a="1"/>
  <c r="AI574" i="14" s="1"/>
  <c r="AI575" i="14" a="1"/>
  <c r="AI575" i="14"/>
  <c r="AI576" i="14" a="1"/>
  <c r="AI576" i="14" s="1"/>
  <c r="AI577" i="14" a="1"/>
  <c r="AI577" i="14" s="1"/>
  <c r="AI578" i="14" a="1"/>
  <c r="AI578" i="14" s="1"/>
  <c r="AI579" i="14" a="1"/>
  <c r="AI579" i="14"/>
  <c r="AI580" i="14" a="1"/>
  <c r="AI580" i="14" s="1"/>
  <c r="AI581" i="14" a="1"/>
  <c r="AI581" i="14" s="1"/>
  <c r="AI582" i="14" a="1"/>
  <c r="AI582" i="14" s="1"/>
  <c r="AI583" i="14" a="1"/>
  <c r="AI583" i="14"/>
  <c r="AI584" i="14" a="1"/>
  <c r="AI584" i="14" s="1"/>
  <c r="AI585" i="14" a="1"/>
  <c r="AI585" i="14" s="1"/>
  <c r="AI586" i="14" a="1"/>
  <c r="AI586" i="14" s="1"/>
  <c r="AI587" i="14" a="1"/>
  <c r="AI587" i="14"/>
  <c r="AI588" i="14" a="1"/>
  <c r="AI588" i="14" s="1"/>
  <c r="AI589" i="14" a="1"/>
  <c r="AI589" i="14" s="1"/>
  <c r="AI590" i="14" a="1"/>
  <c r="AI590" i="14" s="1"/>
  <c r="AI591" i="14" a="1"/>
  <c r="AI591" i="14"/>
  <c r="AI592" i="14" a="1"/>
  <c r="AI592" i="14" s="1"/>
  <c r="AI593" i="14" a="1"/>
  <c r="AI593" i="14" s="1"/>
  <c r="AI594" i="14" a="1"/>
  <c r="AI594" i="14" s="1"/>
  <c r="AI595" i="14" a="1"/>
  <c r="AI595" i="14"/>
  <c r="AI596" i="14" a="1"/>
  <c r="AI596" i="14" s="1"/>
  <c r="AI597" i="14" a="1"/>
  <c r="AI597" i="14" s="1"/>
  <c r="AI598" i="14" a="1"/>
  <c r="AI598" i="14" s="1"/>
  <c r="AI599" i="14" a="1"/>
  <c r="AI599" i="14"/>
  <c r="AI600" i="14" a="1"/>
  <c r="AI600" i="14" s="1"/>
  <c r="AI601" i="14" a="1"/>
  <c r="AI601" i="14" s="1"/>
  <c r="AI602" i="14" a="1"/>
  <c r="AI602" i="14" s="1"/>
  <c r="AI603" i="14" a="1"/>
  <c r="AI603" i="14"/>
  <c r="AI604" i="14" a="1"/>
  <c r="AI604" i="14" s="1"/>
  <c r="AI605" i="14" a="1"/>
  <c r="AI605" i="14" s="1"/>
  <c r="AI606" i="14" a="1"/>
  <c r="AI606" i="14" s="1"/>
  <c r="AI607" i="14" a="1"/>
  <c r="AI607" i="14"/>
  <c r="AI608" i="14" a="1"/>
  <c r="AI608" i="14" s="1"/>
  <c r="AI609" i="14" a="1"/>
  <c r="AI609" i="14" s="1"/>
  <c r="AI610" i="14" a="1"/>
  <c r="AI610" i="14" s="1"/>
  <c r="AI611" i="14" a="1"/>
  <c r="AI611" i="14"/>
  <c r="AI612" i="14" a="1"/>
  <c r="AI612" i="14" s="1"/>
  <c r="AI613" i="14" a="1"/>
  <c r="AI613" i="14" s="1"/>
  <c r="AI614" i="14" a="1"/>
  <c r="AI614" i="14" s="1"/>
  <c r="AI615" i="14" a="1"/>
  <c r="AI615" i="14"/>
  <c r="AI616" i="14" a="1"/>
  <c r="AI616" i="14" s="1"/>
  <c r="AI617" i="14" a="1"/>
  <c r="AI617" i="14" s="1"/>
  <c r="AI618" i="14" a="1"/>
  <c r="AI618" i="14" s="1"/>
  <c r="AI619" i="14" a="1"/>
  <c r="AI619" i="14"/>
  <c r="AI620" i="14" a="1"/>
  <c r="AI620" i="14" s="1"/>
  <c r="AI621" i="14" a="1"/>
  <c r="AI621" i="14" s="1"/>
  <c r="AI622" i="14" a="1"/>
  <c r="AI622" i="14" s="1"/>
  <c r="AI623" i="14" a="1"/>
  <c r="AI623" i="14"/>
  <c r="AI624" i="14" a="1"/>
  <c r="AI624" i="14" s="1"/>
  <c r="AI625" i="14" a="1"/>
  <c r="AI625" i="14" s="1"/>
  <c r="AI626" i="14" a="1"/>
  <c r="AI626" i="14" s="1"/>
  <c r="AI627" i="14" a="1"/>
  <c r="AI627" i="14"/>
  <c r="AI628" i="14" a="1"/>
  <c r="AI628" i="14" s="1"/>
  <c r="AI629" i="14" a="1"/>
  <c r="AI629" i="14" s="1"/>
  <c r="AI630" i="14" a="1"/>
  <c r="AI630" i="14" s="1"/>
  <c r="AI631" i="14" a="1"/>
  <c r="AI631" i="14"/>
  <c r="AI632" i="14" a="1"/>
  <c r="AI632" i="14" s="1"/>
  <c r="AI633" i="14" a="1"/>
  <c r="AI633" i="14" s="1"/>
  <c r="AI634" i="14" a="1"/>
  <c r="AI634" i="14" s="1"/>
  <c r="AI635" i="14" a="1"/>
  <c r="AI635" i="14"/>
  <c r="AI636" i="14" a="1"/>
  <c r="AI636" i="14" s="1"/>
  <c r="AI637" i="14" a="1"/>
  <c r="AI637" i="14" s="1"/>
  <c r="AI638" i="14" a="1"/>
  <c r="AI638" i="14" s="1"/>
  <c r="AI639" i="14" a="1"/>
  <c r="AI639" i="14"/>
  <c r="AI640" i="14" a="1"/>
  <c r="AI640" i="14" s="1"/>
  <c r="AI641" i="14" a="1"/>
  <c r="AI641" i="14" s="1"/>
  <c r="AI642" i="14" a="1"/>
  <c r="AI642" i="14" s="1"/>
  <c r="AI643" i="14" a="1"/>
  <c r="AI643" i="14"/>
  <c r="AI644" i="14" a="1"/>
  <c r="AI644" i="14" s="1"/>
  <c r="AI645" i="14" a="1"/>
  <c r="AI645" i="14" s="1"/>
  <c r="AI646" i="14" a="1"/>
  <c r="AI646" i="14" s="1"/>
  <c r="AI647" i="14" a="1"/>
  <c r="AI647" i="14"/>
  <c r="AI648" i="14" a="1"/>
  <c r="AI648" i="14" s="1"/>
  <c r="AI649" i="14" a="1"/>
  <c r="AI649" i="14" s="1"/>
  <c r="AI650" i="14" a="1"/>
  <c r="AI650" i="14" s="1"/>
  <c r="AI651" i="14" a="1"/>
  <c r="AI651" i="14"/>
  <c r="AI652" i="14" a="1"/>
  <c r="AI652" i="14" s="1"/>
  <c r="AI653" i="14" a="1"/>
  <c r="AI653" i="14" s="1"/>
  <c r="AI654" i="14" a="1"/>
  <c r="AI654" i="14" s="1"/>
  <c r="AI655" i="14" a="1"/>
  <c r="AI655" i="14"/>
  <c r="AI656" i="14" a="1"/>
  <c r="AI656" i="14" s="1"/>
  <c r="AI657" i="14" a="1"/>
  <c r="AI657" i="14" s="1"/>
  <c r="AI658" i="14" a="1"/>
  <c r="AI658" i="14" s="1"/>
  <c r="AI659" i="14" a="1"/>
  <c r="AI659" i="14"/>
  <c r="AI660" i="14" a="1"/>
  <c r="AI660" i="14" s="1"/>
  <c r="AI661" i="14" a="1"/>
  <c r="AI661" i="14" s="1"/>
  <c r="AI662" i="14" a="1"/>
  <c r="AI662" i="14" s="1"/>
  <c r="AI663" i="14" a="1"/>
  <c r="AI663" i="14" s="1"/>
  <c r="AI664" i="14" a="1"/>
  <c r="AI664" i="14" s="1"/>
  <c r="AI665" i="14" a="1"/>
  <c r="AI665" i="14" s="1"/>
  <c r="AI666" i="14" a="1"/>
  <c r="AI666" i="14" s="1"/>
  <c r="AI667" i="14" a="1"/>
  <c r="AI667" i="14"/>
  <c r="AI668" i="14" a="1"/>
  <c r="AI668" i="14" s="1"/>
  <c r="AI669" i="14" a="1"/>
  <c r="AI669" i="14" s="1"/>
  <c r="AI670" i="14" a="1"/>
  <c r="AI670" i="14" s="1"/>
  <c r="AI671" i="14" a="1"/>
  <c r="AI671" i="14" s="1"/>
  <c r="AI672" i="14" a="1"/>
  <c r="AI672" i="14" s="1"/>
  <c r="AI673" i="14" a="1"/>
  <c r="AI673" i="14"/>
  <c r="AI674" i="14" a="1"/>
  <c r="AI674" i="14" s="1"/>
  <c r="AI675" i="14" a="1"/>
  <c r="AI675" i="14"/>
  <c r="AI676" i="14" a="1"/>
  <c r="AI676" i="14" s="1"/>
  <c r="AI677" i="14" a="1"/>
  <c r="AI677" i="14" s="1"/>
  <c r="AI678" i="14" a="1"/>
  <c r="AI678" i="14" s="1"/>
  <c r="AI679" i="14" a="1"/>
  <c r="AI679" i="14"/>
  <c r="AI680" i="14" a="1"/>
  <c r="AI680" i="14" s="1"/>
  <c r="AI681" i="14" a="1"/>
  <c r="AI681" i="14"/>
  <c r="AI682" i="14" a="1"/>
  <c r="AI682" i="14" s="1"/>
  <c r="AI683" i="14" a="1"/>
  <c r="AI683" i="14"/>
  <c r="AI684" i="14" a="1"/>
  <c r="AI684" i="14" s="1"/>
  <c r="AI685" i="14" a="1"/>
  <c r="AI685" i="14" s="1"/>
  <c r="AI686" i="14" a="1"/>
  <c r="AI686" i="14" s="1"/>
  <c r="AI687" i="14" a="1"/>
  <c r="AI687" i="14"/>
  <c r="AI688" i="14" a="1"/>
  <c r="AI688" i="14" s="1"/>
  <c r="AI689" i="14" a="1"/>
  <c r="AI689" i="14" s="1"/>
  <c r="AI690" i="14" a="1"/>
  <c r="AI690" i="14" s="1"/>
  <c r="AI691" i="14" a="1"/>
  <c r="AI691" i="14"/>
  <c r="AI692" i="14" a="1"/>
  <c r="AI692" i="14" s="1"/>
  <c r="AI693" i="14" a="1"/>
  <c r="AI693" i="14" s="1"/>
  <c r="AI694" i="14" a="1"/>
  <c r="AI694" i="14" s="1"/>
  <c r="AI695" i="14" a="1"/>
  <c r="AI695" i="14" s="1"/>
  <c r="AI696" i="14" a="1"/>
  <c r="AI696" i="14" s="1"/>
  <c r="AI697" i="14" a="1"/>
  <c r="AI697" i="14" s="1"/>
  <c r="AI698" i="14" a="1"/>
  <c r="AI698" i="14" s="1"/>
  <c r="AI699" i="14" a="1"/>
  <c r="AI699" i="14"/>
  <c r="AI700" i="14" a="1"/>
  <c r="AI700" i="14" s="1"/>
  <c r="AI701" i="14" a="1"/>
  <c r="AI701" i="14"/>
  <c r="AI702" i="14" a="1"/>
  <c r="AI702" i="14" s="1"/>
  <c r="AI703" i="14" a="1"/>
  <c r="AI703" i="14"/>
  <c r="AI704" i="14" a="1"/>
  <c r="AI704" i="14" s="1"/>
  <c r="AI705" i="14" a="1"/>
  <c r="AI705" i="14"/>
  <c r="AI706" i="14" a="1"/>
  <c r="AI706" i="14" s="1"/>
  <c r="AI707" i="14" a="1"/>
  <c r="AI707" i="14"/>
  <c r="AI708" i="14" a="1"/>
  <c r="AI708" i="14" s="1"/>
  <c r="AI709" i="14" a="1"/>
  <c r="AI709" i="14"/>
  <c r="AI710" i="14" a="1"/>
  <c r="AI710" i="14" s="1"/>
  <c r="AI711" i="14" a="1"/>
  <c r="AI711" i="14"/>
  <c r="AI712" i="14" a="1"/>
  <c r="AI712" i="14" s="1"/>
  <c r="AI713" i="14" a="1"/>
  <c r="AI713" i="14"/>
  <c r="AI714" i="14" a="1"/>
  <c r="AI714" i="14" s="1"/>
  <c r="AI715" i="14" a="1"/>
  <c r="AI715" i="14"/>
  <c r="AI716" i="14" a="1"/>
  <c r="AI716" i="14" s="1"/>
  <c r="AI717" i="14" a="1"/>
  <c r="AI717" i="14"/>
  <c r="AI718" i="14" a="1"/>
  <c r="AI718" i="14" s="1"/>
  <c r="AI719" i="14" a="1"/>
  <c r="AI719" i="14"/>
  <c r="AI720" i="14" a="1"/>
  <c r="AI720" i="14" s="1"/>
  <c r="AI721" i="14" a="1"/>
  <c r="AI721" i="14"/>
  <c r="AI722" i="14" a="1"/>
  <c r="AI722" i="14" s="1"/>
  <c r="AI723" i="14" a="1"/>
  <c r="AI723" i="14"/>
  <c r="AI724" i="14" a="1"/>
  <c r="AI724" i="14" s="1"/>
  <c r="AI725" i="14" a="1"/>
  <c r="AI725" i="14"/>
  <c r="AI726" i="14" a="1"/>
  <c r="AI726" i="14" s="1"/>
  <c r="AI727" i="14" a="1"/>
  <c r="AI727" i="14"/>
  <c r="AI728" i="14" a="1"/>
  <c r="AI728" i="14" s="1"/>
  <c r="AI729" i="14" a="1"/>
  <c r="AI729" i="14"/>
  <c r="AI730" i="14" a="1"/>
  <c r="AI730" i="14" s="1"/>
  <c r="AI731" i="14" a="1"/>
  <c r="AI731" i="14"/>
  <c r="AI732" i="14" a="1"/>
  <c r="AI732" i="14" s="1"/>
  <c r="AI733" i="14" a="1"/>
  <c r="AI733" i="14"/>
  <c r="AI734" i="14" a="1"/>
  <c r="AI734" i="14" s="1"/>
  <c r="AI735" i="14" a="1"/>
  <c r="AI735" i="14"/>
  <c r="AI736" i="14" a="1"/>
  <c r="AI736" i="14" s="1"/>
  <c r="AI737" i="14" a="1"/>
  <c r="AI737" i="14"/>
  <c r="AI738" i="14" a="1"/>
  <c r="AI738" i="14" s="1"/>
  <c r="AI739" i="14" a="1"/>
  <c r="AI739" i="14"/>
  <c r="AI740" i="14" a="1"/>
  <c r="AI740" i="14" s="1"/>
  <c r="AI741" i="14" a="1"/>
  <c r="AI741" i="14"/>
  <c r="AI742" i="14" a="1"/>
  <c r="AI742" i="14" s="1"/>
  <c r="AI743" i="14" a="1"/>
  <c r="AI743" i="14"/>
  <c r="AI744" i="14" a="1"/>
  <c r="AI744" i="14" s="1"/>
  <c r="AI745" i="14" a="1"/>
  <c r="AI745" i="14"/>
  <c r="AI746" i="14" a="1"/>
  <c r="AI746" i="14" s="1"/>
  <c r="AI747" i="14" a="1"/>
  <c r="AI747" i="14"/>
  <c r="AI748" i="14" a="1"/>
  <c r="AI748" i="14" s="1"/>
  <c r="AI749" i="14" a="1"/>
  <c r="AI749" i="14"/>
  <c r="AI750" i="14" a="1"/>
  <c r="AI750" i="14" s="1"/>
  <c r="AI751" i="14" a="1"/>
  <c r="AI751" i="14"/>
  <c r="AI752" i="14" a="1"/>
  <c r="AI752" i="14" s="1"/>
  <c r="AI753" i="14" a="1"/>
  <c r="AI753" i="14"/>
  <c r="AI754" i="14" a="1"/>
  <c r="AI754" i="14" s="1"/>
  <c r="AI755" i="14" a="1"/>
  <c r="AI755" i="14"/>
  <c r="AI756" i="14" a="1"/>
  <c r="AI756" i="14" s="1"/>
  <c r="AI757" i="14" a="1"/>
  <c r="AI757" i="14"/>
  <c r="AI758" i="14" a="1"/>
  <c r="AI758" i="14" s="1"/>
  <c r="AI759" i="14" a="1"/>
  <c r="AI759" i="14"/>
  <c r="AI760" i="14" a="1"/>
  <c r="AI760" i="14" s="1"/>
  <c r="AI761" i="14" a="1"/>
  <c r="AI761" i="14"/>
  <c r="AI762" i="14" a="1"/>
  <c r="AI762" i="14" s="1"/>
  <c r="AI763" i="14" a="1"/>
  <c r="AI763" i="14"/>
  <c r="AI764" i="14" a="1"/>
  <c r="AI764" i="14" s="1"/>
  <c r="AI765" i="14" a="1"/>
  <c r="AI765" i="14"/>
  <c r="AI766" i="14" a="1"/>
  <c r="AI766" i="14" s="1"/>
  <c r="AI767" i="14" a="1"/>
  <c r="AI767" i="14"/>
  <c r="AI768" i="14" a="1"/>
  <c r="AI768" i="14" s="1"/>
  <c r="AI769" i="14" a="1"/>
  <c r="AI769" i="14"/>
  <c r="AI770" i="14" a="1"/>
  <c r="AI770" i="14" s="1"/>
  <c r="AI771" i="14" a="1"/>
  <c r="AI771" i="14"/>
  <c r="AI772" i="14" a="1"/>
  <c r="AI772" i="14" s="1"/>
  <c r="AI773" i="14" a="1"/>
  <c r="AI773" i="14"/>
  <c r="AI774" i="14" a="1"/>
  <c r="AI774" i="14" s="1"/>
  <c r="AI775" i="14" a="1"/>
  <c r="AI775" i="14"/>
  <c r="AI776" i="14" a="1"/>
  <c r="AI776" i="14" s="1"/>
  <c r="AI777" i="14" a="1"/>
  <c r="AI777" i="14"/>
  <c r="AI778" i="14" a="1"/>
  <c r="AI778" i="14" s="1"/>
  <c r="AI779" i="14" a="1"/>
  <c r="AI779" i="14"/>
  <c r="AI780" i="14" a="1"/>
  <c r="AI780" i="14" s="1"/>
  <c r="AI781" i="14" a="1"/>
  <c r="AI781" i="14"/>
  <c r="AI782" i="14" a="1"/>
  <c r="AI782" i="14" s="1"/>
  <c r="AI783" i="14" a="1"/>
  <c r="AI783" i="14"/>
  <c r="AI784" i="14" a="1"/>
  <c r="AI784" i="14" s="1"/>
  <c r="AI785" i="14" a="1"/>
  <c r="AI785" i="14"/>
  <c r="AI786" i="14" a="1"/>
  <c r="AI786" i="14" s="1"/>
  <c r="AI787" i="14" a="1"/>
  <c r="AI787" i="14"/>
  <c r="AI788" i="14" a="1"/>
  <c r="AI788" i="14" s="1"/>
  <c r="AI789" i="14" a="1"/>
  <c r="AI789" i="14"/>
  <c r="AI790" i="14" a="1"/>
  <c r="AI790" i="14" s="1"/>
  <c r="AI791" i="14" a="1"/>
  <c r="AI791" i="14"/>
  <c r="AI792" i="14" a="1"/>
  <c r="AI792" i="14" s="1"/>
  <c r="AI793" i="14" a="1"/>
  <c r="AI793" i="14"/>
  <c r="AI794" i="14" a="1"/>
  <c r="AI794" i="14" s="1"/>
  <c r="AI795" i="14" a="1"/>
  <c r="AI795" i="14"/>
  <c r="AI796" i="14" a="1"/>
  <c r="AI796" i="14" s="1"/>
  <c r="AI797" i="14" a="1"/>
  <c r="AI797" i="14"/>
  <c r="AI798" i="14" a="1"/>
  <c r="AI798" i="14" s="1"/>
  <c r="AI799" i="14" a="1"/>
  <c r="AI799" i="14"/>
  <c r="AI800" i="14" a="1"/>
  <c r="AI800" i="14" s="1"/>
  <c r="AI801" i="14" a="1"/>
  <c r="AI801" i="14"/>
  <c r="AI802" i="14" a="1"/>
  <c r="AI802" i="14" s="1"/>
  <c r="AI803" i="14" a="1"/>
  <c r="AI803" i="14"/>
  <c r="AI804" i="14" a="1"/>
  <c r="AI804" i="14" s="1"/>
  <c r="AI805" i="14" a="1"/>
  <c r="AI805" i="14"/>
  <c r="AI806" i="14" a="1"/>
  <c r="AI806" i="14" s="1"/>
  <c r="AI807" i="14" a="1"/>
  <c r="AI807" i="14"/>
  <c r="AI808" i="14" a="1"/>
  <c r="AI808" i="14" s="1"/>
  <c r="AI809" i="14" a="1"/>
  <c r="AI809" i="14"/>
  <c r="AI810" i="14" a="1"/>
  <c r="AI810" i="14" s="1"/>
  <c r="AI811" i="14" a="1"/>
  <c r="AI811" i="14"/>
  <c r="AI812" i="14" a="1"/>
  <c r="AI812" i="14" s="1"/>
  <c r="AI813" i="14" a="1"/>
  <c r="AI813" i="14"/>
  <c r="AI814" i="14" a="1"/>
  <c r="AI814" i="14" s="1"/>
  <c r="AI815" i="14" a="1"/>
  <c r="AI815" i="14"/>
  <c r="AI816" i="14" a="1"/>
  <c r="AI816" i="14" s="1"/>
  <c r="AI817" i="14" a="1"/>
  <c r="AI817" i="14"/>
  <c r="AI818" i="14" a="1"/>
  <c r="AI818" i="14" s="1"/>
  <c r="AI819" i="14" a="1"/>
  <c r="AI819" i="14"/>
  <c r="AI820" i="14" a="1"/>
  <c r="AI820" i="14" s="1"/>
  <c r="AI821" i="14" a="1"/>
  <c r="AI821" i="14"/>
  <c r="AI822" i="14" a="1"/>
  <c r="AI822" i="14" s="1"/>
  <c r="AI823" i="14" a="1"/>
  <c r="AI823" i="14"/>
  <c r="AI824" i="14" a="1"/>
  <c r="AI824" i="14" s="1"/>
  <c r="AI825" i="14" a="1"/>
  <c r="AI825" i="14"/>
  <c r="AI826" i="14" a="1"/>
  <c r="AI826" i="14" s="1"/>
  <c r="AI827" i="14" a="1"/>
  <c r="AI827" i="14"/>
  <c r="AI828" i="14" a="1"/>
  <c r="AI828" i="14" s="1"/>
  <c r="AI829" i="14" a="1"/>
  <c r="AI829" i="14"/>
  <c r="AI830" i="14" a="1"/>
  <c r="AI830" i="14" s="1"/>
  <c r="AI831" i="14" a="1"/>
  <c r="AI831" i="14"/>
  <c r="AI832" i="14" a="1"/>
  <c r="AI832" i="14" s="1"/>
  <c r="AI833" i="14" a="1"/>
  <c r="AI833" i="14"/>
  <c r="AI834" i="14" a="1"/>
  <c r="AI834" i="14" s="1"/>
  <c r="AI835" i="14" a="1"/>
  <c r="AI835" i="14"/>
  <c r="AI836" i="14" a="1"/>
  <c r="AI836" i="14" s="1"/>
  <c r="AI837" i="14" a="1"/>
  <c r="AI837" i="14"/>
  <c r="AI838" i="14" a="1"/>
  <c r="AI838" i="14" s="1"/>
  <c r="AI839" i="14" a="1"/>
  <c r="AI839" i="14"/>
  <c r="AI840" i="14" a="1"/>
  <c r="AI840" i="14" s="1"/>
  <c r="AI841" i="14" a="1"/>
  <c r="AI841" i="14"/>
  <c r="AI842" i="14" a="1"/>
  <c r="AI842" i="14" s="1"/>
  <c r="AI843" i="14" a="1"/>
  <c r="AI843" i="14"/>
  <c r="AI844" i="14" a="1"/>
  <c r="AI844" i="14" s="1"/>
  <c r="AI845" i="14" a="1"/>
  <c r="AI845" i="14"/>
  <c r="AI846" i="14" a="1"/>
  <c r="AI846" i="14" s="1"/>
  <c r="AI847" i="14" a="1"/>
  <c r="AI847" i="14"/>
  <c r="AI848" i="14" a="1"/>
  <c r="AI848" i="14" s="1"/>
  <c r="AI849" i="14" a="1"/>
  <c r="AI849" i="14"/>
  <c r="AI850" i="14" a="1"/>
  <c r="AI850" i="14" s="1"/>
  <c r="AI851" i="14" a="1"/>
  <c r="AI851" i="14"/>
  <c r="AI852" i="14" a="1"/>
  <c r="AI852" i="14" s="1"/>
  <c r="AI853" i="14" a="1"/>
  <c r="AI853" i="14"/>
  <c r="AI854" i="14" a="1"/>
  <c r="AI854" i="14" s="1"/>
  <c r="AI855" i="14" a="1"/>
  <c r="AI855" i="14"/>
  <c r="AI856" i="14" a="1"/>
  <c r="AI856" i="14" s="1"/>
  <c r="AI857" i="14" a="1"/>
  <c r="AI857" i="14"/>
  <c r="AI858" i="14" a="1"/>
  <c r="AI858" i="14" s="1"/>
  <c r="AI859" i="14" a="1"/>
  <c r="AI859" i="14"/>
  <c r="AI860" i="14" a="1"/>
  <c r="AI860" i="14" s="1"/>
  <c r="AI861" i="14" a="1"/>
  <c r="AI861" i="14"/>
  <c r="AI862" i="14" a="1"/>
  <c r="AI862" i="14" s="1"/>
  <c r="AI863" i="14" a="1"/>
  <c r="AI863" i="14"/>
  <c r="AI864" i="14" a="1"/>
  <c r="AI864" i="14" s="1"/>
  <c r="AI865" i="14" a="1"/>
  <c r="AI865" i="14"/>
  <c r="AI866" i="14" a="1"/>
  <c r="AI866" i="14" s="1"/>
  <c r="AI867" i="14" a="1"/>
  <c r="AI867" i="14"/>
  <c r="AI868" i="14" a="1"/>
  <c r="AI868" i="14" s="1"/>
  <c r="AI869" i="14" a="1"/>
  <c r="AI869" i="14"/>
  <c r="AI870" i="14" a="1"/>
  <c r="AI870" i="14" s="1"/>
  <c r="AI871" i="14" a="1"/>
  <c r="AI871" i="14"/>
  <c r="AI872" i="14" a="1"/>
  <c r="AI872" i="14" s="1"/>
  <c r="AI873" i="14" a="1"/>
  <c r="AI873" i="14"/>
  <c r="AI874" i="14" a="1"/>
  <c r="AI874" i="14" s="1"/>
  <c r="AI875" i="14" a="1"/>
  <c r="AI875" i="14"/>
  <c r="AI876" i="14" a="1"/>
  <c r="AI876" i="14" s="1"/>
  <c r="AI877" i="14" a="1"/>
  <c r="AI877" i="14"/>
  <c r="AI878" i="14" a="1"/>
  <c r="AI878" i="14" s="1"/>
  <c r="AI879" i="14" a="1"/>
  <c r="AI879" i="14"/>
  <c r="AI880" i="14" a="1"/>
  <c r="AI880" i="14" s="1"/>
  <c r="AI881" i="14" a="1"/>
  <c r="AI881" i="14"/>
  <c r="AI882" i="14" a="1"/>
  <c r="AI882" i="14" s="1"/>
  <c r="AI883" i="14" a="1"/>
  <c r="AI883" i="14"/>
  <c r="AI884" i="14" a="1"/>
  <c r="AI884" i="14" s="1"/>
  <c r="AI885" i="14" a="1"/>
  <c r="AI885" i="14"/>
  <c r="AI886" i="14" a="1"/>
  <c r="AI886" i="14" s="1"/>
  <c r="AI887" i="14" a="1"/>
  <c r="AI887" i="14"/>
  <c r="AI888" i="14" a="1"/>
  <c r="AI888" i="14" s="1"/>
  <c r="AI889" i="14" a="1"/>
  <c r="AI889" i="14"/>
  <c r="AI890" i="14" a="1"/>
  <c r="AI890" i="14" s="1"/>
  <c r="AI891" i="14" a="1"/>
  <c r="AI891" i="14"/>
  <c r="AI892" i="14" a="1"/>
  <c r="AI892" i="14" s="1"/>
  <c r="AI893" i="14" a="1"/>
  <c r="AI893" i="14"/>
  <c r="AI894" i="14" a="1"/>
  <c r="AI894" i="14" s="1"/>
  <c r="AI895" i="14" a="1"/>
  <c r="AI895" i="14"/>
  <c r="AI896" i="14" a="1"/>
  <c r="AI896" i="14" s="1"/>
  <c r="AI897" i="14" a="1"/>
  <c r="AI897" i="14"/>
  <c r="AI898" i="14" a="1"/>
  <c r="AI898" i="14" s="1"/>
  <c r="AI899" i="14" a="1"/>
  <c r="AI899" i="14"/>
  <c r="AI900" i="14" a="1"/>
  <c r="AI900" i="14" s="1"/>
  <c r="AI901" i="14" a="1"/>
  <c r="AI901" i="14"/>
  <c r="AI902" i="14" a="1"/>
  <c r="AI902" i="14" s="1"/>
  <c r="AI903" i="14" a="1"/>
  <c r="AI903" i="14"/>
  <c r="AI904" i="14" a="1"/>
  <c r="AI904" i="14" s="1"/>
  <c r="AI905" i="14" a="1"/>
  <c r="AI905" i="14"/>
  <c r="AI906" i="14" a="1"/>
  <c r="AI906" i="14" s="1"/>
  <c r="AI907" i="14" a="1"/>
  <c r="AI907" i="14"/>
  <c r="AI908" i="14" a="1"/>
  <c r="AI908" i="14" s="1"/>
  <c r="AI909" i="14" a="1"/>
  <c r="AI909" i="14"/>
  <c r="AI910" i="14" a="1"/>
  <c r="AI910" i="14" s="1"/>
  <c r="AI911" i="14" a="1"/>
  <c r="AI911" i="14"/>
  <c r="AI912" i="14" a="1"/>
  <c r="AI912" i="14" s="1"/>
  <c r="AI913" i="14" a="1"/>
  <c r="AI913" i="14"/>
  <c r="AI914" i="14" a="1"/>
  <c r="AI914" i="14" s="1"/>
  <c r="AI915" i="14" a="1"/>
  <c r="AI915" i="14"/>
  <c r="AI916" i="14" a="1"/>
  <c r="AI916" i="14" s="1"/>
  <c r="AI917" i="14" a="1"/>
  <c r="AI917" i="14"/>
  <c r="AI918" i="14" a="1"/>
  <c r="AI918" i="14" s="1"/>
  <c r="AI919" i="14" a="1"/>
  <c r="AI919" i="14"/>
  <c r="AI920" i="14" a="1"/>
  <c r="AI920" i="14" s="1"/>
  <c r="AI921" i="14" a="1"/>
  <c r="AI921" i="14"/>
  <c r="AI922" i="14" a="1"/>
  <c r="AI922" i="14" s="1"/>
  <c r="AI923" i="14" a="1"/>
  <c r="AI923" i="14"/>
  <c r="AI924" i="14" a="1"/>
  <c r="AI924" i="14" s="1"/>
  <c r="AI925" i="14" a="1"/>
  <c r="AI925" i="14"/>
  <c r="AI926" i="14" a="1"/>
  <c r="AI926" i="14" s="1"/>
  <c r="AI927" i="14" a="1"/>
  <c r="AI927" i="14"/>
  <c r="AI928" i="14" a="1"/>
  <c r="AI928" i="14" s="1"/>
  <c r="AI929" i="14" a="1"/>
  <c r="AI929" i="14"/>
  <c r="AI930" i="14" a="1"/>
  <c r="AI930" i="14" s="1"/>
  <c r="AI931" i="14" a="1"/>
  <c r="AI931" i="14"/>
  <c r="AI932" i="14" a="1"/>
  <c r="AI932" i="14" s="1"/>
  <c r="AI933" i="14" a="1"/>
  <c r="AI933" i="14"/>
  <c r="AI934" i="14" a="1"/>
  <c r="AI934" i="14" s="1"/>
  <c r="AI935" i="14" a="1"/>
  <c r="AI935" i="14"/>
  <c r="AI936" i="14" a="1"/>
  <c r="AI936" i="14" s="1"/>
  <c r="AI937" i="14" a="1"/>
  <c r="AI937" i="14"/>
  <c r="AI938" i="14" a="1"/>
  <c r="AI938" i="14" s="1"/>
  <c r="AI939" i="14" a="1"/>
  <c r="AI939" i="14"/>
  <c r="AI940" i="14" a="1"/>
  <c r="AI940" i="14" s="1"/>
  <c r="AI941" i="14" a="1"/>
  <c r="AI941" i="14"/>
  <c r="AI942" i="14" a="1"/>
  <c r="AI942" i="14" s="1"/>
  <c r="AI943" i="14" a="1"/>
  <c r="AI943" i="14"/>
  <c r="AI944" i="14" a="1"/>
  <c r="AI944" i="14" s="1"/>
  <c r="AI945" i="14" a="1"/>
  <c r="AI945" i="14"/>
  <c r="AI946" i="14" a="1"/>
  <c r="AI946" i="14" s="1"/>
  <c r="AI947" i="14" a="1"/>
  <c r="AI947" i="14"/>
  <c r="AI948" i="14" a="1"/>
  <c r="AI948" i="14" s="1"/>
  <c r="AI949" i="14" a="1"/>
  <c r="AI949" i="14"/>
  <c r="AI950" i="14" a="1"/>
  <c r="AI950" i="14" s="1"/>
  <c r="AI951" i="14" a="1"/>
  <c r="AI951" i="14"/>
  <c r="AI952" i="14" a="1"/>
  <c r="AI952" i="14" s="1"/>
  <c r="AI953" i="14" a="1"/>
  <c r="AI953" i="14"/>
  <c r="AI954" i="14" a="1"/>
  <c r="AI954" i="14" s="1"/>
  <c r="AI955" i="14" a="1"/>
  <c r="AI955" i="14"/>
  <c r="AI956" i="14" a="1"/>
  <c r="AI956" i="14" s="1"/>
  <c r="AI957" i="14" a="1"/>
  <c r="AI957" i="14"/>
  <c r="AI958" i="14" a="1"/>
  <c r="AI958" i="14" s="1"/>
  <c r="AI959" i="14" a="1"/>
  <c r="AI959" i="14"/>
  <c r="AI960" i="14" a="1"/>
  <c r="AI960" i="14" s="1"/>
  <c r="AI961" i="14" a="1"/>
  <c r="AI961" i="14"/>
  <c r="AI962" i="14" a="1"/>
  <c r="AI962" i="14" s="1"/>
  <c r="AI963" i="14" a="1"/>
  <c r="AI963" i="14"/>
  <c r="AJ2" i="14"/>
  <c r="AJ3" i="14"/>
  <c r="AJ4" i="14"/>
  <c r="AJ5" i="14"/>
  <c r="AJ6" i="14"/>
  <c r="AJ7" i="14"/>
  <c r="AJ8" i="14"/>
  <c r="AJ9" i="14"/>
  <c r="AJ10" i="14"/>
  <c r="AJ11" i="14"/>
  <c r="AJ12" i="14"/>
  <c r="AJ13" i="14"/>
  <c r="AJ14" i="14"/>
  <c r="AJ15" i="14"/>
  <c r="AJ16" i="14"/>
  <c r="AJ17" i="14"/>
  <c r="AJ18" i="14"/>
  <c r="AJ19" i="14"/>
  <c r="AJ20" i="14"/>
  <c r="AJ21" i="14"/>
  <c r="AJ22" i="14"/>
  <c r="AJ23" i="14"/>
  <c r="AJ24" i="14"/>
  <c r="AJ25" i="14"/>
  <c r="AJ26" i="14"/>
  <c r="AJ27" i="14"/>
  <c r="AJ28" i="14"/>
  <c r="AJ29" i="14"/>
  <c r="AJ30" i="14"/>
  <c r="AJ31" i="14"/>
  <c r="AJ32" i="14"/>
  <c r="AJ33" i="14"/>
  <c r="AJ34" i="14"/>
  <c r="AJ35" i="14"/>
  <c r="AJ36" i="14"/>
  <c r="AJ37" i="14"/>
  <c r="AJ38" i="14"/>
  <c r="AJ39" i="14"/>
  <c r="AJ40" i="14"/>
  <c r="AJ41" i="14"/>
  <c r="AJ42" i="14"/>
  <c r="AJ43" i="14"/>
  <c r="AJ44" i="14"/>
  <c r="AJ45" i="14"/>
  <c r="AJ46" i="14"/>
  <c r="AJ47" i="14"/>
  <c r="AJ48" i="14"/>
  <c r="AJ49" i="14"/>
  <c r="AJ50" i="14"/>
  <c r="AJ51" i="14"/>
  <c r="AJ52" i="14"/>
  <c r="AJ53" i="14"/>
  <c r="AJ54" i="14"/>
  <c r="AJ55" i="14"/>
  <c r="AJ56" i="14"/>
  <c r="AJ57" i="14"/>
  <c r="AJ58" i="14"/>
  <c r="AJ59" i="14"/>
  <c r="AJ60" i="14"/>
  <c r="AJ61" i="14"/>
  <c r="AJ62" i="14"/>
  <c r="AJ63" i="14"/>
  <c r="AJ64" i="14"/>
  <c r="AJ65" i="14"/>
  <c r="AJ66" i="14"/>
  <c r="AJ67" i="14"/>
  <c r="AJ68" i="14"/>
  <c r="AJ69" i="14"/>
  <c r="AJ70" i="14"/>
  <c r="AJ71" i="14"/>
  <c r="AJ72" i="14"/>
  <c r="AJ73" i="14"/>
  <c r="AJ74" i="14"/>
  <c r="AJ75" i="14"/>
  <c r="AJ76" i="14"/>
  <c r="AJ77" i="14"/>
  <c r="AJ78" i="14"/>
  <c r="AJ79" i="14"/>
  <c r="AJ80" i="14"/>
  <c r="AJ81" i="14"/>
  <c r="AJ82" i="14"/>
  <c r="AJ83" i="14"/>
  <c r="AJ84" i="14"/>
  <c r="AJ85" i="14"/>
  <c r="AJ86" i="14"/>
  <c r="AJ87" i="14"/>
  <c r="AJ88" i="14"/>
  <c r="AJ89" i="14"/>
  <c r="AJ90" i="14"/>
  <c r="AJ91" i="14"/>
  <c r="AJ92" i="14"/>
  <c r="AJ93" i="14"/>
  <c r="AJ94" i="14"/>
  <c r="AJ95" i="14"/>
  <c r="AJ96" i="14"/>
  <c r="AJ97" i="14"/>
  <c r="AJ98" i="14"/>
  <c r="AJ99" i="14"/>
  <c r="AJ100" i="14"/>
  <c r="AJ101" i="14"/>
  <c r="AJ102" i="14"/>
  <c r="AJ103" i="14"/>
  <c r="AJ104" i="14"/>
  <c r="AJ105" i="14"/>
  <c r="AJ106" i="14"/>
  <c r="AJ107" i="14"/>
  <c r="AJ108" i="14"/>
  <c r="AJ109" i="14"/>
  <c r="AJ110" i="14"/>
  <c r="AJ111" i="14"/>
  <c r="AJ112" i="14"/>
  <c r="AJ113" i="14"/>
  <c r="AJ114" i="14"/>
  <c r="AJ115" i="14"/>
  <c r="AJ116" i="14"/>
  <c r="AJ117" i="14"/>
  <c r="AJ118" i="14"/>
  <c r="AJ119" i="14"/>
  <c r="AJ120" i="14"/>
  <c r="AJ121" i="14"/>
  <c r="AJ122" i="14"/>
  <c r="AJ123" i="14"/>
  <c r="AJ124" i="14"/>
  <c r="AJ125" i="14"/>
  <c r="AJ126" i="14"/>
  <c r="AJ127" i="14"/>
  <c r="AJ128" i="14"/>
  <c r="AJ129" i="14"/>
  <c r="AJ130" i="14"/>
  <c r="AJ131" i="14"/>
  <c r="AJ132" i="14"/>
  <c r="AJ133" i="14"/>
  <c r="AJ134" i="14"/>
  <c r="AJ135" i="14"/>
  <c r="AJ136" i="14"/>
  <c r="AJ137" i="14"/>
  <c r="AJ138" i="14"/>
  <c r="AJ139" i="14"/>
  <c r="AJ140" i="14"/>
  <c r="AJ141" i="14"/>
  <c r="AJ142" i="14"/>
  <c r="AJ143" i="14"/>
  <c r="AJ144" i="14"/>
  <c r="AJ145" i="14"/>
  <c r="AJ146" i="14"/>
  <c r="AJ147" i="14"/>
  <c r="AJ148" i="14"/>
  <c r="AJ149" i="14"/>
  <c r="AJ150" i="14"/>
  <c r="AJ151" i="14"/>
  <c r="AJ152" i="14"/>
  <c r="AJ153" i="14"/>
  <c r="AJ154" i="14"/>
  <c r="AJ155" i="14"/>
  <c r="AJ156" i="14"/>
  <c r="AJ157" i="14"/>
  <c r="AJ158" i="14"/>
  <c r="AJ159" i="14"/>
  <c r="AJ160" i="14"/>
  <c r="AJ161" i="14"/>
  <c r="AJ162" i="14"/>
  <c r="AJ163" i="14"/>
  <c r="AJ164" i="14"/>
  <c r="AJ165" i="14"/>
  <c r="AJ166" i="14"/>
  <c r="AJ167" i="14"/>
  <c r="AJ168" i="14"/>
  <c r="AJ169" i="14"/>
  <c r="AJ170" i="14"/>
  <c r="AJ171" i="14"/>
  <c r="AJ172" i="14"/>
  <c r="AJ173" i="14"/>
  <c r="AJ174" i="14"/>
  <c r="AJ175" i="14"/>
  <c r="AJ176" i="14"/>
  <c r="AJ177" i="14"/>
  <c r="AJ178" i="14"/>
  <c r="AJ179" i="14"/>
  <c r="AJ180" i="14"/>
  <c r="AJ181" i="14"/>
  <c r="AJ182" i="14"/>
  <c r="AJ183" i="14"/>
  <c r="AJ184" i="14"/>
  <c r="AJ185" i="14"/>
  <c r="AJ186" i="14"/>
  <c r="AJ187" i="14"/>
  <c r="AJ188" i="14"/>
  <c r="AJ189" i="14"/>
  <c r="AJ190" i="14"/>
  <c r="AJ191" i="14"/>
  <c r="AJ192" i="14"/>
  <c r="AJ193" i="14"/>
  <c r="AJ194" i="14"/>
  <c r="AJ195" i="14"/>
  <c r="AJ196" i="14"/>
  <c r="AJ197" i="14"/>
  <c r="AJ198" i="14"/>
  <c r="AJ199" i="14"/>
  <c r="AJ200" i="14"/>
  <c r="AJ201" i="14"/>
  <c r="AJ202" i="14"/>
  <c r="AJ203" i="14"/>
  <c r="AJ204" i="14"/>
  <c r="AJ205" i="14"/>
  <c r="AJ206" i="14"/>
  <c r="AJ207" i="14"/>
  <c r="AJ208" i="14"/>
  <c r="AJ209" i="14"/>
  <c r="AJ210" i="14"/>
  <c r="AJ211" i="14"/>
  <c r="AJ212" i="14"/>
  <c r="AJ213" i="14"/>
  <c r="AJ214" i="14"/>
  <c r="AJ215" i="14"/>
  <c r="AJ216" i="14"/>
  <c r="AJ217" i="14"/>
  <c r="AJ218" i="14"/>
  <c r="AJ219" i="14"/>
  <c r="AJ220" i="14"/>
  <c r="AJ221" i="14"/>
  <c r="AJ222" i="14"/>
  <c r="AJ223" i="14"/>
  <c r="AJ224" i="14"/>
  <c r="AJ225" i="14"/>
  <c r="AJ226" i="14"/>
  <c r="AJ227" i="14"/>
  <c r="AJ228" i="14"/>
  <c r="AJ229" i="14"/>
  <c r="AJ230" i="14"/>
  <c r="AJ231" i="14"/>
  <c r="AJ232" i="14"/>
  <c r="AJ233" i="14"/>
  <c r="AJ234" i="14"/>
  <c r="AJ235" i="14"/>
  <c r="AJ236" i="14"/>
  <c r="AJ237" i="14"/>
  <c r="AJ238" i="14"/>
  <c r="AJ239" i="14"/>
  <c r="AJ240" i="14"/>
  <c r="AJ241" i="14"/>
  <c r="AJ242" i="14"/>
  <c r="AJ243" i="14"/>
  <c r="AJ244" i="14"/>
  <c r="AJ245" i="14"/>
  <c r="AJ246" i="14"/>
  <c r="AJ247" i="14"/>
  <c r="AJ248" i="14"/>
  <c r="AJ249" i="14"/>
  <c r="AJ250" i="14"/>
  <c r="AJ251" i="14"/>
  <c r="AJ252" i="14"/>
  <c r="AJ253" i="14"/>
  <c r="AJ254" i="14"/>
  <c r="AJ255" i="14"/>
  <c r="AJ256" i="14"/>
  <c r="AJ257" i="14"/>
  <c r="AJ258" i="14"/>
  <c r="AJ259" i="14"/>
  <c r="AJ260" i="14"/>
  <c r="AJ261" i="14"/>
  <c r="AJ262" i="14"/>
  <c r="AJ263" i="14"/>
  <c r="AJ264" i="14"/>
  <c r="AJ265" i="14"/>
  <c r="AJ266" i="14"/>
  <c r="AJ267" i="14"/>
  <c r="AJ268" i="14"/>
  <c r="AJ269" i="14"/>
  <c r="AJ270" i="14"/>
  <c r="AJ271" i="14"/>
  <c r="AJ272" i="14"/>
  <c r="AJ273" i="14"/>
  <c r="AJ274" i="14"/>
  <c r="AJ275" i="14"/>
  <c r="AJ276" i="14"/>
  <c r="AJ277" i="14"/>
  <c r="AJ278" i="14"/>
  <c r="AJ279" i="14"/>
  <c r="AJ280" i="14"/>
  <c r="AJ281" i="14"/>
  <c r="AJ282" i="14"/>
  <c r="AJ283" i="14"/>
  <c r="AJ284" i="14"/>
  <c r="AJ285" i="14"/>
  <c r="AJ286" i="14"/>
  <c r="AJ287" i="14"/>
  <c r="AJ288" i="14"/>
  <c r="AJ289" i="14"/>
  <c r="AJ290" i="14"/>
  <c r="AJ291" i="14"/>
  <c r="AJ292" i="14"/>
  <c r="AJ293" i="14"/>
  <c r="AJ294" i="14"/>
  <c r="AJ295" i="14"/>
  <c r="AJ296" i="14"/>
  <c r="AJ297" i="14"/>
  <c r="AJ298" i="14"/>
  <c r="AJ299" i="14"/>
  <c r="AJ300" i="14"/>
  <c r="AJ301" i="14"/>
  <c r="AJ302" i="14"/>
  <c r="AJ303" i="14"/>
  <c r="AJ304" i="14"/>
  <c r="AJ305" i="14"/>
  <c r="AJ306" i="14"/>
  <c r="AJ307" i="14"/>
  <c r="AJ308" i="14"/>
  <c r="AJ309" i="14"/>
  <c r="AJ310" i="14"/>
  <c r="AJ311" i="14"/>
  <c r="AJ312" i="14"/>
  <c r="AJ313" i="14"/>
  <c r="AJ314" i="14"/>
  <c r="AJ315" i="14"/>
  <c r="AJ316" i="14"/>
  <c r="AJ317" i="14"/>
  <c r="AJ318" i="14"/>
  <c r="AJ319" i="14"/>
  <c r="AJ320" i="14"/>
  <c r="AJ321" i="14"/>
  <c r="AJ322" i="14"/>
  <c r="AJ323" i="14"/>
  <c r="AJ324" i="14"/>
  <c r="AJ325" i="14"/>
  <c r="AJ326" i="14"/>
  <c r="AJ327" i="14"/>
  <c r="AJ328" i="14"/>
  <c r="AJ329" i="14"/>
  <c r="AJ330" i="14"/>
  <c r="AJ331" i="14"/>
  <c r="AJ332" i="14"/>
  <c r="AJ333" i="14"/>
  <c r="AJ334" i="14"/>
  <c r="AJ335" i="14"/>
  <c r="AJ336" i="14"/>
  <c r="AJ337" i="14"/>
  <c r="AJ338" i="14"/>
  <c r="AJ339" i="14"/>
  <c r="AJ340" i="14"/>
  <c r="AJ341" i="14"/>
  <c r="AJ342" i="14"/>
  <c r="AJ343" i="14"/>
  <c r="AJ344" i="14"/>
  <c r="AJ345" i="14"/>
  <c r="AJ346" i="14"/>
  <c r="AJ347" i="14"/>
  <c r="AJ348" i="14"/>
  <c r="AJ349" i="14"/>
  <c r="AJ350" i="14"/>
  <c r="AJ351" i="14"/>
  <c r="AJ352" i="14"/>
  <c r="AJ353" i="14"/>
  <c r="AJ354" i="14"/>
  <c r="AJ355" i="14"/>
  <c r="AJ356" i="14"/>
  <c r="AJ357" i="14"/>
  <c r="AJ358" i="14"/>
  <c r="AJ359" i="14"/>
  <c r="AJ360" i="14"/>
  <c r="AJ361" i="14"/>
  <c r="AJ362" i="14"/>
  <c r="AJ363" i="14"/>
  <c r="AJ364" i="14"/>
  <c r="AJ365" i="14"/>
  <c r="AJ366" i="14"/>
  <c r="AJ367" i="14"/>
  <c r="AJ368" i="14"/>
  <c r="AJ369" i="14"/>
  <c r="AJ370" i="14"/>
  <c r="AJ371" i="14"/>
  <c r="AJ372" i="14"/>
  <c r="AJ373" i="14"/>
  <c r="AJ374" i="14"/>
  <c r="AJ375" i="14"/>
  <c r="AJ376" i="14"/>
  <c r="AJ377" i="14"/>
  <c r="AJ378" i="14"/>
  <c r="AJ379" i="14"/>
  <c r="AJ380" i="14"/>
  <c r="AJ381" i="14"/>
  <c r="AJ382" i="14"/>
  <c r="AJ383" i="14"/>
  <c r="AJ384" i="14"/>
  <c r="AJ385" i="14"/>
  <c r="AJ386" i="14"/>
  <c r="AJ387" i="14"/>
  <c r="AJ388" i="14"/>
  <c r="AJ389" i="14"/>
  <c r="AJ390" i="14"/>
  <c r="AJ391" i="14"/>
  <c r="AJ392" i="14"/>
  <c r="AJ393" i="14"/>
  <c r="AJ394" i="14"/>
  <c r="AJ395" i="14"/>
  <c r="AJ396" i="14"/>
  <c r="AJ397" i="14"/>
  <c r="AJ398" i="14"/>
  <c r="AJ399" i="14"/>
  <c r="AJ400" i="14"/>
  <c r="AJ401" i="14"/>
  <c r="AJ402" i="14"/>
  <c r="AJ403" i="14"/>
  <c r="AJ404" i="14"/>
  <c r="AJ405" i="14"/>
  <c r="AJ406" i="14"/>
  <c r="AJ407" i="14"/>
  <c r="AJ408" i="14"/>
  <c r="AJ409" i="14"/>
  <c r="AJ410" i="14"/>
  <c r="AJ411" i="14"/>
  <c r="AJ412" i="14"/>
  <c r="AJ413" i="14"/>
  <c r="AJ414" i="14"/>
  <c r="AJ415" i="14"/>
  <c r="AJ416" i="14"/>
  <c r="AJ417" i="14"/>
  <c r="AJ418" i="14"/>
  <c r="AJ419" i="14"/>
  <c r="AJ420" i="14"/>
  <c r="AJ421" i="14"/>
  <c r="AJ422" i="14"/>
  <c r="AJ423" i="14"/>
  <c r="AJ424" i="14"/>
  <c r="AJ425" i="14"/>
  <c r="AJ426" i="14"/>
  <c r="AJ427" i="14"/>
  <c r="AJ428" i="14"/>
  <c r="AJ429" i="14"/>
  <c r="AJ430" i="14"/>
  <c r="AJ431" i="14"/>
  <c r="AJ432" i="14"/>
  <c r="AJ433" i="14"/>
  <c r="AJ434" i="14"/>
  <c r="AJ435" i="14"/>
  <c r="AJ436" i="14"/>
  <c r="AJ437" i="14"/>
  <c r="AJ438" i="14"/>
  <c r="AJ439" i="14"/>
  <c r="AJ440" i="14"/>
  <c r="AJ441" i="14"/>
  <c r="AJ442" i="14"/>
  <c r="AJ443" i="14"/>
  <c r="AJ444" i="14"/>
  <c r="AJ445" i="14"/>
  <c r="AJ446" i="14"/>
  <c r="AJ447" i="14"/>
  <c r="AJ448" i="14"/>
  <c r="AJ449" i="14"/>
  <c r="AJ450" i="14"/>
  <c r="AJ451" i="14"/>
  <c r="AJ452" i="14"/>
  <c r="AJ453" i="14"/>
  <c r="AJ454" i="14"/>
  <c r="AJ455" i="14"/>
  <c r="AJ456" i="14"/>
  <c r="AJ457" i="14"/>
  <c r="AJ458" i="14"/>
  <c r="AJ459" i="14"/>
  <c r="AJ460" i="14"/>
  <c r="AJ461" i="14"/>
  <c r="AJ462" i="14"/>
  <c r="AJ463" i="14"/>
  <c r="AJ464" i="14"/>
  <c r="AJ465" i="14"/>
  <c r="AJ466" i="14"/>
  <c r="AJ467" i="14"/>
  <c r="AJ468" i="14"/>
  <c r="AJ469" i="14"/>
  <c r="AJ470" i="14"/>
  <c r="AJ471" i="14"/>
  <c r="AJ472" i="14"/>
  <c r="AJ473" i="14"/>
  <c r="AJ474" i="14"/>
  <c r="AJ475" i="14"/>
  <c r="AJ476" i="14"/>
  <c r="AJ477" i="14"/>
  <c r="AJ478" i="14"/>
  <c r="AJ479" i="14"/>
  <c r="AJ480" i="14"/>
  <c r="AJ481" i="14"/>
  <c r="AJ482" i="14"/>
  <c r="AJ483" i="14"/>
  <c r="AJ484" i="14"/>
  <c r="AJ485" i="14"/>
  <c r="AJ486" i="14"/>
  <c r="AJ487" i="14"/>
  <c r="AJ488" i="14"/>
  <c r="AJ489" i="14"/>
  <c r="AJ490" i="14"/>
  <c r="AJ491" i="14"/>
  <c r="AJ492" i="14"/>
  <c r="AJ493" i="14"/>
  <c r="AJ494" i="14"/>
  <c r="AJ495" i="14"/>
  <c r="AJ496" i="14"/>
  <c r="AJ497" i="14"/>
  <c r="AJ498" i="14"/>
  <c r="AJ499" i="14"/>
  <c r="AJ500" i="14"/>
  <c r="AJ501" i="14"/>
  <c r="AJ502" i="14"/>
  <c r="AJ503" i="14"/>
  <c r="AJ504" i="14"/>
  <c r="AJ505" i="14"/>
  <c r="AJ506" i="14"/>
  <c r="AJ507" i="14"/>
  <c r="AJ508" i="14"/>
  <c r="AJ509" i="14"/>
  <c r="AJ510" i="14"/>
  <c r="AJ511" i="14"/>
  <c r="AJ512" i="14"/>
  <c r="AJ513" i="14"/>
  <c r="AJ514" i="14"/>
  <c r="AJ515" i="14"/>
  <c r="AJ516" i="14"/>
  <c r="AJ517" i="14"/>
  <c r="AJ518" i="14"/>
  <c r="AJ519" i="14"/>
  <c r="AJ520" i="14"/>
  <c r="AJ521" i="14"/>
  <c r="AJ522" i="14"/>
  <c r="AJ523" i="14"/>
  <c r="AJ524" i="14"/>
  <c r="AJ525" i="14"/>
  <c r="AJ526" i="14"/>
  <c r="AJ527" i="14"/>
  <c r="AJ528" i="14"/>
  <c r="AJ529" i="14"/>
  <c r="AJ530" i="14"/>
  <c r="AJ531" i="14"/>
  <c r="AJ532" i="14"/>
  <c r="AJ533" i="14"/>
  <c r="AJ534" i="14"/>
  <c r="AJ535" i="14"/>
  <c r="AJ536" i="14"/>
  <c r="AJ537" i="14"/>
  <c r="AJ538" i="14"/>
  <c r="AJ539" i="14"/>
  <c r="AJ540" i="14"/>
  <c r="AJ541" i="14"/>
  <c r="AJ542" i="14"/>
  <c r="AJ543" i="14"/>
  <c r="AJ544" i="14"/>
  <c r="AJ545" i="14"/>
  <c r="AJ546" i="14"/>
  <c r="AJ547" i="14"/>
  <c r="AJ548" i="14"/>
  <c r="AJ549" i="14"/>
  <c r="AJ550" i="14"/>
  <c r="AJ551" i="14"/>
  <c r="AJ552" i="14"/>
  <c r="AJ553" i="14"/>
  <c r="AJ554" i="14"/>
  <c r="AJ555" i="14"/>
  <c r="AJ556" i="14"/>
  <c r="AJ557" i="14"/>
  <c r="AJ558" i="14"/>
  <c r="AJ559" i="14"/>
  <c r="AJ560" i="14"/>
  <c r="AJ561" i="14"/>
  <c r="AJ562" i="14"/>
  <c r="AJ563" i="14"/>
  <c r="AJ564" i="14"/>
  <c r="AJ565" i="14"/>
  <c r="AJ566" i="14"/>
  <c r="AJ567" i="14"/>
  <c r="AJ568" i="14"/>
  <c r="AJ569" i="14"/>
  <c r="AJ570" i="14"/>
  <c r="AJ571" i="14"/>
  <c r="AJ572" i="14"/>
  <c r="AJ573" i="14"/>
  <c r="AJ574" i="14"/>
  <c r="AJ575" i="14"/>
  <c r="AJ576" i="14"/>
  <c r="AJ577" i="14"/>
  <c r="AJ578" i="14"/>
  <c r="AJ579" i="14"/>
  <c r="AJ580" i="14"/>
  <c r="AJ581" i="14"/>
  <c r="AJ582" i="14"/>
  <c r="AJ583" i="14"/>
  <c r="AJ584" i="14"/>
  <c r="AJ585" i="14"/>
  <c r="AJ586" i="14"/>
  <c r="AJ587" i="14"/>
  <c r="AJ588" i="14"/>
  <c r="AJ589" i="14"/>
  <c r="AJ590" i="14"/>
  <c r="AJ591" i="14"/>
  <c r="AJ592" i="14"/>
  <c r="AJ593" i="14"/>
  <c r="AJ594" i="14"/>
  <c r="AJ595" i="14"/>
  <c r="AJ596" i="14"/>
  <c r="AJ597" i="14"/>
  <c r="AJ598" i="14"/>
  <c r="AJ599" i="14"/>
  <c r="AJ600" i="14"/>
  <c r="AJ601" i="14"/>
  <c r="AJ602" i="14"/>
  <c r="AJ603" i="14"/>
  <c r="AJ604" i="14"/>
  <c r="AJ605" i="14"/>
  <c r="AJ606" i="14"/>
  <c r="AJ607" i="14"/>
  <c r="AJ608" i="14"/>
  <c r="AJ609" i="14"/>
  <c r="AJ610" i="14"/>
  <c r="AJ611" i="14"/>
  <c r="AJ612" i="14"/>
  <c r="AJ613" i="14"/>
  <c r="AJ614" i="14"/>
  <c r="AJ615" i="14"/>
  <c r="AJ616" i="14"/>
  <c r="AJ617" i="14"/>
  <c r="AJ618" i="14"/>
  <c r="AJ619" i="14"/>
  <c r="AJ620" i="14"/>
  <c r="AJ621" i="14"/>
  <c r="AJ622" i="14"/>
  <c r="AJ623" i="14"/>
  <c r="AJ624" i="14"/>
  <c r="AJ625" i="14"/>
  <c r="AJ626" i="14"/>
  <c r="AJ627" i="14"/>
  <c r="AJ628" i="14"/>
  <c r="AJ629" i="14"/>
  <c r="AJ630" i="14"/>
  <c r="AJ631" i="14"/>
  <c r="AJ632" i="14"/>
  <c r="AJ633" i="14"/>
  <c r="AJ634" i="14"/>
  <c r="AJ635" i="14"/>
  <c r="AJ636" i="14"/>
  <c r="AJ637" i="14"/>
  <c r="AJ638" i="14"/>
  <c r="AJ639" i="14"/>
  <c r="AJ640" i="14"/>
  <c r="AJ641" i="14"/>
  <c r="AJ642" i="14"/>
  <c r="AJ643" i="14"/>
  <c r="AJ644" i="14"/>
  <c r="AJ645" i="14"/>
  <c r="AJ646" i="14"/>
  <c r="AJ647" i="14"/>
  <c r="AJ648" i="14"/>
  <c r="AJ649" i="14"/>
  <c r="AJ650" i="14"/>
  <c r="AJ651" i="14"/>
  <c r="AJ652" i="14"/>
  <c r="AJ653" i="14"/>
  <c r="AJ654" i="14"/>
  <c r="AJ655" i="14"/>
  <c r="AJ656" i="14"/>
  <c r="AJ657" i="14"/>
  <c r="AJ658" i="14"/>
  <c r="AJ659" i="14"/>
  <c r="AJ660" i="14"/>
  <c r="AJ661" i="14"/>
  <c r="AJ662" i="14"/>
  <c r="AJ663" i="14"/>
  <c r="AJ664" i="14"/>
  <c r="AJ665" i="14"/>
  <c r="AJ666" i="14"/>
  <c r="AJ667" i="14"/>
  <c r="AJ668" i="14"/>
  <c r="AJ669" i="14"/>
  <c r="AJ670" i="14"/>
  <c r="AJ671" i="14"/>
  <c r="AJ672" i="14"/>
  <c r="AJ673" i="14"/>
  <c r="AJ674" i="14"/>
  <c r="AJ675" i="14"/>
  <c r="AJ676" i="14"/>
  <c r="AJ677" i="14"/>
  <c r="AJ678" i="14"/>
  <c r="AJ679" i="14"/>
  <c r="AJ680" i="14"/>
  <c r="AJ681" i="14"/>
  <c r="AJ682" i="14"/>
  <c r="AJ683" i="14"/>
  <c r="AJ684" i="14"/>
  <c r="AJ685" i="14"/>
  <c r="AJ686" i="14"/>
  <c r="AJ687" i="14"/>
  <c r="AJ688" i="14"/>
  <c r="AJ689" i="14"/>
  <c r="AJ690" i="14"/>
  <c r="AJ691" i="14"/>
  <c r="AJ692" i="14"/>
  <c r="AJ693" i="14"/>
  <c r="AJ694" i="14"/>
  <c r="AJ695" i="14"/>
  <c r="AJ696" i="14"/>
  <c r="AJ697" i="14"/>
  <c r="AJ698" i="14"/>
  <c r="AJ699" i="14"/>
  <c r="AJ700" i="14"/>
  <c r="AJ701" i="14"/>
  <c r="AJ702" i="14"/>
  <c r="AJ703" i="14"/>
  <c r="AJ704" i="14"/>
  <c r="AJ705" i="14"/>
  <c r="AJ706" i="14"/>
  <c r="AJ707" i="14"/>
  <c r="AJ708" i="14"/>
  <c r="AJ709" i="14"/>
  <c r="AJ710" i="14"/>
  <c r="AJ711" i="14"/>
  <c r="AJ712" i="14"/>
  <c r="AJ713" i="14"/>
  <c r="AJ714" i="14"/>
  <c r="AJ715" i="14"/>
  <c r="AJ716" i="14"/>
  <c r="AJ717" i="14"/>
  <c r="AJ718" i="14"/>
  <c r="AJ719" i="14"/>
  <c r="AJ720" i="14"/>
  <c r="AJ721" i="14"/>
  <c r="AJ722" i="14"/>
  <c r="AJ723" i="14"/>
  <c r="AJ724" i="14"/>
  <c r="AJ725" i="14"/>
  <c r="AJ726" i="14"/>
  <c r="AJ727" i="14"/>
  <c r="AJ728" i="14"/>
  <c r="AJ729" i="14"/>
  <c r="AJ730" i="14"/>
  <c r="AJ731" i="14"/>
  <c r="AJ732" i="14"/>
  <c r="AJ733" i="14"/>
  <c r="AJ734" i="14"/>
  <c r="AJ735" i="14"/>
  <c r="AJ736" i="14"/>
  <c r="AJ737" i="14"/>
  <c r="AJ738" i="14"/>
  <c r="AJ739" i="14"/>
  <c r="AJ740" i="14"/>
  <c r="AJ741" i="14"/>
  <c r="AJ742" i="14"/>
  <c r="AJ743" i="14"/>
  <c r="AJ744" i="14"/>
  <c r="AJ745" i="14"/>
  <c r="AJ746" i="14"/>
  <c r="AJ747" i="14"/>
  <c r="AJ748" i="14"/>
  <c r="AJ749" i="14"/>
  <c r="AJ750" i="14"/>
  <c r="AJ751" i="14"/>
  <c r="AJ752" i="14"/>
  <c r="AJ753" i="14"/>
  <c r="AJ754" i="14"/>
  <c r="AJ755" i="14"/>
  <c r="AJ756" i="14"/>
  <c r="AJ757" i="14"/>
  <c r="AJ758" i="14"/>
  <c r="AJ759" i="14"/>
  <c r="AJ760" i="14"/>
  <c r="AJ761" i="14"/>
  <c r="AJ762" i="14"/>
  <c r="AJ763" i="14"/>
  <c r="AJ764" i="14"/>
  <c r="AJ765" i="14"/>
  <c r="AJ766" i="14"/>
  <c r="AJ767" i="14"/>
  <c r="AJ768" i="14"/>
  <c r="AJ769" i="14"/>
  <c r="AJ770" i="14"/>
  <c r="AJ771" i="14"/>
  <c r="AJ772" i="14"/>
  <c r="AJ773" i="14"/>
  <c r="AJ774" i="14"/>
  <c r="AJ775" i="14"/>
  <c r="AJ776" i="14"/>
  <c r="AJ777" i="14"/>
  <c r="AJ778" i="14"/>
  <c r="AJ779" i="14"/>
  <c r="AJ780" i="14"/>
  <c r="AJ781" i="14"/>
  <c r="AJ782" i="14"/>
  <c r="AJ783" i="14"/>
  <c r="AJ784" i="14"/>
  <c r="AJ785" i="14"/>
  <c r="AJ786" i="14"/>
  <c r="AJ787" i="14"/>
  <c r="AJ788" i="14"/>
  <c r="AJ789" i="14"/>
  <c r="AJ790" i="14"/>
  <c r="AJ791" i="14"/>
  <c r="AJ792" i="14"/>
  <c r="AJ793" i="14"/>
  <c r="AJ794" i="14"/>
  <c r="AJ795" i="14"/>
  <c r="AJ796" i="14"/>
  <c r="AJ797" i="14"/>
  <c r="AJ798" i="14"/>
  <c r="AJ799" i="14"/>
  <c r="AJ800" i="14"/>
  <c r="AJ801" i="14"/>
  <c r="AJ802" i="14"/>
  <c r="AJ803" i="14"/>
  <c r="AJ804" i="14"/>
  <c r="AJ805" i="14"/>
  <c r="AJ806" i="14"/>
  <c r="AJ807" i="14"/>
  <c r="AJ808" i="14"/>
  <c r="AJ809" i="14"/>
  <c r="AJ810" i="14"/>
  <c r="AJ811" i="14"/>
  <c r="AJ812" i="14"/>
  <c r="AJ813" i="14"/>
  <c r="AJ814" i="14"/>
  <c r="AJ815" i="14"/>
  <c r="AJ816" i="14"/>
  <c r="AJ817" i="14"/>
  <c r="AJ818" i="14"/>
  <c r="AJ819" i="14"/>
  <c r="AJ820" i="14"/>
  <c r="AJ821" i="14"/>
  <c r="AJ822" i="14"/>
  <c r="AJ823" i="14"/>
  <c r="AJ824" i="14"/>
  <c r="AJ825" i="14"/>
  <c r="AJ826" i="14"/>
  <c r="AJ827" i="14"/>
  <c r="AJ828" i="14"/>
  <c r="AJ829" i="14"/>
  <c r="AJ830" i="14"/>
  <c r="AJ831" i="14"/>
  <c r="AJ832" i="14"/>
  <c r="AJ833" i="14"/>
  <c r="AJ834" i="14"/>
  <c r="AJ835" i="14"/>
  <c r="AJ836" i="14"/>
  <c r="AJ837" i="14"/>
  <c r="AJ838" i="14"/>
  <c r="AJ839" i="14"/>
  <c r="AJ840" i="14"/>
  <c r="AJ841" i="14"/>
  <c r="AJ842" i="14"/>
  <c r="AJ843" i="14"/>
  <c r="AJ844" i="14"/>
  <c r="AJ845" i="14"/>
  <c r="AJ846" i="14"/>
  <c r="AJ847" i="14"/>
  <c r="AJ848" i="14"/>
  <c r="AJ849" i="14"/>
  <c r="AJ850" i="14"/>
  <c r="AJ851" i="14"/>
  <c r="AJ852" i="14"/>
  <c r="AJ853" i="14"/>
  <c r="AJ854" i="14"/>
  <c r="AJ855" i="14"/>
  <c r="AJ856" i="14"/>
  <c r="AJ857" i="14"/>
  <c r="AJ858" i="14"/>
  <c r="AJ859" i="14"/>
  <c r="AJ860" i="14"/>
  <c r="AJ861" i="14"/>
  <c r="AJ862" i="14"/>
  <c r="AJ863" i="14"/>
  <c r="AJ864" i="14"/>
  <c r="AJ865" i="14"/>
  <c r="AJ866" i="14"/>
  <c r="AJ867" i="14"/>
  <c r="AJ868" i="14"/>
  <c r="AJ869" i="14"/>
  <c r="AJ870" i="14"/>
  <c r="AJ871" i="14"/>
  <c r="AJ872" i="14"/>
  <c r="AJ873" i="14"/>
  <c r="AJ874" i="14"/>
  <c r="AJ875" i="14"/>
  <c r="AJ876" i="14"/>
  <c r="AJ877" i="14"/>
  <c r="AJ878" i="14"/>
  <c r="AJ879" i="14"/>
  <c r="AJ880" i="14"/>
  <c r="AJ881" i="14"/>
  <c r="AJ882" i="14"/>
  <c r="AJ883" i="14"/>
  <c r="AJ884" i="14"/>
  <c r="AJ885" i="14"/>
  <c r="AJ886" i="14"/>
  <c r="AJ887" i="14"/>
  <c r="AJ888" i="14"/>
  <c r="AJ889" i="14"/>
  <c r="AJ890" i="14"/>
  <c r="AJ891" i="14"/>
  <c r="AJ892" i="14"/>
  <c r="AJ893" i="14"/>
  <c r="AJ894" i="14"/>
  <c r="AJ895" i="14"/>
  <c r="AJ896" i="14"/>
  <c r="AJ897" i="14"/>
  <c r="AJ898" i="14"/>
  <c r="AJ899" i="14"/>
  <c r="AJ900" i="14"/>
  <c r="AJ901" i="14"/>
  <c r="AJ902" i="14"/>
  <c r="AJ903" i="14"/>
  <c r="AJ904" i="14"/>
  <c r="AJ905" i="14"/>
  <c r="AJ906" i="14"/>
  <c r="AJ907" i="14"/>
  <c r="AJ908" i="14"/>
  <c r="AJ909" i="14"/>
  <c r="AJ910" i="14"/>
  <c r="AJ911" i="14"/>
  <c r="AJ912" i="14"/>
  <c r="AJ913" i="14"/>
  <c r="AJ914" i="14"/>
  <c r="AJ915" i="14"/>
  <c r="AJ916" i="14"/>
  <c r="AJ917" i="14"/>
  <c r="AJ918" i="14"/>
  <c r="AJ919" i="14"/>
  <c r="AJ920" i="14"/>
  <c r="AJ921" i="14"/>
  <c r="AJ922" i="14"/>
  <c r="AJ923" i="14"/>
  <c r="AJ924" i="14"/>
  <c r="AJ925" i="14"/>
  <c r="AJ926" i="14"/>
  <c r="AJ927" i="14"/>
  <c r="AJ928" i="14"/>
  <c r="AJ929" i="14"/>
  <c r="AJ930" i="14"/>
  <c r="AJ931" i="14"/>
  <c r="AJ932" i="14"/>
  <c r="AJ933" i="14"/>
  <c r="AJ934" i="14"/>
  <c r="AJ935" i="14"/>
  <c r="AJ936" i="14"/>
  <c r="AJ937" i="14"/>
  <c r="AJ938" i="14"/>
  <c r="AJ939" i="14"/>
  <c r="AJ940" i="14"/>
  <c r="AJ941" i="14"/>
  <c r="AJ942" i="14"/>
  <c r="AJ943" i="14"/>
  <c r="AJ944" i="14"/>
  <c r="AJ945" i="14"/>
  <c r="AJ946" i="14"/>
  <c r="AJ947" i="14"/>
  <c r="AJ948" i="14"/>
  <c r="AJ949" i="14"/>
  <c r="AJ950" i="14"/>
  <c r="AJ951" i="14"/>
  <c r="AJ952" i="14"/>
  <c r="AJ953" i="14"/>
  <c r="AJ954" i="14"/>
  <c r="AJ955" i="14"/>
  <c r="AJ956" i="14"/>
  <c r="AJ957" i="14"/>
  <c r="AJ958" i="14"/>
  <c r="AJ959" i="14"/>
  <c r="AJ960" i="14"/>
  <c r="AJ961" i="14"/>
  <c r="AJ962" i="14"/>
  <c r="AJ963" i="14"/>
  <c r="AK2" i="14"/>
  <c r="AK3" i="14"/>
  <c r="AK4" i="14"/>
  <c r="AK5" i="14"/>
  <c r="AK6" i="14"/>
  <c r="AK7" i="14"/>
  <c r="AK8" i="14"/>
  <c r="AK9" i="14"/>
  <c r="AK10" i="14"/>
  <c r="AK11" i="14"/>
  <c r="AK12" i="14"/>
  <c r="AK13" i="14"/>
  <c r="AK14" i="14"/>
  <c r="AK15" i="14"/>
  <c r="AK16" i="14"/>
  <c r="AK17" i="14"/>
  <c r="AK18" i="14"/>
  <c r="AK19" i="14"/>
  <c r="AK20" i="14"/>
  <c r="AK21" i="14"/>
  <c r="AK22" i="14"/>
  <c r="AK23" i="14"/>
  <c r="AK24" i="14"/>
  <c r="AK25" i="14"/>
  <c r="AK26" i="14"/>
  <c r="AK27" i="14"/>
  <c r="AK28" i="14"/>
  <c r="AK29" i="14"/>
  <c r="AK30" i="14"/>
  <c r="AK31" i="14"/>
  <c r="AK32" i="14"/>
  <c r="AK33" i="14"/>
  <c r="AK34" i="14"/>
  <c r="AK35" i="14"/>
  <c r="AK36" i="14"/>
  <c r="AK37" i="14"/>
  <c r="AK38" i="14"/>
  <c r="AK39" i="14"/>
  <c r="AK40" i="14"/>
  <c r="AK41" i="14"/>
  <c r="AK42" i="14"/>
  <c r="AK43" i="14"/>
  <c r="AK44" i="14"/>
  <c r="AK45" i="14"/>
  <c r="AK46" i="14"/>
  <c r="AK47" i="14"/>
  <c r="AK48" i="14"/>
  <c r="AK49" i="14"/>
  <c r="AK50" i="14"/>
  <c r="AK51" i="14"/>
  <c r="AK52" i="14"/>
  <c r="AK53" i="14"/>
  <c r="AK54" i="14"/>
  <c r="AK55" i="14"/>
  <c r="AK56" i="14"/>
  <c r="AK57" i="14"/>
  <c r="AK58" i="14"/>
  <c r="AK59" i="14"/>
  <c r="AK60" i="14"/>
  <c r="AK61" i="14"/>
  <c r="AK62" i="14"/>
  <c r="AK63" i="14"/>
  <c r="AK64" i="14"/>
  <c r="AK65" i="14"/>
  <c r="AK66" i="14"/>
  <c r="AK67" i="14"/>
  <c r="AK68" i="14"/>
  <c r="AK69" i="14"/>
  <c r="AK70" i="14"/>
  <c r="AK71" i="14"/>
  <c r="AK72" i="14"/>
  <c r="AK73" i="14"/>
  <c r="AK74" i="14"/>
  <c r="AK75" i="14"/>
  <c r="AK76" i="14"/>
  <c r="AK77" i="14"/>
  <c r="AK78" i="14"/>
  <c r="AK79" i="14"/>
  <c r="AK80" i="14"/>
  <c r="AK81" i="14"/>
  <c r="AK82" i="14"/>
  <c r="AK83" i="14"/>
  <c r="AK84" i="14"/>
  <c r="AK85" i="14"/>
  <c r="AK86" i="14"/>
  <c r="AK87" i="14"/>
  <c r="AK88" i="14"/>
  <c r="AK89" i="14"/>
  <c r="AK90" i="14"/>
  <c r="AK91" i="14"/>
  <c r="AK92" i="14"/>
  <c r="AK93" i="14"/>
  <c r="AK94" i="14"/>
  <c r="AK95" i="14"/>
  <c r="AK96" i="14"/>
  <c r="AK97" i="14"/>
  <c r="AK98" i="14"/>
  <c r="AK99" i="14"/>
  <c r="AK100" i="14"/>
  <c r="AK101" i="14"/>
  <c r="AK102" i="14"/>
  <c r="AK103" i="14"/>
  <c r="AK104" i="14"/>
  <c r="AK105" i="14"/>
  <c r="AK106" i="14"/>
  <c r="AK107" i="14"/>
  <c r="AK108" i="14"/>
  <c r="AK109" i="14"/>
  <c r="AK110" i="14"/>
  <c r="AK111" i="14"/>
  <c r="AK112" i="14"/>
  <c r="AK113" i="14"/>
  <c r="AK114" i="14"/>
  <c r="AK115" i="14"/>
  <c r="AK116" i="14"/>
  <c r="AK117" i="14"/>
  <c r="AK118" i="14"/>
  <c r="AK119" i="14"/>
  <c r="AK120" i="14"/>
  <c r="AK121" i="14"/>
  <c r="AK122" i="14"/>
  <c r="AK123" i="14"/>
  <c r="AK124" i="14"/>
  <c r="AK125" i="14"/>
  <c r="AK126" i="14"/>
  <c r="AK127" i="14"/>
  <c r="AK128" i="14"/>
  <c r="AK129" i="14"/>
  <c r="AK130" i="14"/>
  <c r="AK131" i="14"/>
  <c r="AK132" i="14"/>
  <c r="AK133" i="14"/>
  <c r="AK134" i="14"/>
  <c r="AK135" i="14"/>
  <c r="AK136" i="14"/>
  <c r="AK137" i="14"/>
  <c r="AK138" i="14"/>
  <c r="AK139" i="14"/>
  <c r="AK140" i="14"/>
  <c r="AK141" i="14"/>
  <c r="AK142" i="14"/>
  <c r="AK143" i="14"/>
  <c r="AK144" i="14"/>
  <c r="AK145" i="14"/>
  <c r="AK146" i="14"/>
  <c r="AK147" i="14"/>
  <c r="AK148" i="14"/>
  <c r="AK149" i="14"/>
  <c r="AK150" i="14"/>
  <c r="AK151" i="14"/>
  <c r="AK152" i="14"/>
  <c r="AK153" i="14"/>
  <c r="AK154" i="14"/>
  <c r="AK155" i="14"/>
  <c r="AK156" i="14"/>
  <c r="AK157" i="14"/>
  <c r="AK158" i="14"/>
  <c r="AK159" i="14"/>
  <c r="AK160" i="14"/>
  <c r="AK161" i="14"/>
  <c r="AK162" i="14"/>
  <c r="AK163" i="14"/>
  <c r="AK164" i="14"/>
  <c r="AK165" i="14"/>
  <c r="AK166" i="14"/>
  <c r="AK167" i="14"/>
  <c r="AK168" i="14"/>
  <c r="AK169" i="14"/>
  <c r="AK170" i="14"/>
  <c r="AK171" i="14"/>
  <c r="AK172" i="14"/>
  <c r="AK173" i="14"/>
  <c r="AK174" i="14"/>
  <c r="AK175" i="14"/>
  <c r="AK176" i="14"/>
  <c r="AK177" i="14"/>
  <c r="AK178" i="14"/>
  <c r="AK179" i="14"/>
  <c r="AK180" i="14"/>
  <c r="AK181" i="14"/>
  <c r="AK182" i="14"/>
  <c r="AK183" i="14"/>
  <c r="AK184" i="14"/>
  <c r="AK185" i="14"/>
  <c r="AK186" i="14"/>
  <c r="AK187" i="14"/>
  <c r="AK188" i="14"/>
  <c r="AK189" i="14"/>
  <c r="AK190" i="14"/>
  <c r="AK191" i="14"/>
  <c r="AK192" i="14"/>
  <c r="AK193" i="14"/>
  <c r="AK194" i="14"/>
  <c r="AK195" i="14"/>
  <c r="AK196" i="14"/>
  <c r="AK197" i="14"/>
  <c r="AK198" i="14"/>
  <c r="AK199" i="14"/>
  <c r="AK200" i="14"/>
  <c r="AK201" i="14"/>
  <c r="AK202" i="14"/>
  <c r="AK203" i="14"/>
  <c r="AK204" i="14"/>
  <c r="AK205" i="14"/>
  <c r="AK206" i="14"/>
  <c r="AK207" i="14"/>
  <c r="AK208" i="14"/>
  <c r="AK209" i="14"/>
  <c r="AK210" i="14"/>
  <c r="AK211" i="14"/>
  <c r="AK212" i="14"/>
  <c r="AK213" i="14"/>
  <c r="AK214" i="14"/>
  <c r="AK215" i="14"/>
  <c r="AK216" i="14"/>
  <c r="AK217" i="14"/>
  <c r="AK218" i="14"/>
  <c r="AK219" i="14"/>
  <c r="AK220" i="14"/>
  <c r="AK221" i="14"/>
  <c r="AK222" i="14"/>
  <c r="AK223" i="14"/>
  <c r="AK224" i="14"/>
  <c r="AK225" i="14"/>
  <c r="AK226" i="14"/>
  <c r="AK227" i="14"/>
  <c r="AK228" i="14"/>
  <c r="AK229" i="14"/>
  <c r="AK230" i="14"/>
  <c r="AK231" i="14"/>
  <c r="AK232" i="14"/>
  <c r="AK233" i="14"/>
  <c r="AK234" i="14"/>
  <c r="AK235" i="14"/>
  <c r="AK236" i="14"/>
  <c r="AK237" i="14"/>
  <c r="AK238" i="14"/>
  <c r="AK239" i="14"/>
  <c r="AK240" i="14"/>
  <c r="AK241" i="14"/>
  <c r="AK242" i="14"/>
  <c r="AK243" i="14"/>
  <c r="AK244" i="14"/>
  <c r="AK245" i="14"/>
  <c r="AK246" i="14"/>
  <c r="AK247" i="14"/>
  <c r="AK248" i="14"/>
  <c r="AK249" i="14"/>
  <c r="AK250" i="14"/>
  <c r="AK251" i="14"/>
  <c r="AK252" i="14"/>
  <c r="AK253" i="14"/>
  <c r="AK254" i="14"/>
  <c r="AK255" i="14"/>
  <c r="AK256" i="14"/>
  <c r="AK257" i="14"/>
  <c r="AK258" i="14"/>
  <c r="AK259" i="14"/>
  <c r="AK260" i="14"/>
  <c r="AK261" i="14"/>
  <c r="AK262" i="14"/>
  <c r="AK263" i="14"/>
  <c r="AK264" i="14"/>
  <c r="AK265" i="14"/>
  <c r="AK266" i="14"/>
  <c r="AK267" i="14"/>
  <c r="AK268" i="14"/>
  <c r="AK269" i="14"/>
  <c r="AK270" i="14"/>
  <c r="AK271" i="14"/>
  <c r="AK272" i="14"/>
  <c r="AK273" i="14"/>
  <c r="AK274" i="14"/>
  <c r="AK275" i="14"/>
  <c r="AK276" i="14"/>
  <c r="AK277" i="14"/>
  <c r="AK278" i="14"/>
  <c r="AK279" i="14"/>
  <c r="AK280" i="14"/>
  <c r="AK281" i="14"/>
  <c r="AK282" i="14"/>
  <c r="AK283" i="14"/>
  <c r="AK284" i="14"/>
  <c r="AK285" i="14"/>
  <c r="AK286" i="14"/>
  <c r="AK287" i="14"/>
  <c r="AK288" i="14"/>
  <c r="AK289" i="14"/>
  <c r="AK290" i="14"/>
  <c r="AK291" i="14"/>
  <c r="AK292" i="14"/>
  <c r="AK293" i="14"/>
  <c r="AK294" i="14"/>
  <c r="AK295" i="14"/>
  <c r="AK296" i="14"/>
  <c r="AK297" i="14"/>
  <c r="AK298" i="14"/>
  <c r="AK299" i="14"/>
  <c r="AK300" i="14"/>
  <c r="AK301" i="14"/>
  <c r="AK302" i="14"/>
  <c r="AK303" i="14"/>
  <c r="AK304" i="14"/>
  <c r="AK305" i="14"/>
  <c r="AK306" i="14"/>
  <c r="AK307" i="14"/>
  <c r="AK308" i="14"/>
  <c r="AK309" i="14"/>
  <c r="AK310" i="14"/>
  <c r="AK311" i="14"/>
  <c r="AK312" i="14"/>
  <c r="AK313" i="14"/>
  <c r="AK314" i="14"/>
  <c r="AK315" i="14"/>
  <c r="AK316" i="14"/>
  <c r="AK317" i="14"/>
  <c r="AK318" i="14"/>
  <c r="AK319" i="14"/>
  <c r="AK320" i="14"/>
  <c r="AK321" i="14"/>
  <c r="AK322" i="14"/>
  <c r="AK323" i="14"/>
  <c r="AK324" i="14"/>
  <c r="AK325" i="14"/>
  <c r="AK326" i="14"/>
  <c r="AK327" i="14"/>
  <c r="AK328" i="14"/>
  <c r="AK329" i="14"/>
  <c r="AK330" i="14"/>
  <c r="AK331" i="14"/>
  <c r="AK332" i="14"/>
  <c r="AK333" i="14"/>
  <c r="AK334" i="14"/>
  <c r="AK335" i="14"/>
  <c r="AK336" i="14"/>
  <c r="AK337" i="14"/>
  <c r="AK338" i="14"/>
  <c r="AK339" i="14"/>
  <c r="AK340" i="14"/>
  <c r="AK341" i="14"/>
  <c r="AK342" i="14"/>
  <c r="AK343" i="14"/>
  <c r="AK344" i="14"/>
  <c r="AK345" i="14"/>
  <c r="AK346" i="14"/>
  <c r="AK347" i="14"/>
  <c r="AK348" i="14"/>
  <c r="AK349" i="14"/>
  <c r="AK350" i="14"/>
  <c r="AK351" i="14"/>
  <c r="AK352" i="14"/>
  <c r="AK353" i="14"/>
  <c r="AK354" i="14"/>
  <c r="AK355" i="14"/>
  <c r="AK356" i="14"/>
  <c r="AK357" i="14"/>
  <c r="AK358" i="14"/>
  <c r="AK359" i="14"/>
  <c r="AK360" i="14"/>
  <c r="AK361" i="14"/>
  <c r="AK362" i="14"/>
  <c r="AK363" i="14"/>
  <c r="AK364" i="14"/>
  <c r="AK365" i="14"/>
  <c r="AK366" i="14"/>
  <c r="AK367" i="14"/>
  <c r="AK368" i="14"/>
  <c r="AK369" i="14"/>
  <c r="AK370" i="14"/>
  <c r="AK371" i="14"/>
  <c r="AK372" i="14"/>
  <c r="AK373" i="14"/>
  <c r="AK374" i="14"/>
  <c r="AK375" i="14"/>
  <c r="AK376" i="14"/>
  <c r="AK377" i="14"/>
  <c r="AK378" i="14"/>
  <c r="AK379" i="14"/>
  <c r="AK380" i="14"/>
  <c r="AK381" i="14"/>
  <c r="AK382" i="14"/>
  <c r="AK383" i="14"/>
  <c r="AK384" i="14"/>
  <c r="AK385" i="14"/>
  <c r="AK386" i="14"/>
  <c r="AK387" i="14"/>
  <c r="AK388" i="14"/>
  <c r="AK389" i="14"/>
  <c r="AK390" i="14"/>
  <c r="AK391" i="14"/>
  <c r="AK392" i="14"/>
  <c r="AK393" i="14"/>
  <c r="AK394" i="14"/>
  <c r="AK395" i="14"/>
  <c r="AK396" i="14"/>
  <c r="AK397" i="14"/>
  <c r="AK398" i="14"/>
  <c r="AK399" i="14"/>
  <c r="AK400" i="14"/>
  <c r="AK401" i="14"/>
  <c r="AK402" i="14"/>
  <c r="AK403" i="14"/>
  <c r="AK404" i="14"/>
  <c r="AK405" i="14"/>
  <c r="AK406" i="14"/>
  <c r="AK407" i="14"/>
  <c r="AK408" i="14"/>
  <c r="AK409" i="14"/>
  <c r="AK410" i="14"/>
  <c r="AK411" i="14"/>
  <c r="AK412" i="14"/>
  <c r="AK413" i="14"/>
  <c r="AK414" i="14"/>
  <c r="AK415" i="14"/>
  <c r="AK416" i="14"/>
  <c r="AK417" i="14"/>
  <c r="AK418" i="14"/>
  <c r="AK419" i="14"/>
  <c r="AK420" i="14"/>
  <c r="AK421" i="14"/>
  <c r="AK422" i="14"/>
  <c r="AK423" i="14"/>
  <c r="AK424" i="14"/>
  <c r="AK425" i="14"/>
  <c r="AK426" i="14"/>
  <c r="AK427" i="14"/>
  <c r="AK428" i="14"/>
  <c r="AK429" i="14"/>
  <c r="AK430" i="14"/>
  <c r="AK431" i="14"/>
  <c r="AK432" i="14"/>
  <c r="AK433" i="14"/>
  <c r="AK434" i="14"/>
  <c r="AK435" i="14"/>
  <c r="AK436" i="14"/>
  <c r="AK437" i="14"/>
  <c r="AK438" i="14"/>
  <c r="AK439" i="14"/>
  <c r="AK440" i="14"/>
  <c r="AK441" i="14"/>
  <c r="AK442" i="14"/>
  <c r="AK443" i="14"/>
  <c r="AK444" i="14"/>
  <c r="AK445" i="14"/>
  <c r="AK446" i="14"/>
  <c r="AK447" i="14"/>
  <c r="AK448" i="14"/>
  <c r="AK449" i="14"/>
  <c r="AK450" i="14"/>
  <c r="AK451" i="14"/>
  <c r="AK452" i="14"/>
  <c r="AK453" i="14"/>
  <c r="AK454" i="14"/>
  <c r="AK455" i="14"/>
  <c r="AK456" i="14"/>
  <c r="AK457" i="14"/>
  <c r="AK458" i="14"/>
  <c r="AK459" i="14"/>
  <c r="AK460" i="14"/>
  <c r="AK461" i="14"/>
  <c r="AK462" i="14"/>
  <c r="AK463" i="14"/>
  <c r="AK464" i="14"/>
  <c r="AK465" i="14"/>
  <c r="AK466" i="14"/>
  <c r="AK467" i="14"/>
  <c r="AK468" i="14"/>
  <c r="AK469" i="14"/>
  <c r="AK470" i="14"/>
  <c r="AK471" i="14"/>
  <c r="AK472" i="14"/>
  <c r="AK473" i="14"/>
  <c r="AK474" i="14"/>
  <c r="AK475" i="14"/>
  <c r="AK476" i="14"/>
  <c r="AK477" i="14"/>
  <c r="AK478" i="14"/>
  <c r="AK479" i="14"/>
  <c r="AK480" i="14"/>
  <c r="AK481" i="14"/>
  <c r="AK482" i="14"/>
  <c r="AK483" i="14"/>
  <c r="AK484" i="14"/>
  <c r="AK485" i="14"/>
  <c r="AK486" i="14"/>
  <c r="AK487" i="14"/>
  <c r="AK488" i="14"/>
  <c r="AK489" i="14"/>
  <c r="AK490" i="14"/>
  <c r="AK491" i="14"/>
  <c r="AK492" i="14"/>
  <c r="AK493" i="14"/>
  <c r="AK494" i="14"/>
  <c r="AK495" i="14"/>
  <c r="AK496" i="14"/>
  <c r="AK497" i="14"/>
  <c r="AK498" i="14"/>
  <c r="AK499" i="14"/>
  <c r="AK500" i="14"/>
  <c r="AK501" i="14"/>
  <c r="AK502" i="14"/>
  <c r="AK503" i="14"/>
  <c r="AK504" i="14"/>
  <c r="AK505" i="14"/>
  <c r="AK506" i="14"/>
  <c r="AK507" i="14"/>
  <c r="AK508" i="14"/>
  <c r="AK509" i="14"/>
  <c r="AK510" i="14"/>
  <c r="AK511" i="14"/>
  <c r="AK512" i="14"/>
  <c r="AK513" i="14"/>
  <c r="AK514" i="14"/>
  <c r="AK515" i="14"/>
  <c r="AK516" i="14"/>
  <c r="AK517" i="14"/>
  <c r="AK518" i="14"/>
  <c r="AK519" i="14"/>
  <c r="AK520" i="14"/>
  <c r="AK521" i="14"/>
  <c r="AK522" i="14"/>
  <c r="AK523" i="14"/>
  <c r="AK524" i="14"/>
  <c r="AK525" i="14"/>
  <c r="AK526" i="14"/>
  <c r="AK527" i="14"/>
  <c r="AK528" i="14"/>
  <c r="AK529" i="14"/>
  <c r="AK530" i="14"/>
  <c r="AK531" i="14"/>
  <c r="AK532" i="14"/>
  <c r="AK533" i="14"/>
  <c r="AK534" i="14"/>
  <c r="AK535" i="14"/>
  <c r="AK536" i="14"/>
  <c r="AK537" i="14"/>
  <c r="AK538" i="14"/>
  <c r="AK539" i="14"/>
  <c r="AK540" i="14"/>
  <c r="AK541" i="14"/>
  <c r="AK542" i="14"/>
  <c r="AK543" i="14"/>
  <c r="AK544" i="14"/>
  <c r="AK545" i="14"/>
  <c r="AK546" i="14"/>
  <c r="AK547" i="14"/>
  <c r="AK548" i="14"/>
  <c r="AK549" i="14"/>
  <c r="AK550" i="14"/>
  <c r="AK551" i="14"/>
  <c r="AK552" i="14"/>
  <c r="AK553" i="14"/>
  <c r="AK554" i="14"/>
  <c r="AK555" i="14"/>
  <c r="AK556" i="14"/>
  <c r="AK557" i="14"/>
  <c r="AK558" i="14"/>
  <c r="AK559" i="14"/>
  <c r="AK560" i="14"/>
  <c r="AK561" i="14"/>
  <c r="AK562" i="14"/>
  <c r="AK563" i="14"/>
  <c r="AK564" i="14"/>
  <c r="AK565" i="14"/>
  <c r="AK566" i="14"/>
  <c r="AK567" i="14"/>
  <c r="AK568" i="14"/>
  <c r="AK569" i="14"/>
  <c r="AK570" i="14"/>
  <c r="AK571" i="14"/>
  <c r="AK572" i="14"/>
  <c r="AK573" i="14"/>
  <c r="AK574" i="14"/>
  <c r="AK575" i="14"/>
  <c r="AK576" i="14"/>
  <c r="AK577" i="14"/>
  <c r="AK578" i="14"/>
  <c r="AK579" i="14"/>
  <c r="AK580" i="14"/>
  <c r="AK581" i="14"/>
  <c r="AK582" i="14"/>
  <c r="AK583" i="14"/>
  <c r="AK584" i="14"/>
  <c r="AK585" i="14"/>
  <c r="AK586" i="14"/>
  <c r="AK587" i="14"/>
  <c r="AK588" i="14"/>
  <c r="AK589" i="14"/>
  <c r="AK590" i="14"/>
  <c r="AK591" i="14"/>
  <c r="AK592" i="14"/>
  <c r="AK593" i="14"/>
  <c r="AK594" i="14"/>
  <c r="AK595" i="14"/>
  <c r="AK596" i="14"/>
  <c r="AK597" i="14"/>
  <c r="AK598" i="14"/>
  <c r="AK599" i="14"/>
  <c r="AK600" i="14"/>
  <c r="AK601" i="14"/>
  <c r="AK602" i="14"/>
  <c r="AK603" i="14"/>
  <c r="AK604" i="14"/>
  <c r="AK605" i="14"/>
  <c r="AK606" i="14"/>
  <c r="AK607" i="14"/>
  <c r="AK608" i="14"/>
  <c r="AK609" i="14"/>
  <c r="AK610" i="14"/>
  <c r="AK611" i="14"/>
  <c r="AK612" i="14"/>
  <c r="AK613" i="14"/>
  <c r="AK614" i="14"/>
  <c r="AK615" i="14"/>
  <c r="AK616" i="14"/>
  <c r="AK617" i="14"/>
  <c r="AK618" i="14"/>
  <c r="AK619" i="14"/>
  <c r="AK620" i="14"/>
  <c r="AK621" i="14"/>
  <c r="AK622" i="14"/>
  <c r="AK623" i="14"/>
  <c r="AK624" i="14"/>
  <c r="AK625" i="14"/>
  <c r="AK626" i="14"/>
  <c r="AK627" i="14"/>
  <c r="AK628" i="14"/>
  <c r="AK629" i="14"/>
  <c r="AK630" i="14"/>
  <c r="AK631" i="14"/>
  <c r="AK632" i="14"/>
  <c r="AK633" i="14"/>
  <c r="AK634" i="14"/>
  <c r="AK635" i="14"/>
  <c r="AK636" i="14"/>
  <c r="AK637" i="14"/>
  <c r="AK638" i="14"/>
  <c r="AK639" i="14"/>
  <c r="AK640" i="14"/>
  <c r="AK641" i="14"/>
  <c r="AK642" i="14"/>
  <c r="AK643" i="14"/>
  <c r="AK644" i="14"/>
  <c r="AK645" i="14"/>
  <c r="AK646" i="14"/>
  <c r="AK647" i="14"/>
  <c r="AK648" i="14"/>
  <c r="AK649" i="14"/>
  <c r="AK650" i="14"/>
  <c r="AK651" i="14"/>
  <c r="AK652" i="14"/>
  <c r="AK653" i="14"/>
  <c r="AK654" i="14"/>
  <c r="AK655" i="14"/>
  <c r="AK656" i="14"/>
  <c r="AK657" i="14"/>
  <c r="AK658" i="14"/>
  <c r="AK659" i="14"/>
  <c r="AK660" i="14"/>
  <c r="AK661" i="14"/>
  <c r="AK662" i="14"/>
  <c r="AK663" i="14"/>
  <c r="AK664" i="14"/>
  <c r="AK665" i="14"/>
  <c r="AK666" i="14"/>
  <c r="AK667" i="14"/>
  <c r="AK668" i="14"/>
  <c r="AK669" i="14"/>
  <c r="AK670" i="14"/>
  <c r="AK671" i="14"/>
  <c r="AK672" i="14"/>
  <c r="AK673" i="14"/>
  <c r="AK674" i="14"/>
  <c r="AK675" i="14"/>
  <c r="AK676" i="14"/>
  <c r="AK677" i="14"/>
  <c r="AK678" i="14"/>
  <c r="AK679" i="14"/>
  <c r="AK680" i="14"/>
  <c r="AK681" i="14"/>
  <c r="AK682" i="14"/>
  <c r="AK683" i="14"/>
  <c r="AK684" i="14"/>
  <c r="AK685" i="14"/>
  <c r="AK686" i="14"/>
  <c r="AK687" i="14"/>
  <c r="AK688" i="14"/>
  <c r="AK689" i="14"/>
  <c r="AK690" i="14"/>
  <c r="AK691" i="14"/>
  <c r="AK692" i="14"/>
  <c r="AK693" i="14"/>
  <c r="AK694" i="14"/>
  <c r="AK695" i="14"/>
  <c r="AK696" i="14"/>
  <c r="AK697" i="14"/>
  <c r="AK698" i="14"/>
  <c r="AK699" i="14"/>
  <c r="AK700" i="14"/>
  <c r="AK701" i="14"/>
  <c r="AK702" i="14"/>
  <c r="AK703" i="14"/>
  <c r="AK704" i="14"/>
  <c r="AK705" i="14"/>
  <c r="AK706" i="14"/>
  <c r="AK707" i="14"/>
  <c r="AK708" i="14"/>
  <c r="AK709" i="14"/>
  <c r="AK710" i="14"/>
  <c r="AK711" i="14"/>
  <c r="AK712" i="14"/>
  <c r="AK713" i="14"/>
  <c r="AK714" i="14"/>
  <c r="AK715" i="14"/>
  <c r="AK716" i="14"/>
  <c r="AK717" i="14"/>
  <c r="AK718" i="14"/>
  <c r="AK719" i="14"/>
  <c r="AK720" i="14"/>
  <c r="AK721" i="14"/>
  <c r="AK722" i="14"/>
  <c r="AK723" i="14"/>
  <c r="AK724" i="14"/>
  <c r="AK725" i="14"/>
  <c r="AK726" i="14"/>
  <c r="AK727" i="14"/>
  <c r="AK728" i="14"/>
  <c r="AK729" i="14"/>
  <c r="AK730" i="14"/>
  <c r="AK731" i="14"/>
  <c r="AK732" i="14"/>
  <c r="AK733" i="14"/>
  <c r="AK734" i="14"/>
  <c r="AK735" i="14"/>
  <c r="AK736" i="14"/>
  <c r="AK737" i="14"/>
  <c r="AK738" i="14"/>
  <c r="AK739" i="14"/>
  <c r="AK740" i="14"/>
  <c r="AK741" i="14"/>
  <c r="AK742" i="14"/>
  <c r="AK743" i="14"/>
  <c r="AK744" i="14"/>
  <c r="AK745" i="14"/>
  <c r="AK746" i="14"/>
  <c r="AK747" i="14"/>
  <c r="AK748" i="14"/>
  <c r="AK749" i="14"/>
  <c r="AK750" i="14"/>
  <c r="AK751" i="14"/>
  <c r="AK752" i="14"/>
  <c r="AK753" i="14"/>
  <c r="AK754" i="14"/>
  <c r="AK755" i="14"/>
  <c r="AK756" i="14"/>
  <c r="AK757" i="14"/>
  <c r="AK758" i="14"/>
  <c r="AK759" i="14"/>
  <c r="AK760" i="14"/>
  <c r="AK761" i="14"/>
  <c r="AK762" i="14"/>
  <c r="AK763" i="14"/>
  <c r="AK764" i="14"/>
  <c r="AK765" i="14"/>
  <c r="AK766" i="14"/>
  <c r="AK767" i="14"/>
  <c r="AK768" i="14"/>
  <c r="AK769" i="14"/>
  <c r="AK770" i="14"/>
  <c r="AK771" i="14"/>
  <c r="AK772" i="14"/>
  <c r="AK773" i="14"/>
  <c r="AK774" i="14"/>
  <c r="AK775" i="14"/>
  <c r="AK776" i="14"/>
  <c r="AK777" i="14"/>
  <c r="AK778" i="14"/>
  <c r="AK779" i="14"/>
  <c r="AK780" i="14"/>
  <c r="AK781" i="14"/>
  <c r="AK782" i="14"/>
  <c r="AK783" i="14"/>
  <c r="AK784" i="14"/>
  <c r="AK785" i="14"/>
  <c r="AK786" i="14"/>
  <c r="AK787" i="14"/>
  <c r="AK788" i="14"/>
  <c r="AK789" i="14"/>
  <c r="AK790" i="14"/>
  <c r="AK791" i="14"/>
  <c r="AK792" i="14"/>
  <c r="AK793" i="14"/>
  <c r="AK794" i="14"/>
  <c r="AK795" i="14"/>
  <c r="AK796" i="14"/>
  <c r="AK797" i="14"/>
  <c r="AK798" i="14"/>
  <c r="AK799" i="14"/>
  <c r="AK800" i="14"/>
  <c r="AK801" i="14"/>
  <c r="AK802" i="14"/>
  <c r="AK803" i="14"/>
  <c r="AK804" i="14"/>
  <c r="AK805" i="14"/>
  <c r="AK806" i="14"/>
  <c r="AK807" i="14"/>
  <c r="AK808" i="14"/>
  <c r="AK809" i="14"/>
  <c r="AK810" i="14"/>
  <c r="AK811" i="14"/>
  <c r="AK812" i="14"/>
  <c r="AK813" i="14"/>
  <c r="AK814" i="14"/>
  <c r="AK815" i="14"/>
  <c r="AK816" i="14"/>
  <c r="AK817" i="14"/>
  <c r="AK818" i="14"/>
  <c r="AK819" i="14"/>
  <c r="AK820" i="14"/>
  <c r="AK821" i="14"/>
  <c r="AK822" i="14"/>
  <c r="AK823" i="14"/>
  <c r="AK824" i="14"/>
  <c r="AK825" i="14"/>
  <c r="AK826" i="14"/>
  <c r="AK827" i="14"/>
  <c r="AK828" i="14"/>
  <c r="AK829" i="14"/>
  <c r="AK830" i="14"/>
  <c r="AK831" i="14"/>
  <c r="AK832" i="14"/>
  <c r="AK833" i="14"/>
  <c r="AK834" i="14"/>
  <c r="AK835" i="14"/>
  <c r="AK836" i="14"/>
  <c r="AK837" i="14"/>
  <c r="AK838" i="14"/>
  <c r="AK839" i="14"/>
  <c r="AK840" i="14"/>
  <c r="AK841" i="14"/>
  <c r="AK842" i="14"/>
  <c r="AK843" i="14"/>
  <c r="AK844" i="14"/>
  <c r="AK845" i="14"/>
  <c r="AK846" i="14"/>
  <c r="AK847" i="14"/>
  <c r="AK848" i="14"/>
  <c r="AK849" i="14"/>
  <c r="AK850" i="14"/>
  <c r="AK851" i="14"/>
  <c r="AK852" i="14"/>
  <c r="AK853" i="14"/>
  <c r="AK854" i="14"/>
  <c r="AK855" i="14"/>
  <c r="AK856" i="14"/>
  <c r="AK857" i="14"/>
  <c r="AK858" i="14"/>
  <c r="AK859" i="14"/>
  <c r="AK860" i="14"/>
  <c r="AK861" i="14"/>
  <c r="AK862" i="14"/>
  <c r="AK863" i="14"/>
  <c r="AK864" i="14"/>
  <c r="AK865" i="14"/>
  <c r="AK866" i="14"/>
  <c r="AK867" i="14"/>
  <c r="AK868" i="14"/>
  <c r="AK869" i="14"/>
  <c r="AK870" i="14"/>
  <c r="AK871" i="14"/>
  <c r="AK872" i="14"/>
  <c r="AK873" i="14"/>
  <c r="AK874" i="14"/>
  <c r="AK875" i="14"/>
  <c r="AK876" i="14"/>
  <c r="AK877" i="14"/>
  <c r="AK878" i="14"/>
  <c r="AK879" i="14"/>
  <c r="AK880" i="14"/>
  <c r="AK881" i="14"/>
  <c r="AK882" i="14"/>
  <c r="AK883" i="14"/>
  <c r="AK884" i="14"/>
  <c r="AK885" i="14"/>
  <c r="AK886" i="14"/>
  <c r="AK887" i="14"/>
  <c r="AK888" i="14"/>
  <c r="AK889" i="14"/>
  <c r="AK890" i="14"/>
  <c r="AK891" i="14"/>
  <c r="AK892" i="14"/>
  <c r="AK893" i="14"/>
  <c r="AK894" i="14"/>
  <c r="AK895" i="14"/>
  <c r="AK896" i="14"/>
  <c r="AK897" i="14"/>
  <c r="AK898" i="14"/>
  <c r="AK899" i="14"/>
  <c r="AK900" i="14"/>
  <c r="AK901" i="14"/>
  <c r="AK902" i="14"/>
  <c r="AK903" i="14"/>
  <c r="AK904" i="14"/>
  <c r="AK905" i="14"/>
  <c r="AK906" i="14"/>
  <c r="AK907" i="14"/>
  <c r="AK908" i="14"/>
  <c r="AK909" i="14"/>
  <c r="AK910" i="14"/>
  <c r="AK911" i="14"/>
  <c r="AK912" i="14"/>
  <c r="AK913" i="14"/>
  <c r="AK914" i="14"/>
  <c r="AK915" i="14"/>
  <c r="AK916" i="14"/>
  <c r="AK917" i="14"/>
  <c r="AK918" i="14"/>
  <c r="AK919" i="14"/>
  <c r="AK920" i="14"/>
  <c r="AK921" i="14"/>
  <c r="AK922" i="14"/>
  <c r="AK923" i="14"/>
  <c r="AK924" i="14"/>
  <c r="AK925" i="14"/>
  <c r="AK926" i="14"/>
  <c r="AK927" i="14"/>
  <c r="AK928" i="14"/>
  <c r="AK929" i="14"/>
  <c r="AK930" i="14"/>
  <c r="AK931" i="14"/>
  <c r="AK932" i="14"/>
  <c r="AK933" i="14"/>
  <c r="AK934" i="14"/>
  <c r="AK935" i="14"/>
  <c r="AK936" i="14"/>
  <c r="AK937" i="14"/>
  <c r="AK938" i="14"/>
  <c r="AK939" i="14"/>
  <c r="AK940" i="14"/>
  <c r="AK941" i="14"/>
  <c r="AK942" i="14"/>
  <c r="AK943" i="14"/>
  <c r="AK944" i="14"/>
  <c r="AK945" i="14"/>
  <c r="AK946" i="14"/>
  <c r="AK947" i="14"/>
  <c r="AK948" i="14"/>
  <c r="AK949" i="14"/>
  <c r="AK950" i="14"/>
  <c r="AK951" i="14"/>
  <c r="AK952" i="14"/>
  <c r="AK953" i="14"/>
  <c r="AK954" i="14"/>
  <c r="AK955" i="14"/>
  <c r="AK956" i="14"/>
  <c r="AK957" i="14"/>
  <c r="AK958" i="14"/>
  <c r="AK959" i="14"/>
  <c r="AK960" i="14"/>
  <c r="AK961" i="14"/>
  <c r="AK962" i="14"/>
  <c r="AK963" i="14"/>
  <c r="A1" i="5" l="1"/>
  <c r="B119" i="5" s="1" a="1"/>
  <c r="B119" i="5" s="1"/>
  <c r="Y119" i="5" s="1" a="1"/>
  <c r="Y119" i="5" s="1"/>
  <c r="B120" i="5" a="1"/>
  <c r="B120" i="5" s="1"/>
  <c r="Y120" i="5" s="1" a="1"/>
  <c r="Y120" i="5" s="1"/>
  <c r="B114" i="5" a="1"/>
  <c r="B114" i="5" s="1"/>
  <c r="Y114" i="5" s="1" a="1"/>
  <c r="Y114" i="5" s="1"/>
  <c r="B113" i="5" a="1"/>
  <c r="B113" i="5" s="1"/>
  <c r="Y113" i="5" s="1" a="1"/>
  <c r="Y113" i="5" s="1"/>
  <c r="B106" i="5" a="1"/>
  <c r="B106" i="5" s="1"/>
  <c r="Y106" i="5" s="1" a="1"/>
  <c r="Y106" i="5" s="1"/>
  <c r="B105" i="5" a="1"/>
  <c r="B105" i="5" s="1"/>
  <c r="Y105" i="5" s="1" a="1"/>
  <c r="Y105" i="5" s="1"/>
  <c r="B104" i="5" a="1"/>
  <c r="B104" i="5" s="1"/>
  <c r="Y104" i="5" s="1" a="1"/>
  <c r="Y104" i="5" s="1"/>
  <c r="B97" i="5" a="1"/>
  <c r="B97" i="5" s="1"/>
  <c r="Y97" i="5" s="1" a="1"/>
  <c r="Y97" i="5" s="1"/>
  <c r="B96" i="5" a="1"/>
  <c r="B96" i="5" s="1"/>
  <c r="Y96" i="5" s="1" a="1"/>
  <c r="Y96" i="5" s="1"/>
  <c r="B90" i="5" a="1"/>
  <c r="B90" i="5" s="1"/>
  <c r="Y90" i="5" s="1" a="1"/>
  <c r="Y90" i="5" s="1"/>
  <c r="B88" i="5" a="1"/>
  <c r="B88" i="5" s="1"/>
  <c r="Y88" i="5" s="1" a="1"/>
  <c r="Y88" i="5" s="1"/>
  <c r="B82" i="5" a="1"/>
  <c r="B82" i="5" s="1"/>
  <c r="Y82" i="5" s="1" a="1"/>
  <c r="Y82" i="5" s="1"/>
  <c r="B81" i="5" a="1"/>
  <c r="B81" i="5" s="1"/>
  <c r="Y81" i="5" s="1" a="1"/>
  <c r="Y81" i="5" s="1"/>
  <c r="B74" i="5" a="1"/>
  <c r="B74" i="5" s="1"/>
  <c r="Y74" i="5" s="1" a="1"/>
  <c r="Y74" i="5" s="1"/>
  <c r="B73" i="5" a="1"/>
  <c r="B73" i="5" s="1"/>
  <c r="Y73" i="5" s="1" a="1"/>
  <c r="Y73" i="5" s="1"/>
  <c r="B72" i="5" a="1"/>
  <c r="B72" i="5" s="1"/>
  <c r="Y72" i="5" s="1" a="1"/>
  <c r="Y72" i="5" s="1"/>
  <c r="B66" i="5" a="1"/>
  <c r="B66" i="5" s="1"/>
  <c r="Y66" i="5" s="1" a="1"/>
  <c r="Y66" i="5" s="1"/>
  <c r="B65" i="5" a="1"/>
  <c r="B65" i="5" s="1"/>
  <c r="Y65" i="5" s="1" a="1"/>
  <c r="Y65" i="5" s="1"/>
  <c r="B64" i="5" a="1"/>
  <c r="B64" i="5" s="1"/>
  <c r="Y64" i="5" s="1" a="1"/>
  <c r="Y64" i="5" s="1"/>
  <c r="B58" i="5" a="1"/>
  <c r="B58" i="5" s="1"/>
  <c r="Y58" i="5" s="1" a="1"/>
  <c r="Y58" i="5" s="1"/>
  <c r="B57" i="5" a="1"/>
  <c r="B57" i="5" s="1"/>
  <c r="Y57" i="5" s="1" a="1"/>
  <c r="Y57" i="5" s="1"/>
  <c r="B56" i="5" a="1"/>
  <c r="B56" i="5" s="1"/>
  <c r="Y56" i="5" s="1" a="1"/>
  <c r="Y56" i="5" s="1"/>
  <c r="B50" i="5" a="1"/>
  <c r="B50" i="5" s="1"/>
  <c r="Y50" i="5" s="1" a="1"/>
  <c r="Y50" i="5" s="1"/>
  <c r="B49" i="5" a="1"/>
  <c r="B49" i="5" s="1"/>
  <c r="Y49" i="5" s="1" a="1"/>
  <c r="Y49" i="5" s="1"/>
  <c r="B48" i="5" a="1"/>
  <c r="B48" i="5" s="1"/>
  <c r="Y48" i="5" s="1" a="1"/>
  <c r="Y48" i="5" s="1"/>
  <c r="B42" i="5" a="1"/>
  <c r="B42" i="5" s="1"/>
  <c r="Y42" i="5" s="1" a="1"/>
  <c r="Y42" i="5" s="1"/>
  <c r="B41" i="5" a="1"/>
  <c r="B41" i="5" s="1"/>
  <c r="Y41" i="5" s="1" a="1"/>
  <c r="Y41" i="5" s="1"/>
  <c r="B40" i="5" a="1"/>
  <c r="B40" i="5" s="1"/>
  <c r="Y40" i="5" s="1" a="1"/>
  <c r="Y40" i="5" s="1"/>
  <c r="B34" i="5" a="1"/>
  <c r="B34" i="5" s="1"/>
  <c r="Y34" i="5" s="1" a="1"/>
  <c r="Y34" i="5" s="1"/>
  <c r="B33" i="5" a="1"/>
  <c r="B33" i="5" s="1"/>
  <c r="Y33" i="5" s="1" a="1"/>
  <c r="Y33" i="5" s="1"/>
  <c r="B32" i="5" a="1"/>
  <c r="B32" i="5" s="1"/>
  <c r="Y32" i="5" s="1" a="1"/>
  <c r="Y32" i="5" s="1"/>
  <c r="B26" i="5" a="1"/>
  <c r="B26" i="5" s="1"/>
  <c r="Y26" i="5" s="1" a="1"/>
  <c r="Y26" i="5" s="1"/>
  <c r="B25" i="5" a="1"/>
  <c r="B25" i="5" s="1"/>
  <c r="Y25" i="5" s="1" a="1"/>
  <c r="Y25" i="5" s="1"/>
  <c r="B24" i="5" a="1"/>
  <c r="B24" i="5" s="1"/>
  <c r="Y24" i="5" s="1" a="1"/>
  <c r="Y24" i="5" s="1"/>
  <c r="B18" i="5" a="1"/>
  <c r="B18" i="5" s="1"/>
  <c r="Y18" i="5" s="1" a="1"/>
  <c r="Y18" i="5" s="1"/>
  <c r="B17" i="5" a="1"/>
  <c r="B17" i="5" s="1"/>
  <c r="Y17" i="5" s="1" a="1"/>
  <c r="Y17" i="5" s="1"/>
  <c r="B16" i="5" a="1"/>
  <c r="B16" i="5" s="1"/>
  <c r="Y16" i="5" s="1" a="1"/>
  <c r="Y16" i="5" s="1"/>
  <c r="B10" i="5" a="1"/>
  <c r="B10" i="5" s="1"/>
  <c r="Y10" i="5" s="1" a="1"/>
  <c r="Y10" i="5" s="1"/>
  <c r="B9" i="5" a="1"/>
  <c r="B9" i="5" s="1"/>
  <c r="Y9" i="5" s="1" a="1"/>
  <c r="Y9" i="5" s="1"/>
  <c r="B8" i="5" a="1"/>
  <c r="B8" i="5" s="1"/>
  <c r="Y8" i="5" s="1" a="1"/>
  <c r="Y8" i="5" s="1"/>
  <c r="B3" i="5" a="1"/>
  <c r="B3" i="5" s="1"/>
  <c r="Y3" i="5" s="1" a="1"/>
  <c r="Y3" i="5" s="1"/>
  <c r="B80" i="5" l="1" a="1"/>
  <c r="B80" i="5" s="1"/>
  <c r="Y80" i="5" s="1" a="1"/>
  <c r="Y80" i="5" s="1"/>
  <c r="B89" i="5" a="1"/>
  <c r="B89" i="5" s="1"/>
  <c r="Y89" i="5" s="1" a="1"/>
  <c r="Y89" i="5" s="1"/>
  <c r="B98" i="5" a="1"/>
  <c r="B98" i="5" s="1"/>
  <c r="Y98" i="5" s="1" a="1"/>
  <c r="Y98" i="5" s="1"/>
  <c r="B112" i="5" a="1"/>
  <c r="B112" i="5" s="1"/>
  <c r="Y112" i="5" s="1" a="1"/>
  <c r="Y112" i="5" s="1"/>
  <c r="B2" i="5" a="1"/>
  <c r="B2" i="5" s="1"/>
  <c r="D2" i="5" s="1" a="1"/>
  <c r="D2" i="5" s="1"/>
  <c r="V25" i="5" a="1"/>
  <c r="V25" i="5" s="1"/>
  <c r="P18" i="5" a="1"/>
  <c r="P18" i="5" s="1"/>
  <c r="X41" i="5" a="1"/>
  <c r="X41" i="5" s="1"/>
  <c r="C64" i="5" a="1"/>
  <c r="C64" i="5" s="1"/>
  <c r="Q82" i="5" a="1"/>
  <c r="Q82" i="5" s="1"/>
  <c r="R24" i="5" a="1"/>
  <c r="R24" i="5" s="1"/>
  <c r="O42" i="5" a="1"/>
  <c r="O42" i="5" s="1"/>
  <c r="T65" i="5" a="1"/>
  <c r="T65" i="5" s="1"/>
  <c r="R88" i="5" a="1"/>
  <c r="R88" i="5" s="1"/>
  <c r="O106" i="5" a="1"/>
  <c r="O106" i="5" s="1"/>
  <c r="V48" i="5" a="1"/>
  <c r="V48" i="5" s="1"/>
  <c r="J8" i="5" a="1"/>
  <c r="J8" i="5" s="1"/>
  <c r="I72" i="5" a="1"/>
  <c r="I72" i="5" s="1"/>
  <c r="V9" i="5" a="1"/>
  <c r="V9" i="5" s="1"/>
  <c r="O10" i="5" a="1"/>
  <c r="O10" i="5" s="1"/>
  <c r="G33" i="5" a="1"/>
  <c r="G33" i="5" s="1"/>
  <c r="W56" i="5" a="1"/>
  <c r="W56" i="5" s="1"/>
  <c r="M74" i="5" a="1"/>
  <c r="M74" i="5" s="1"/>
  <c r="X120" i="5" a="1"/>
  <c r="X120" i="5" s="1"/>
  <c r="K66" i="5" a="1"/>
  <c r="K66" i="5" s="1"/>
  <c r="D26" i="5" a="1"/>
  <c r="D26" i="5" s="1"/>
  <c r="X50" i="5" a="1"/>
  <c r="X50" i="5" s="1"/>
  <c r="R96" i="5" a="1"/>
  <c r="R96" i="5" s="1"/>
  <c r="U34" i="5" a="1"/>
  <c r="U34" i="5" s="1"/>
  <c r="P3" i="5" a="1"/>
  <c r="P3" i="5" s="1"/>
  <c r="O89" i="5" a="1"/>
  <c r="O89" i="5" s="1"/>
  <c r="R49" i="5" a="1"/>
  <c r="R49" i="5" s="1"/>
  <c r="M90" i="5" a="1"/>
  <c r="M90" i="5" s="1"/>
  <c r="X32" i="5" a="1"/>
  <c r="X32" i="5" s="1"/>
  <c r="E17" i="5" a="1"/>
  <c r="E17" i="5" s="1"/>
  <c r="X40" i="5" a="1"/>
  <c r="X40" i="5" s="1"/>
  <c r="H81" i="5" a="1"/>
  <c r="H81" i="5" s="1"/>
  <c r="T104" i="5" a="1"/>
  <c r="T104" i="5" s="1"/>
  <c r="F119" i="5" a="1"/>
  <c r="F119" i="5" s="1"/>
  <c r="B11" i="5" a="1"/>
  <c r="B11" i="5" s="1"/>
  <c r="Y11" i="5" s="1" a="1"/>
  <c r="Y11" i="5" s="1"/>
  <c r="B35" i="5" a="1"/>
  <c r="B35" i="5" s="1"/>
  <c r="Y35" i="5" s="1" a="1"/>
  <c r="Y35" i="5" s="1"/>
  <c r="B59" i="5" a="1"/>
  <c r="B59" i="5" s="1"/>
  <c r="Y59" i="5" s="1" a="1"/>
  <c r="Y59" i="5" s="1"/>
  <c r="B83" i="5" a="1"/>
  <c r="B83" i="5" s="1"/>
  <c r="Y83" i="5" s="1" a="1"/>
  <c r="Y83" i="5" s="1"/>
  <c r="B107" i="5" a="1"/>
  <c r="B107" i="5" s="1"/>
  <c r="Y107" i="5" s="1" a="1"/>
  <c r="Y107" i="5" s="1"/>
  <c r="B12" i="5" a="1"/>
  <c r="B12" i="5" s="1"/>
  <c r="Y12" i="5" s="1" a="1"/>
  <c r="Y12" i="5" s="1"/>
  <c r="B28" i="5" a="1"/>
  <c r="B28" i="5" s="1"/>
  <c r="Y28" i="5" s="1" a="1"/>
  <c r="Y28" i="5" s="1"/>
  <c r="B44" i="5" a="1"/>
  <c r="B44" i="5" s="1"/>
  <c r="Y44" i="5" s="1" a="1"/>
  <c r="Y44" i="5" s="1"/>
  <c r="B60" i="5" a="1"/>
  <c r="B60" i="5" s="1"/>
  <c r="Y60" i="5" s="1" a="1"/>
  <c r="Y60" i="5" s="1"/>
  <c r="B76" i="5" a="1"/>
  <c r="B76" i="5" s="1"/>
  <c r="Y76" i="5" s="1" a="1"/>
  <c r="Y76" i="5" s="1"/>
  <c r="B92" i="5" a="1"/>
  <c r="B92" i="5" s="1"/>
  <c r="Y92" i="5" s="1" a="1"/>
  <c r="Y92" i="5" s="1"/>
  <c r="B108" i="5" a="1"/>
  <c r="B108" i="5" s="1"/>
  <c r="Y108" i="5" s="1" a="1"/>
  <c r="Y108" i="5" s="1"/>
  <c r="B5" i="5" a="1"/>
  <c r="B5" i="5" s="1"/>
  <c r="Y5" i="5" s="1" a="1"/>
  <c r="Y5" i="5" s="1"/>
  <c r="B13" i="5" a="1"/>
  <c r="B13" i="5" s="1"/>
  <c r="Y13" i="5" s="1" a="1"/>
  <c r="Y13" i="5" s="1"/>
  <c r="B21" i="5" a="1"/>
  <c r="B21" i="5" s="1"/>
  <c r="Y21" i="5" s="1" a="1"/>
  <c r="Y21" i="5" s="1"/>
  <c r="B29" i="5" a="1"/>
  <c r="B29" i="5" s="1"/>
  <c r="Y29" i="5" s="1" a="1"/>
  <c r="Y29" i="5" s="1"/>
  <c r="B37" i="5" a="1"/>
  <c r="B37" i="5" s="1"/>
  <c r="Y37" i="5" s="1" a="1"/>
  <c r="Y37" i="5" s="1"/>
  <c r="B45" i="5" a="1"/>
  <c r="B45" i="5" s="1"/>
  <c r="Y45" i="5" s="1" a="1"/>
  <c r="Y45" i="5" s="1"/>
  <c r="B53" i="5" a="1"/>
  <c r="B53" i="5" s="1"/>
  <c r="Y53" i="5" s="1" a="1"/>
  <c r="Y53" i="5" s="1"/>
  <c r="B61" i="5" a="1"/>
  <c r="B61" i="5" s="1"/>
  <c r="Y61" i="5" s="1" a="1"/>
  <c r="Y61" i="5" s="1"/>
  <c r="B69" i="5" a="1"/>
  <c r="B69" i="5" s="1"/>
  <c r="Y69" i="5" s="1" a="1"/>
  <c r="Y69" i="5" s="1"/>
  <c r="B77" i="5" a="1"/>
  <c r="B77" i="5" s="1"/>
  <c r="Y77" i="5" s="1" a="1"/>
  <c r="Y77" i="5" s="1"/>
  <c r="B85" i="5" a="1"/>
  <c r="B85" i="5" s="1"/>
  <c r="Y85" i="5" s="1" a="1"/>
  <c r="Y85" i="5" s="1"/>
  <c r="B93" i="5" a="1"/>
  <c r="B93" i="5" s="1"/>
  <c r="Y93" i="5" s="1" a="1"/>
  <c r="Y93" i="5" s="1"/>
  <c r="B101" i="5" a="1"/>
  <c r="B101" i="5" s="1"/>
  <c r="Y101" i="5" s="1" a="1"/>
  <c r="Y101" i="5" s="1"/>
  <c r="B109" i="5" a="1"/>
  <c r="B109" i="5" s="1"/>
  <c r="Y109" i="5" s="1" a="1"/>
  <c r="Y109" i="5" s="1"/>
  <c r="B117" i="5" a="1"/>
  <c r="B117" i="5" s="1"/>
  <c r="Y117" i="5" s="1" a="1"/>
  <c r="Y117" i="5" s="1"/>
  <c r="B27" i="5" a="1"/>
  <c r="B27" i="5" s="1"/>
  <c r="Y27" i="5" s="1" a="1"/>
  <c r="Y27" i="5" s="1"/>
  <c r="B51" i="5" a="1"/>
  <c r="B51" i="5" s="1"/>
  <c r="Y51" i="5" s="1" a="1"/>
  <c r="Y51" i="5" s="1"/>
  <c r="B75" i="5" a="1"/>
  <c r="B75" i="5" s="1"/>
  <c r="Y75" i="5" s="1" a="1"/>
  <c r="Y75" i="5" s="1"/>
  <c r="B99" i="5" a="1"/>
  <c r="B99" i="5" s="1"/>
  <c r="Y99" i="5" s="1" a="1"/>
  <c r="Y99" i="5" s="1"/>
  <c r="B4" i="5" a="1"/>
  <c r="B4" i="5" s="1"/>
  <c r="Y4" i="5" s="1" a="1"/>
  <c r="Y4" i="5" s="1"/>
  <c r="B20" i="5" a="1"/>
  <c r="B20" i="5" s="1"/>
  <c r="Y20" i="5" s="1" a="1"/>
  <c r="Y20" i="5" s="1"/>
  <c r="B36" i="5" a="1"/>
  <c r="B36" i="5" s="1"/>
  <c r="Y36" i="5" s="1" a="1"/>
  <c r="Y36" i="5" s="1"/>
  <c r="B52" i="5" a="1"/>
  <c r="B52" i="5" s="1"/>
  <c r="Y52" i="5" s="1" a="1"/>
  <c r="Y52" i="5" s="1"/>
  <c r="B68" i="5" a="1"/>
  <c r="B68" i="5" s="1"/>
  <c r="Y68" i="5" s="1" a="1"/>
  <c r="Y68" i="5" s="1"/>
  <c r="B84" i="5" a="1"/>
  <c r="B84" i="5" s="1"/>
  <c r="Y84" i="5" s="1" a="1"/>
  <c r="Y84" i="5" s="1"/>
  <c r="B100" i="5" a="1"/>
  <c r="B100" i="5" s="1"/>
  <c r="Y100" i="5" s="1" a="1"/>
  <c r="Y100" i="5" s="1"/>
  <c r="B116" i="5" a="1"/>
  <c r="B116" i="5" s="1"/>
  <c r="Y116" i="5" s="1" a="1"/>
  <c r="Y116" i="5" s="1"/>
  <c r="B6" i="5" a="1"/>
  <c r="B6" i="5" s="1"/>
  <c r="Y6" i="5" s="1" a="1"/>
  <c r="Y6" i="5" s="1"/>
  <c r="B14" i="5" a="1"/>
  <c r="B14" i="5" s="1"/>
  <c r="Y14" i="5" s="1" a="1"/>
  <c r="Y14" i="5" s="1"/>
  <c r="B22" i="5" a="1"/>
  <c r="B22" i="5" s="1"/>
  <c r="Y22" i="5" s="1" a="1"/>
  <c r="Y22" i="5" s="1"/>
  <c r="B30" i="5" a="1"/>
  <c r="B30" i="5" s="1"/>
  <c r="Y30" i="5" s="1" a="1"/>
  <c r="Y30" i="5" s="1"/>
  <c r="B38" i="5" a="1"/>
  <c r="B38" i="5" s="1"/>
  <c r="Y38" i="5" s="1" a="1"/>
  <c r="Y38" i="5" s="1"/>
  <c r="B46" i="5" a="1"/>
  <c r="B46" i="5" s="1"/>
  <c r="Y46" i="5" s="1" a="1"/>
  <c r="Y46" i="5" s="1"/>
  <c r="B54" i="5" a="1"/>
  <c r="B54" i="5" s="1"/>
  <c r="Y54" i="5" s="1" a="1"/>
  <c r="Y54" i="5" s="1"/>
  <c r="B62" i="5" a="1"/>
  <c r="B62" i="5" s="1"/>
  <c r="Y62" i="5" s="1" a="1"/>
  <c r="Y62" i="5" s="1"/>
  <c r="B70" i="5" a="1"/>
  <c r="B70" i="5" s="1"/>
  <c r="Y70" i="5" s="1" a="1"/>
  <c r="Y70" i="5" s="1"/>
  <c r="B78" i="5" a="1"/>
  <c r="B78" i="5" s="1"/>
  <c r="Y78" i="5" s="1" a="1"/>
  <c r="Y78" i="5" s="1"/>
  <c r="B86" i="5" a="1"/>
  <c r="B86" i="5" s="1"/>
  <c r="Y86" i="5" s="1" a="1"/>
  <c r="Y86" i="5" s="1"/>
  <c r="B94" i="5" a="1"/>
  <c r="B94" i="5" s="1"/>
  <c r="Y94" i="5" s="1" a="1"/>
  <c r="Y94" i="5" s="1"/>
  <c r="B102" i="5" a="1"/>
  <c r="B102" i="5" s="1"/>
  <c r="Y102" i="5" s="1" a="1"/>
  <c r="Y102" i="5" s="1"/>
  <c r="B110" i="5" a="1"/>
  <c r="B110" i="5" s="1"/>
  <c r="Y110" i="5" s="1" a="1"/>
  <c r="Y110" i="5" s="1"/>
  <c r="B118" i="5" a="1"/>
  <c r="B118" i="5" s="1"/>
  <c r="Y118" i="5" s="1" a="1"/>
  <c r="Y118" i="5" s="1"/>
  <c r="B19" i="5" a="1"/>
  <c r="B19" i="5" s="1"/>
  <c r="Y19" i="5" s="1" a="1"/>
  <c r="Y19" i="5" s="1"/>
  <c r="B43" i="5" a="1"/>
  <c r="B43" i="5" s="1"/>
  <c r="Y43" i="5" s="1" a="1"/>
  <c r="Y43" i="5" s="1"/>
  <c r="B67" i="5" a="1"/>
  <c r="B67" i="5" s="1"/>
  <c r="Y67" i="5" s="1" a="1"/>
  <c r="Y67" i="5" s="1"/>
  <c r="B91" i="5" a="1"/>
  <c r="B91" i="5" s="1"/>
  <c r="Y91" i="5" s="1" a="1"/>
  <c r="Y91" i="5" s="1"/>
  <c r="B115" i="5" a="1"/>
  <c r="B115" i="5" s="1"/>
  <c r="Y115" i="5" s="1" a="1"/>
  <c r="Y115" i="5" s="1"/>
  <c r="B7" i="5" a="1"/>
  <c r="B7" i="5" s="1"/>
  <c r="Y7" i="5" s="1" a="1"/>
  <c r="Y7" i="5" s="1"/>
  <c r="B15" i="5" a="1"/>
  <c r="B15" i="5" s="1"/>
  <c r="Y15" i="5" s="1" a="1"/>
  <c r="Y15" i="5" s="1"/>
  <c r="B23" i="5" a="1"/>
  <c r="B23" i="5" s="1"/>
  <c r="Y23" i="5" s="1" a="1"/>
  <c r="Y23" i="5" s="1"/>
  <c r="B31" i="5" a="1"/>
  <c r="B31" i="5" s="1"/>
  <c r="Y31" i="5" s="1" a="1"/>
  <c r="Y31" i="5" s="1"/>
  <c r="B39" i="5" a="1"/>
  <c r="B39" i="5" s="1"/>
  <c r="Y39" i="5" s="1" a="1"/>
  <c r="Y39" i="5" s="1"/>
  <c r="B47" i="5" a="1"/>
  <c r="B47" i="5" s="1"/>
  <c r="Y47" i="5" s="1" a="1"/>
  <c r="Y47" i="5" s="1"/>
  <c r="B55" i="5" a="1"/>
  <c r="B55" i="5" s="1"/>
  <c r="Y55" i="5" s="1" a="1"/>
  <c r="Y55" i="5" s="1"/>
  <c r="B63" i="5" a="1"/>
  <c r="B63" i="5" s="1"/>
  <c r="Y63" i="5" s="1" a="1"/>
  <c r="Y63" i="5" s="1"/>
  <c r="B71" i="5" a="1"/>
  <c r="B71" i="5" s="1"/>
  <c r="Y71" i="5" s="1" a="1"/>
  <c r="Y71" i="5" s="1"/>
  <c r="B79" i="5" a="1"/>
  <c r="B79" i="5" s="1"/>
  <c r="Y79" i="5" s="1" a="1"/>
  <c r="Y79" i="5" s="1"/>
  <c r="B87" i="5" a="1"/>
  <c r="B87" i="5" s="1"/>
  <c r="Y87" i="5" s="1" a="1"/>
  <c r="Y87" i="5" s="1"/>
  <c r="B95" i="5" a="1"/>
  <c r="B95" i="5" s="1"/>
  <c r="Y95" i="5" s="1" a="1"/>
  <c r="Y95" i="5" s="1"/>
  <c r="B103" i="5" a="1"/>
  <c r="B103" i="5" s="1"/>
  <c r="Y103" i="5" s="1" a="1"/>
  <c r="Y103" i="5" s="1"/>
  <c r="B111" i="5" a="1"/>
  <c r="B111" i="5" s="1"/>
  <c r="Y111" i="5" s="1" a="1"/>
  <c r="Y111" i="5" s="1"/>
  <c r="T2" i="5" a="1"/>
  <c r="T2" i="5" s="1"/>
  <c r="H2" i="5" a="1"/>
  <c r="H2" i="5" s="1"/>
  <c r="R2" i="5" a="1"/>
  <c r="R2" i="5" s="1"/>
  <c r="W2" i="5" a="1"/>
  <c r="W2" i="5" s="1"/>
  <c r="O2" i="5" a="1"/>
  <c r="O2" i="5" s="1"/>
  <c r="E2" i="5" a="1"/>
  <c r="E2" i="5" s="1"/>
  <c r="M2" i="5" a="1"/>
  <c r="M2" i="5" s="1"/>
  <c r="L2" i="5" a="1"/>
  <c r="L2" i="5" s="1"/>
  <c r="C2" i="5" a="1"/>
  <c r="C2" i="5" s="1"/>
  <c r="I2" i="5" a="1"/>
  <c r="I2" i="5" s="1"/>
  <c r="G2" i="5" a="1"/>
  <c r="G2" i="5" s="1"/>
  <c r="S2" i="5" a="1"/>
  <c r="S2" i="5" s="1"/>
  <c r="X2" i="5" a="1"/>
  <c r="X2" i="5" s="1"/>
  <c r="P2" i="5" a="1"/>
  <c r="P2" i="5" s="1"/>
  <c r="F2" i="5" a="1"/>
  <c r="F2" i="5" s="1"/>
  <c r="N2" i="5" a="1"/>
  <c r="N2" i="5" s="1"/>
  <c r="I90" i="5" a="1"/>
  <c r="I90" i="5" s="1"/>
  <c r="U17" i="5" a="1"/>
  <c r="U17" i="5" s="1"/>
  <c r="P8" i="5" a="1"/>
  <c r="P8" i="5" s="1"/>
  <c r="X22" i="5" a="1"/>
  <c r="X22" i="5" s="1"/>
  <c r="N90" i="5" a="1"/>
  <c r="N90" i="5" s="1"/>
  <c r="X74" i="5" a="1"/>
  <c r="X74" i="5" s="1"/>
  <c r="Q26" i="5" a="1"/>
  <c r="Q26" i="5" s="1"/>
  <c r="M49" i="5" a="1"/>
  <c r="M49" i="5" s="1"/>
  <c r="K8" i="5" a="1"/>
  <c r="K8" i="5" s="1"/>
  <c r="W49" i="5" a="1"/>
  <c r="W49" i="5" s="1"/>
  <c r="T88" i="5" a="1"/>
  <c r="T88" i="5" s="1"/>
  <c r="W8" i="5" a="1"/>
  <c r="W8" i="5" s="1"/>
  <c r="M26" i="5" a="1"/>
  <c r="M26" i="5" s="1"/>
  <c r="K10" i="5" a="1"/>
  <c r="K10" i="5" s="1"/>
  <c r="X10" i="5" a="1"/>
  <c r="X10" i="5" s="1"/>
  <c r="T26" i="5" a="1"/>
  <c r="T26" i="5" s="1"/>
  <c r="D74" i="5" a="1"/>
  <c r="D74" i="5" s="1"/>
  <c r="G81" i="5" a="1"/>
  <c r="G81" i="5" s="1"/>
  <c r="I26" i="5" a="1"/>
  <c r="I26" i="5" s="1"/>
  <c r="I10" i="5" a="1"/>
  <c r="I10" i="5" s="1"/>
  <c r="K26" i="5" a="1"/>
  <c r="K26" i="5" s="1"/>
  <c r="D49" i="5" a="1"/>
  <c r="D49" i="5" s="1"/>
  <c r="T74" i="5" a="1"/>
  <c r="T74" i="5" s="1"/>
  <c r="X81" i="5" a="1"/>
  <c r="X81" i="5" s="1"/>
  <c r="G10" i="5" a="1"/>
  <c r="G10" i="5" s="1"/>
  <c r="Q56" i="5" a="1"/>
  <c r="Q56" i="5" s="1"/>
  <c r="F10" i="5" a="1"/>
  <c r="F10" i="5" s="1"/>
  <c r="V10" i="5" a="1"/>
  <c r="V10" i="5" s="1"/>
  <c r="R56" i="5" a="1"/>
  <c r="R56" i="5" s="1"/>
  <c r="L10" i="5" a="1"/>
  <c r="L10" i="5" s="1"/>
  <c r="R10" i="5" a="1"/>
  <c r="R10" i="5" s="1"/>
  <c r="D88" i="5" a="1"/>
  <c r="D88" i="5" s="1"/>
  <c r="M10" i="5" a="1"/>
  <c r="M10" i="5" s="1"/>
  <c r="T10" i="5" a="1"/>
  <c r="T10" i="5" s="1"/>
  <c r="U72" i="5" a="1"/>
  <c r="U72" i="5" s="1"/>
  <c r="N73" i="5" a="1"/>
  <c r="N73" i="5" s="1"/>
  <c r="H73" i="5" a="1"/>
  <c r="H73" i="5" s="1"/>
  <c r="H49" i="5" a="1"/>
  <c r="H49" i="5" s="1"/>
  <c r="O49" i="5" a="1"/>
  <c r="O49" i="5" s="1"/>
  <c r="J17" i="5" a="1"/>
  <c r="J17" i="5" s="1"/>
  <c r="J49" i="5" a="1"/>
  <c r="J49" i="5" s="1"/>
  <c r="S49" i="5" a="1"/>
  <c r="S49" i="5" s="1"/>
  <c r="H64" i="5" a="1"/>
  <c r="H64" i="5" s="1"/>
  <c r="O74" i="5" a="1"/>
  <c r="O74" i="5" s="1"/>
  <c r="E49" i="5" a="1"/>
  <c r="E49" i="5" s="1"/>
  <c r="N49" i="5" a="1"/>
  <c r="N49" i="5" s="1"/>
  <c r="M56" i="5" a="1"/>
  <c r="M56" i="5" s="1"/>
  <c r="C8" i="5" a="1"/>
  <c r="C8" i="5" s="1"/>
  <c r="K17" i="5" a="1"/>
  <c r="K17" i="5" s="1"/>
  <c r="C49" i="5" a="1"/>
  <c r="C49" i="5" s="1"/>
  <c r="K49" i="5" a="1"/>
  <c r="K49" i="5" s="1"/>
  <c r="V49" i="5" a="1"/>
  <c r="V49" i="5" s="1"/>
  <c r="O56" i="5" a="1"/>
  <c r="O56" i="5" s="1"/>
  <c r="M64" i="5" a="1"/>
  <c r="M64" i="5" s="1"/>
  <c r="P74" i="5" a="1"/>
  <c r="P74" i="5" s="1"/>
  <c r="D90" i="5" a="1"/>
  <c r="D90" i="5" s="1"/>
  <c r="R32" i="5" a="1"/>
  <c r="R32" i="5" s="1"/>
  <c r="P49" i="5" a="1"/>
  <c r="P49" i="5" s="1"/>
  <c r="I74" i="5" a="1"/>
  <c r="I74" i="5" s="1"/>
  <c r="H74" i="5" a="1"/>
  <c r="H74" i="5" s="1"/>
  <c r="I49" i="5" a="1"/>
  <c r="I49" i="5" s="1"/>
  <c r="Q49" i="5" a="1"/>
  <c r="Q49" i="5" s="1"/>
  <c r="J74" i="5" a="1"/>
  <c r="J74" i="5" s="1"/>
  <c r="C56" i="5" a="1"/>
  <c r="C56" i="5" s="1"/>
  <c r="G9" i="5" a="1"/>
  <c r="G9" i="5" s="1"/>
  <c r="L9" i="5" a="1"/>
  <c r="L9" i="5" s="1"/>
  <c r="Q33" i="5" a="1"/>
  <c r="Q33" i="5" s="1"/>
  <c r="C58" i="5" a="1"/>
  <c r="C58" i="5" s="1"/>
  <c r="M58" i="5" a="1"/>
  <c r="M58" i="5" s="1"/>
  <c r="U64" i="5" a="1"/>
  <c r="U64" i="5" s="1"/>
  <c r="G64" i="5" a="1"/>
  <c r="G64" i="5" s="1"/>
  <c r="T64" i="5" a="1"/>
  <c r="T64" i="5" s="1"/>
  <c r="F64" i="5" a="1"/>
  <c r="F64" i="5" s="1"/>
  <c r="Q64" i="5" a="1"/>
  <c r="Q64" i="5" s="1"/>
  <c r="E64" i="5" a="1"/>
  <c r="E64" i="5" s="1"/>
  <c r="W64" i="5" a="1"/>
  <c r="W64" i="5" s="1"/>
  <c r="L64" i="5" a="1"/>
  <c r="L64" i="5" s="1"/>
  <c r="U114" i="5" a="1"/>
  <c r="U114" i="5" s="1"/>
  <c r="P114" i="5" a="1"/>
  <c r="P114" i="5" s="1"/>
  <c r="N114" i="5" a="1"/>
  <c r="N114" i="5" s="1"/>
  <c r="H114" i="5" a="1"/>
  <c r="H114" i="5" s="1"/>
  <c r="V114" i="5" a="1"/>
  <c r="V114" i="5" s="1"/>
  <c r="T114" i="5" a="1"/>
  <c r="T114" i="5" s="1"/>
  <c r="X9" i="5" a="1"/>
  <c r="X9" i="5" s="1"/>
  <c r="R33" i="5" a="1"/>
  <c r="R33" i="5" s="1"/>
  <c r="U33" i="5" a="1"/>
  <c r="U33" i="5" s="1"/>
  <c r="M97" i="5" a="1"/>
  <c r="M97" i="5" s="1"/>
  <c r="K97" i="5" a="1"/>
  <c r="K97" i="5" s="1"/>
  <c r="D97" i="5" a="1"/>
  <c r="D97" i="5" s="1"/>
  <c r="T97" i="5" a="1"/>
  <c r="T97" i="5" s="1"/>
  <c r="S97" i="5" a="1"/>
  <c r="S97" i="5" s="1"/>
  <c r="Q34" i="5" a="1"/>
  <c r="Q34" i="5" s="1"/>
  <c r="I34" i="5" a="1"/>
  <c r="I34" i="5" s="1"/>
  <c r="N64" i="5" a="1"/>
  <c r="N64" i="5" s="1"/>
  <c r="X113" i="5" a="1"/>
  <c r="X113" i="5" s="1"/>
  <c r="E113" i="5" a="1"/>
  <c r="E113" i="5" s="1"/>
  <c r="U113" i="5" a="1"/>
  <c r="U113" i="5" s="1"/>
  <c r="M113" i="5" a="1"/>
  <c r="M113" i="5" s="1"/>
  <c r="L33" i="5" a="1"/>
  <c r="L33" i="5" s="1"/>
  <c r="X33" i="5" a="1"/>
  <c r="X33" i="5" s="1"/>
  <c r="C33" i="5" a="1"/>
  <c r="C33" i="5" s="1"/>
  <c r="H33" i="5" a="1"/>
  <c r="H33" i="5" s="1"/>
  <c r="P80" i="5" a="1"/>
  <c r="P80" i="5" s="1"/>
  <c r="G80" i="5" a="1"/>
  <c r="G80" i="5" s="1"/>
  <c r="F80" i="5" a="1"/>
  <c r="F80" i="5" s="1"/>
  <c r="Q80" i="5" a="1"/>
  <c r="Q80" i="5" s="1"/>
  <c r="H9" i="5" a="1"/>
  <c r="H9" i="5" s="1"/>
  <c r="U8" i="5" a="1"/>
  <c r="U8" i="5" s="1"/>
  <c r="Q8" i="5" a="1"/>
  <c r="Q8" i="5" s="1"/>
  <c r="G8" i="5" a="1"/>
  <c r="G8" i="5" s="1"/>
  <c r="I33" i="5" a="1"/>
  <c r="I33" i="5" s="1"/>
  <c r="K42" i="5" a="1"/>
  <c r="K42" i="5" s="1"/>
  <c r="I42" i="5" a="1"/>
  <c r="I42" i="5" s="1"/>
  <c r="R42" i="5" a="1"/>
  <c r="R42" i="5" s="1"/>
  <c r="O64" i="5" a="1"/>
  <c r="O64" i="5" s="1"/>
  <c r="U105" i="5" a="1"/>
  <c r="U105" i="5" s="1"/>
  <c r="L105" i="5" a="1"/>
  <c r="L105" i="5" s="1"/>
  <c r="K105" i="5" a="1"/>
  <c r="K105" i="5" s="1"/>
  <c r="D114" i="5" a="1"/>
  <c r="D114" i="5" s="1"/>
  <c r="D9" i="5" a="1"/>
  <c r="D9" i="5" s="1"/>
  <c r="Q10" i="5" a="1"/>
  <c r="Q10" i="5" s="1"/>
  <c r="S10" i="5" a="1"/>
  <c r="S10" i="5" s="1"/>
  <c r="D10" i="5" a="1"/>
  <c r="D10" i="5" s="1"/>
  <c r="C10" i="5" a="1"/>
  <c r="C10" i="5" s="1"/>
  <c r="X26" i="5" a="1"/>
  <c r="X26" i="5" s="1"/>
  <c r="O26" i="5" a="1"/>
  <c r="O26" i="5" s="1"/>
  <c r="C26" i="5" a="1"/>
  <c r="C26" i="5" s="1"/>
  <c r="S26" i="5" a="1"/>
  <c r="S26" i="5" s="1"/>
  <c r="H26" i="5" a="1"/>
  <c r="H26" i="5" s="1"/>
  <c r="J33" i="5" a="1"/>
  <c r="J33" i="5" s="1"/>
  <c r="K57" i="5" a="1"/>
  <c r="K57" i="5" s="1"/>
  <c r="V57" i="5" a="1"/>
  <c r="V57" i="5" s="1"/>
  <c r="V64" i="5" a="1"/>
  <c r="V64" i="5" s="1"/>
  <c r="V81" i="5" a="1"/>
  <c r="V81" i="5" s="1"/>
  <c r="P81" i="5" a="1"/>
  <c r="P81" i="5" s="1"/>
  <c r="L81" i="5" a="1"/>
  <c r="L81" i="5" s="1"/>
  <c r="J81" i="5" a="1"/>
  <c r="J81" i="5" s="1"/>
  <c r="W81" i="5" a="1"/>
  <c r="W81" i="5" s="1"/>
  <c r="Q81" i="5" a="1"/>
  <c r="Q81" i="5" s="1"/>
  <c r="F114" i="5" a="1"/>
  <c r="F114" i="5" s="1"/>
  <c r="H56" i="5" a="1"/>
  <c r="H56" i="5" s="1"/>
  <c r="D56" i="5" a="1"/>
  <c r="D56" i="5" s="1"/>
  <c r="E3" i="5" a="1"/>
  <c r="E3" i="5" s="1"/>
  <c r="V3" i="5" a="1"/>
  <c r="V3" i="5" s="1"/>
  <c r="N3" i="5" a="1"/>
  <c r="N3" i="5" s="1"/>
  <c r="W3" i="5" a="1"/>
  <c r="W3" i="5" s="1"/>
  <c r="K9" i="5" a="1"/>
  <c r="K9" i="5" s="1"/>
  <c r="W9" i="5" a="1"/>
  <c r="W9" i="5" s="1"/>
  <c r="X17" i="5" a="1"/>
  <c r="X17" i="5" s="1"/>
  <c r="W17" i="5" a="1"/>
  <c r="W17" i="5" s="1"/>
  <c r="H17" i="5" a="1"/>
  <c r="H17" i="5" s="1"/>
  <c r="J32" i="5" a="1"/>
  <c r="J32" i="5" s="1"/>
  <c r="C34" i="5" a="1"/>
  <c r="C34" i="5" s="1"/>
  <c r="R34" i="5" a="1"/>
  <c r="R34" i="5" s="1"/>
  <c r="J42" i="5" a="1"/>
  <c r="J42" i="5" s="1"/>
  <c r="Q48" i="5" a="1"/>
  <c r="Q48" i="5" s="1"/>
  <c r="D57" i="5" a="1"/>
  <c r="D57" i="5" s="1"/>
  <c r="C66" i="5" a="1"/>
  <c r="C66" i="5" s="1"/>
  <c r="E72" i="5" a="1"/>
  <c r="E72" i="5" s="1"/>
  <c r="L80" i="5" a="1"/>
  <c r="L80" i="5" s="1"/>
  <c r="V80" i="5" a="1"/>
  <c r="V80" i="5" s="1"/>
  <c r="D3" i="5" a="1"/>
  <c r="D3" i="5" s="1"/>
  <c r="O3" i="5" a="1"/>
  <c r="O3" i="5" s="1"/>
  <c r="X3" i="5" a="1"/>
  <c r="X3" i="5" s="1"/>
  <c r="L8" i="5" a="1"/>
  <c r="L8" i="5" s="1"/>
  <c r="R9" i="5" a="1"/>
  <c r="R9" i="5" s="1"/>
  <c r="J10" i="5" a="1"/>
  <c r="J10" i="5" s="1"/>
  <c r="I17" i="5" a="1"/>
  <c r="I17" i="5" s="1"/>
  <c r="P32" i="5" a="1"/>
  <c r="P32" i="5" s="1"/>
  <c r="G34" i="5" a="1"/>
  <c r="G34" i="5" s="1"/>
  <c r="T34" i="5" a="1"/>
  <c r="T34" i="5" s="1"/>
  <c r="T49" i="5" a="1"/>
  <c r="T49" i="5" s="1"/>
  <c r="X49" i="5" a="1"/>
  <c r="X49" i="5" s="1"/>
  <c r="L49" i="5" a="1"/>
  <c r="L49" i="5" s="1"/>
  <c r="F49" i="5" a="1"/>
  <c r="F49" i="5" s="1"/>
  <c r="U49" i="5" a="1"/>
  <c r="U49" i="5" s="1"/>
  <c r="G49" i="5" a="1"/>
  <c r="G49" i="5" s="1"/>
  <c r="G56" i="5" a="1"/>
  <c r="G56" i="5" s="1"/>
  <c r="P56" i="5" a="1"/>
  <c r="P56" i="5" s="1"/>
  <c r="R57" i="5" a="1"/>
  <c r="R57" i="5" s="1"/>
  <c r="K64" i="5" a="1"/>
  <c r="K64" i="5" s="1"/>
  <c r="V74" i="5" a="1"/>
  <c r="V74" i="5" s="1"/>
  <c r="G74" i="5" a="1"/>
  <c r="G74" i="5" s="1"/>
  <c r="D80" i="5" a="1"/>
  <c r="D80" i="5" s="1"/>
  <c r="N80" i="5" a="1"/>
  <c r="N80" i="5" s="1"/>
  <c r="W80" i="5" a="1"/>
  <c r="W80" i="5" s="1"/>
  <c r="R97" i="5" a="1"/>
  <c r="R97" i="5" s="1"/>
  <c r="Q97" i="5" a="1"/>
  <c r="Q97" i="5" s="1"/>
  <c r="V97" i="5" a="1"/>
  <c r="V97" i="5" s="1"/>
  <c r="J97" i="5" a="1"/>
  <c r="J97" i="5" s="1"/>
  <c r="I97" i="5" a="1"/>
  <c r="I97" i="5" s="1"/>
  <c r="W97" i="5" a="1"/>
  <c r="W97" i="5" s="1"/>
  <c r="H97" i="5" a="1"/>
  <c r="H97" i="5" s="1"/>
  <c r="N97" i="5" a="1"/>
  <c r="N97" i="5" s="1"/>
  <c r="I48" i="5" a="1"/>
  <c r="I48" i="5" s="1"/>
  <c r="G48" i="5" a="1"/>
  <c r="G48" i="5" s="1"/>
  <c r="X72" i="5" a="1"/>
  <c r="X72" i="5" s="1"/>
  <c r="M72" i="5" a="1"/>
  <c r="M72" i="5" s="1"/>
  <c r="O72" i="5" a="1"/>
  <c r="O72" i="5" s="1"/>
  <c r="G3" i="5" a="1"/>
  <c r="G3" i="5" s="1"/>
  <c r="K34" i="5" a="1"/>
  <c r="K34" i="5" s="1"/>
  <c r="S42" i="5" a="1"/>
  <c r="S42" i="5" s="1"/>
  <c r="I56" i="5" a="1"/>
  <c r="I56" i="5" s="1"/>
  <c r="T56" i="5" a="1"/>
  <c r="T56" i="5" s="1"/>
  <c r="F3" i="5" a="1"/>
  <c r="F3" i="5" s="1"/>
  <c r="R3" i="5" a="1"/>
  <c r="R3" i="5" s="1"/>
  <c r="E9" i="5" a="1"/>
  <c r="E9" i="5" s="1"/>
  <c r="M9" i="5" a="1"/>
  <c r="M9" i="5" s="1"/>
  <c r="S9" i="5" a="1"/>
  <c r="S9" i="5" s="1"/>
  <c r="X66" i="5" a="1"/>
  <c r="X66" i="5" s="1"/>
  <c r="Q66" i="5" a="1"/>
  <c r="Q66" i="5" s="1"/>
  <c r="M80" i="5" a="1"/>
  <c r="M80" i="5" s="1"/>
  <c r="S80" i="5" a="1"/>
  <c r="S80" i="5" s="1"/>
  <c r="E80" i="5" a="1"/>
  <c r="E80" i="5" s="1"/>
  <c r="O80" i="5" a="1"/>
  <c r="O80" i="5" s="1"/>
  <c r="H80" i="5" a="1"/>
  <c r="H80" i="5" s="1"/>
  <c r="N17" i="5" a="1"/>
  <c r="N17" i="5" s="1"/>
  <c r="K3" i="5" a="1"/>
  <c r="K3" i="5" s="1"/>
  <c r="T3" i="5" a="1"/>
  <c r="T3" i="5" s="1"/>
  <c r="C32" i="5" a="1"/>
  <c r="C32" i="5" s="1"/>
  <c r="L34" i="5" a="1"/>
  <c r="L34" i="5" s="1"/>
  <c r="D42" i="5" a="1"/>
  <c r="D42" i="5" s="1"/>
  <c r="T42" i="5" a="1"/>
  <c r="T42" i="5" s="1"/>
  <c r="K56" i="5" a="1"/>
  <c r="K56" i="5" s="1"/>
  <c r="X64" i="5" a="1"/>
  <c r="X64" i="5" s="1"/>
  <c r="P64" i="5" a="1"/>
  <c r="P64" i="5" s="1"/>
  <c r="J64" i="5" a="1"/>
  <c r="J64" i="5" s="1"/>
  <c r="S64" i="5" a="1"/>
  <c r="S64" i="5" s="1"/>
  <c r="J80" i="5" a="1"/>
  <c r="J80" i="5" s="1"/>
  <c r="R80" i="5" a="1"/>
  <c r="R80" i="5" s="1"/>
  <c r="M104" i="5" a="1"/>
  <c r="M104" i="5" s="1"/>
  <c r="I104" i="5" a="1"/>
  <c r="I104" i="5" s="1"/>
  <c r="F104" i="5" a="1"/>
  <c r="F104" i="5" s="1"/>
  <c r="X104" i="5" a="1"/>
  <c r="X104" i="5" s="1"/>
  <c r="V96" i="5" a="1"/>
  <c r="V96" i="5" s="1"/>
  <c r="C96" i="5" a="1"/>
  <c r="C96" i="5" s="1"/>
  <c r="I96" i="5" a="1"/>
  <c r="I96" i="5" s="1"/>
  <c r="J34" i="5" a="1"/>
  <c r="J34" i="5" s="1"/>
  <c r="H8" i="5" a="1"/>
  <c r="H8" i="5" s="1"/>
  <c r="I3" i="5" a="1"/>
  <c r="I3" i="5" s="1"/>
  <c r="F9" i="5" a="1"/>
  <c r="F9" i="5" s="1"/>
  <c r="N9" i="5" a="1"/>
  <c r="N9" i="5" s="1"/>
  <c r="C9" i="5" a="1"/>
  <c r="C9" i="5" s="1"/>
  <c r="E8" i="5" a="1"/>
  <c r="E8" i="5" s="1"/>
  <c r="S8" i="5" a="1"/>
  <c r="S8" i="5" s="1"/>
  <c r="I9" i="5" a="1"/>
  <c r="I9" i="5" s="1"/>
  <c r="O9" i="5" a="1"/>
  <c r="O9" i="5" s="1"/>
  <c r="T9" i="5" a="1"/>
  <c r="T9" i="5" s="1"/>
  <c r="C3" i="5" a="1"/>
  <c r="C3" i="5" s="1"/>
  <c r="M3" i="5" a="1"/>
  <c r="M3" i="5" s="1"/>
  <c r="U3" i="5" a="1"/>
  <c r="U3" i="5" s="1"/>
  <c r="I8" i="5" a="1"/>
  <c r="I8" i="5" s="1"/>
  <c r="J9" i="5" a="1"/>
  <c r="J9" i="5" s="1"/>
  <c r="P9" i="5" a="1"/>
  <c r="P9" i="5" s="1"/>
  <c r="U9" i="5" a="1"/>
  <c r="U9" i="5" s="1"/>
  <c r="Q17" i="5" a="1"/>
  <c r="Q17" i="5" s="1"/>
  <c r="S33" i="5" a="1"/>
  <c r="S33" i="5" s="1"/>
  <c r="P33" i="5" a="1"/>
  <c r="P33" i="5" s="1"/>
  <c r="F42" i="5" a="1"/>
  <c r="F42" i="5" s="1"/>
  <c r="X42" i="5" a="1"/>
  <c r="X42" i="5" s="1"/>
  <c r="L56" i="5" a="1"/>
  <c r="L56" i="5" s="1"/>
  <c r="E65" i="5" a="1"/>
  <c r="E65" i="5" s="1"/>
  <c r="T80" i="5" a="1"/>
  <c r="T80" i="5" s="1"/>
  <c r="U88" i="5" a="1"/>
  <c r="U88" i="5" s="1"/>
  <c r="E88" i="5" a="1"/>
  <c r="E88" i="5" s="1"/>
  <c r="Q88" i="5" a="1"/>
  <c r="Q88" i="5" s="1"/>
  <c r="O88" i="5" a="1"/>
  <c r="O88" i="5" s="1"/>
  <c r="J88" i="5" a="1"/>
  <c r="J88" i="5" s="1"/>
  <c r="W88" i="5" a="1"/>
  <c r="W88" i="5" s="1"/>
  <c r="Q9" i="5" a="1"/>
  <c r="Q9" i="5" s="1"/>
  <c r="H32" i="5" a="1"/>
  <c r="H32" i="5" s="1"/>
  <c r="P34" i="5" a="1"/>
  <c r="P34" i="5" s="1"/>
  <c r="U56" i="5" a="1"/>
  <c r="U56" i="5" s="1"/>
  <c r="V56" i="5" a="1"/>
  <c r="V56" i="5" s="1"/>
  <c r="X56" i="5" a="1"/>
  <c r="X56" i="5" s="1"/>
  <c r="N56" i="5" a="1"/>
  <c r="N56" i="5" s="1"/>
  <c r="F56" i="5" a="1"/>
  <c r="F56" i="5" s="1"/>
  <c r="C80" i="5" a="1"/>
  <c r="C80" i="5" s="1"/>
  <c r="K80" i="5" a="1"/>
  <c r="K80" i="5" s="1"/>
  <c r="U80" i="5" a="1"/>
  <c r="U80" i="5" s="1"/>
  <c r="K113" i="5" a="1"/>
  <c r="K113" i="5" s="1"/>
  <c r="G105" i="5" a="1"/>
  <c r="G105" i="5" s="1"/>
  <c r="F105" i="5" a="1"/>
  <c r="F105" i="5" s="1"/>
  <c r="M105" i="5" a="1"/>
  <c r="M105" i="5" s="1"/>
  <c r="R113" i="5" a="1"/>
  <c r="R113" i="5" s="1"/>
  <c r="T113" i="5" a="1"/>
  <c r="T113" i="5" s="1"/>
  <c r="H113" i="5" a="1"/>
  <c r="H113" i="5" s="1"/>
  <c r="S113" i="5" a="1"/>
  <c r="S113" i="5" s="1"/>
  <c r="G113" i="5" a="1"/>
  <c r="G113" i="5" s="1"/>
  <c r="P113" i="5" a="1"/>
  <c r="P113" i="5" s="1"/>
  <c r="F113" i="5" a="1"/>
  <c r="F113" i="5" s="1"/>
  <c r="N113" i="5" a="1"/>
  <c r="N113" i="5" s="1"/>
  <c r="V113" i="5" a="1"/>
  <c r="V113" i="5" s="1"/>
  <c r="L113" i="5" a="1"/>
  <c r="L113" i="5" s="1"/>
  <c r="C113" i="5" a="1"/>
  <c r="C113" i="5" s="1"/>
  <c r="O114" i="5" a="1"/>
  <c r="O114" i="5" s="1"/>
  <c r="F81" i="5" a="1"/>
  <c r="F81" i="5" s="1"/>
  <c r="S81" i="5" a="1"/>
  <c r="S81" i="5" s="1"/>
  <c r="G114" i="5" a="1"/>
  <c r="G114" i="5" s="1"/>
  <c r="W114" i="5" a="1"/>
  <c r="W114" i="5" s="1"/>
  <c r="T16" i="5" a="1"/>
  <c r="T16" i="5" s="1"/>
  <c r="K16" i="5" a="1"/>
  <c r="K16" i="5" s="1"/>
  <c r="F16" i="5" a="1"/>
  <c r="F16" i="5" s="1"/>
  <c r="V16" i="5" a="1"/>
  <c r="V16" i="5" s="1"/>
  <c r="M16" i="5" a="1"/>
  <c r="M16" i="5" s="1"/>
  <c r="D16" i="5" a="1"/>
  <c r="D16" i="5" s="1"/>
  <c r="X16" i="5" a="1"/>
  <c r="X16" i="5" s="1"/>
  <c r="R16" i="5" a="1"/>
  <c r="R16" i="5" s="1"/>
  <c r="L16" i="5" a="1"/>
  <c r="L16" i="5" s="1"/>
  <c r="Q16" i="5" a="1"/>
  <c r="Q16" i="5" s="1"/>
  <c r="E16" i="5" a="1"/>
  <c r="E16" i="5" s="1"/>
  <c r="W16" i="5" a="1"/>
  <c r="W16" i="5" s="1"/>
  <c r="J16" i="5" a="1"/>
  <c r="J16" i="5" s="1"/>
  <c r="N16" i="5" a="1"/>
  <c r="N16" i="5" s="1"/>
  <c r="H16" i="5" a="1"/>
  <c r="H16" i="5" s="1"/>
  <c r="I25" i="5" a="1"/>
  <c r="I25" i="5" s="1"/>
  <c r="S41" i="5" a="1"/>
  <c r="S41" i="5" s="1"/>
  <c r="X8" i="5" a="1"/>
  <c r="X8" i="5" s="1"/>
  <c r="O8" i="5" a="1"/>
  <c r="O8" i="5" s="1"/>
  <c r="D8" i="5" a="1"/>
  <c r="D8" i="5" s="1"/>
  <c r="V8" i="5" a="1"/>
  <c r="V8" i="5" s="1"/>
  <c r="M8" i="5" a="1"/>
  <c r="M8" i="5" s="1"/>
  <c r="F8" i="5" a="1"/>
  <c r="F8" i="5" s="1"/>
  <c r="T8" i="5" a="1"/>
  <c r="T8" i="5" s="1"/>
  <c r="N8" i="5" a="1"/>
  <c r="N8" i="5" s="1"/>
  <c r="R8" i="5" a="1"/>
  <c r="R8" i="5" s="1"/>
  <c r="I16" i="5" a="1"/>
  <c r="I16" i="5" s="1"/>
  <c r="U16" i="5" a="1"/>
  <c r="U16" i="5" s="1"/>
  <c r="J18" i="5" a="1"/>
  <c r="J18" i="5" s="1"/>
  <c r="X24" i="5" a="1"/>
  <c r="X24" i="5" s="1"/>
  <c r="J25" i="5" a="1"/>
  <c r="J25" i="5" s="1"/>
  <c r="W25" i="5" a="1"/>
  <c r="W25" i="5" s="1"/>
  <c r="N25" i="5" a="1"/>
  <c r="N25" i="5" s="1"/>
  <c r="E25" i="5" a="1"/>
  <c r="E25" i="5" s="1"/>
  <c r="U25" i="5" a="1"/>
  <c r="U25" i="5" s="1"/>
  <c r="L25" i="5" a="1"/>
  <c r="L25" i="5" s="1"/>
  <c r="G25" i="5" a="1"/>
  <c r="G25" i="5" s="1"/>
  <c r="R25" i="5" a="1"/>
  <c r="R25" i="5" s="1"/>
  <c r="F25" i="5" a="1"/>
  <c r="F25" i="5" s="1"/>
  <c r="X25" i="5" a="1"/>
  <c r="X25" i="5" s="1"/>
  <c r="K25" i="5" a="1"/>
  <c r="K25" i="5" s="1"/>
  <c r="Q25" i="5" a="1"/>
  <c r="Q25" i="5" s="1"/>
  <c r="T50" i="5" a="1"/>
  <c r="T50" i="5" s="1"/>
  <c r="K50" i="5" a="1"/>
  <c r="K50" i="5" s="1"/>
  <c r="F50" i="5" a="1"/>
  <c r="F50" i="5" s="1"/>
  <c r="W50" i="5" a="1"/>
  <c r="W50" i="5" s="1"/>
  <c r="P50" i="5" a="1"/>
  <c r="P50" i="5" s="1"/>
  <c r="D50" i="5" a="1"/>
  <c r="D50" i="5" s="1"/>
  <c r="U50" i="5" a="1"/>
  <c r="U50" i="5" s="1"/>
  <c r="O50" i="5" a="1"/>
  <c r="O50" i="5" s="1"/>
  <c r="I50" i="5" a="1"/>
  <c r="I50" i="5" s="1"/>
  <c r="N50" i="5" a="1"/>
  <c r="N50" i="5" s="1"/>
  <c r="C50" i="5" a="1"/>
  <c r="C50" i="5" s="1"/>
  <c r="Q50" i="5" a="1"/>
  <c r="Q50" i="5" s="1"/>
  <c r="E50" i="5" a="1"/>
  <c r="E50" i="5" s="1"/>
  <c r="H50" i="5" a="1"/>
  <c r="H50" i="5" s="1"/>
  <c r="S50" i="5" a="1"/>
  <c r="S50" i="5" s="1"/>
  <c r="G50" i="5" a="1"/>
  <c r="G50" i="5" s="1"/>
  <c r="M50" i="5" a="1"/>
  <c r="M50" i="5" s="1"/>
  <c r="L50" i="5" a="1"/>
  <c r="L50" i="5" s="1"/>
  <c r="J50" i="5" a="1"/>
  <c r="J50" i="5" s="1"/>
  <c r="V50" i="5" a="1"/>
  <c r="V50" i="5" s="1"/>
  <c r="R50" i="5" a="1"/>
  <c r="R50" i="5" s="1"/>
  <c r="C16" i="5" a="1"/>
  <c r="C16" i="5" s="1"/>
  <c r="O16" i="5" a="1"/>
  <c r="O16" i="5" s="1"/>
  <c r="D18" i="5" a="1"/>
  <c r="D18" i="5" s="1"/>
  <c r="D25" i="5" a="1"/>
  <c r="D25" i="5" s="1"/>
  <c r="P25" i="5" a="1"/>
  <c r="P25" i="5" s="1"/>
  <c r="M25" i="5" a="1"/>
  <c r="M25" i="5" s="1"/>
  <c r="V41" i="5" a="1"/>
  <c r="V41" i="5" s="1"/>
  <c r="M41" i="5" a="1"/>
  <c r="M41" i="5" s="1"/>
  <c r="D41" i="5" a="1"/>
  <c r="D41" i="5" s="1"/>
  <c r="Q41" i="5" a="1"/>
  <c r="Q41" i="5" s="1"/>
  <c r="H41" i="5" a="1"/>
  <c r="H41" i="5" s="1"/>
  <c r="C41" i="5" a="1"/>
  <c r="C41" i="5" s="1"/>
  <c r="U41" i="5" a="1"/>
  <c r="U41" i="5" s="1"/>
  <c r="L41" i="5" a="1"/>
  <c r="L41" i="5" s="1"/>
  <c r="G41" i="5" a="1"/>
  <c r="G41" i="5" s="1"/>
  <c r="W41" i="5" a="1"/>
  <c r="W41" i="5" s="1"/>
  <c r="N41" i="5" a="1"/>
  <c r="N41" i="5" s="1"/>
  <c r="E41" i="5" a="1"/>
  <c r="E41" i="5" s="1"/>
  <c r="O41" i="5" a="1"/>
  <c r="O41" i="5" s="1"/>
  <c r="F41" i="5" a="1"/>
  <c r="F41" i="5" s="1"/>
  <c r="K41" i="5" a="1"/>
  <c r="K41" i="5" s="1"/>
  <c r="R41" i="5" a="1"/>
  <c r="R41" i="5" s="1"/>
  <c r="P41" i="5" a="1"/>
  <c r="P41" i="5" s="1"/>
  <c r="J41" i="5" a="1"/>
  <c r="J41" i="5" s="1"/>
  <c r="T41" i="5" a="1"/>
  <c r="T41" i="5" s="1"/>
  <c r="I41" i="5" a="1"/>
  <c r="I41" i="5" s="1"/>
  <c r="X18" i="5" a="1"/>
  <c r="X18" i="5" s="1"/>
  <c r="O18" i="5" a="1"/>
  <c r="O18" i="5" s="1"/>
  <c r="F18" i="5" a="1"/>
  <c r="F18" i="5" s="1"/>
  <c r="V18" i="5" a="1"/>
  <c r="V18" i="5" s="1"/>
  <c r="M18" i="5" a="1"/>
  <c r="M18" i="5" s="1"/>
  <c r="H18" i="5" a="1"/>
  <c r="H18" i="5" s="1"/>
  <c r="U18" i="5" a="1"/>
  <c r="U18" i="5" s="1"/>
  <c r="I18" i="5" a="1"/>
  <c r="I18" i="5" s="1"/>
  <c r="T18" i="5" a="1"/>
  <c r="T18" i="5" s="1"/>
  <c r="N18" i="5" a="1"/>
  <c r="N18" i="5" s="1"/>
  <c r="S18" i="5" a="1"/>
  <c r="S18" i="5" s="1"/>
  <c r="G18" i="5" a="1"/>
  <c r="G18" i="5" s="1"/>
  <c r="W18" i="5" a="1"/>
  <c r="W18" i="5" s="1"/>
  <c r="Q18" i="5" a="1"/>
  <c r="Q18" i="5" s="1"/>
  <c r="K18" i="5" a="1"/>
  <c r="K18" i="5" s="1"/>
  <c r="E18" i="5" a="1"/>
  <c r="E18" i="5" s="1"/>
  <c r="V40" i="5" a="1"/>
  <c r="V40" i="5" s="1"/>
  <c r="M40" i="5" a="1"/>
  <c r="M40" i="5" s="1"/>
  <c r="D40" i="5" a="1"/>
  <c r="D40" i="5" s="1"/>
  <c r="Q40" i="5" a="1"/>
  <c r="Q40" i="5" s="1"/>
  <c r="H40" i="5" a="1"/>
  <c r="H40" i="5" s="1"/>
  <c r="U40" i="5" a="1"/>
  <c r="U40" i="5" s="1"/>
  <c r="L40" i="5" a="1"/>
  <c r="L40" i="5" s="1"/>
  <c r="C40" i="5" a="1"/>
  <c r="C40" i="5" s="1"/>
  <c r="S40" i="5" a="1"/>
  <c r="S40" i="5" s="1"/>
  <c r="N40" i="5" a="1"/>
  <c r="N40" i="5" s="1"/>
  <c r="E40" i="5" a="1"/>
  <c r="E40" i="5" s="1"/>
  <c r="T40" i="5" a="1"/>
  <c r="T40" i="5" s="1"/>
  <c r="K40" i="5" a="1"/>
  <c r="K40" i="5" s="1"/>
  <c r="P40" i="5" a="1"/>
  <c r="P40" i="5" s="1"/>
  <c r="G40" i="5" a="1"/>
  <c r="G40" i="5" s="1"/>
  <c r="R40" i="5" a="1"/>
  <c r="R40" i="5" s="1"/>
  <c r="O40" i="5" a="1"/>
  <c r="O40" i="5" s="1"/>
  <c r="W40" i="5" a="1"/>
  <c r="W40" i="5" s="1"/>
  <c r="J40" i="5" a="1"/>
  <c r="J40" i="5" s="1"/>
  <c r="I40" i="5" a="1"/>
  <c r="I40" i="5" s="1"/>
  <c r="O24" i="5" a="1"/>
  <c r="O24" i="5" s="1"/>
  <c r="C25" i="5" a="1"/>
  <c r="C25" i="5" s="1"/>
  <c r="O25" i="5" a="1"/>
  <c r="O25" i="5" s="1"/>
  <c r="P16" i="5" a="1"/>
  <c r="P16" i="5" s="1"/>
  <c r="R18" i="5" a="1"/>
  <c r="R18" i="5" s="1"/>
  <c r="F24" i="5" a="1"/>
  <c r="F24" i="5" s="1"/>
  <c r="S25" i="5" a="1"/>
  <c r="S25" i="5" s="1"/>
  <c r="F40" i="5" a="1"/>
  <c r="F40" i="5" s="1"/>
  <c r="V82" i="5" a="1"/>
  <c r="V82" i="5" s="1"/>
  <c r="M82" i="5" a="1"/>
  <c r="M82" i="5" s="1"/>
  <c r="D82" i="5" a="1"/>
  <c r="D82" i="5" s="1"/>
  <c r="T82" i="5" a="1"/>
  <c r="T82" i="5" s="1"/>
  <c r="K82" i="5" a="1"/>
  <c r="K82" i="5" s="1"/>
  <c r="F82" i="5" a="1"/>
  <c r="F82" i="5" s="1"/>
  <c r="U82" i="5" a="1"/>
  <c r="U82" i="5" s="1"/>
  <c r="O82" i="5" a="1"/>
  <c r="O82" i="5" s="1"/>
  <c r="I82" i="5" a="1"/>
  <c r="I82" i="5" s="1"/>
  <c r="C82" i="5" a="1"/>
  <c r="C82" i="5" s="1"/>
  <c r="W82" i="5" a="1"/>
  <c r="W82" i="5" s="1"/>
  <c r="J82" i="5" a="1"/>
  <c r="J82" i="5" s="1"/>
  <c r="E82" i="5" a="1"/>
  <c r="E82" i="5" s="1"/>
  <c r="L82" i="5" a="1"/>
  <c r="L82" i="5" s="1"/>
  <c r="S82" i="5" a="1"/>
  <c r="S82" i="5" s="1"/>
  <c r="N82" i="5" a="1"/>
  <c r="N82" i="5" s="1"/>
  <c r="G82" i="5" a="1"/>
  <c r="G82" i="5" s="1"/>
  <c r="P82" i="5" a="1"/>
  <c r="P82" i="5" s="1"/>
  <c r="H82" i="5" a="1"/>
  <c r="H82" i="5" s="1"/>
  <c r="X82" i="5" a="1"/>
  <c r="X82" i="5" s="1"/>
  <c r="R82" i="5" a="1"/>
  <c r="R82" i="5" s="1"/>
  <c r="S24" i="5" a="1"/>
  <c r="S24" i="5" s="1"/>
  <c r="N24" i="5" a="1"/>
  <c r="N24" i="5" s="1"/>
  <c r="E24" i="5" a="1"/>
  <c r="E24" i="5" s="1"/>
  <c r="U24" i="5" a="1"/>
  <c r="U24" i="5" s="1"/>
  <c r="L24" i="5" a="1"/>
  <c r="L24" i="5" s="1"/>
  <c r="C24" i="5" a="1"/>
  <c r="C24" i="5" s="1"/>
  <c r="W24" i="5" a="1"/>
  <c r="W24" i="5" s="1"/>
  <c r="Q24" i="5" a="1"/>
  <c r="Q24" i="5" s="1"/>
  <c r="K24" i="5" a="1"/>
  <c r="K24" i="5" s="1"/>
  <c r="V24" i="5" a="1"/>
  <c r="V24" i="5" s="1"/>
  <c r="P24" i="5" a="1"/>
  <c r="P24" i="5" s="1"/>
  <c r="J24" i="5" a="1"/>
  <c r="J24" i="5" s="1"/>
  <c r="D24" i="5" a="1"/>
  <c r="D24" i="5" s="1"/>
  <c r="I24" i="5" a="1"/>
  <c r="I24" i="5" s="1"/>
  <c r="M24" i="5" a="1"/>
  <c r="M24" i="5" s="1"/>
  <c r="G24" i="5" a="1"/>
  <c r="G24" i="5" s="1"/>
  <c r="L18" i="5" a="1"/>
  <c r="L18" i="5" s="1"/>
  <c r="C18" i="5" a="1"/>
  <c r="C18" i="5" s="1"/>
  <c r="S58" i="5" a="1"/>
  <c r="S58" i="5" s="1"/>
  <c r="N58" i="5" a="1"/>
  <c r="N58" i="5" s="1"/>
  <c r="E58" i="5" a="1"/>
  <c r="E58" i="5" s="1"/>
  <c r="J58" i="5" a="1"/>
  <c r="J58" i="5" s="1"/>
  <c r="F58" i="5" a="1"/>
  <c r="F58" i="5" s="1"/>
  <c r="R58" i="5" a="1"/>
  <c r="R58" i="5" s="1"/>
  <c r="L58" i="5" a="1"/>
  <c r="L58" i="5" s="1"/>
  <c r="D58" i="5" a="1"/>
  <c r="D58" i="5" s="1"/>
  <c r="K58" i="5" a="1"/>
  <c r="K58" i="5" s="1"/>
  <c r="U58" i="5" a="1"/>
  <c r="U58" i="5" s="1"/>
  <c r="V58" i="5" a="1"/>
  <c r="V58" i="5" s="1"/>
  <c r="H58" i="5" a="1"/>
  <c r="H58" i="5" s="1"/>
  <c r="T58" i="5" a="1"/>
  <c r="T58" i="5" s="1"/>
  <c r="G58" i="5" a="1"/>
  <c r="G58" i="5" s="1"/>
  <c r="O58" i="5" a="1"/>
  <c r="O58" i="5" s="1"/>
  <c r="X58" i="5" a="1"/>
  <c r="X58" i="5" s="1"/>
  <c r="W58" i="5" a="1"/>
  <c r="W58" i="5" s="1"/>
  <c r="Q58" i="5" a="1"/>
  <c r="Q58" i="5" s="1"/>
  <c r="P58" i="5" a="1"/>
  <c r="P58" i="5" s="1"/>
  <c r="I58" i="5" a="1"/>
  <c r="I58" i="5" s="1"/>
  <c r="G16" i="5" a="1"/>
  <c r="G16" i="5" s="1"/>
  <c r="S16" i="5" a="1"/>
  <c r="S16" i="5" s="1"/>
  <c r="H24" i="5" a="1"/>
  <c r="H24" i="5" s="1"/>
  <c r="T24" i="5" a="1"/>
  <c r="T24" i="5" s="1"/>
  <c r="H25" i="5" a="1"/>
  <c r="H25" i="5" s="1"/>
  <c r="T25" i="5" a="1"/>
  <c r="T25" i="5" s="1"/>
  <c r="X48" i="5" a="1"/>
  <c r="X48" i="5" s="1"/>
  <c r="O48" i="5" a="1"/>
  <c r="O48" i="5" s="1"/>
  <c r="J48" i="5" a="1"/>
  <c r="J48" i="5" s="1"/>
  <c r="S48" i="5" a="1"/>
  <c r="S48" i="5" s="1"/>
  <c r="R48" i="5" a="1"/>
  <c r="R48" i="5" s="1"/>
  <c r="M48" i="5" a="1"/>
  <c r="M48" i="5" s="1"/>
  <c r="H48" i="5" a="1"/>
  <c r="H48" i="5" s="1"/>
  <c r="C48" i="5" a="1"/>
  <c r="C48" i="5" s="1"/>
  <c r="W48" i="5" a="1"/>
  <c r="W48" i="5" s="1"/>
  <c r="F48" i="5" a="1"/>
  <c r="F48" i="5" s="1"/>
  <c r="P48" i="5" a="1"/>
  <c r="P48" i="5" s="1"/>
  <c r="E48" i="5" a="1"/>
  <c r="E48" i="5" s="1"/>
  <c r="N48" i="5" a="1"/>
  <c r="N48" i="5" s="1"/>
  <c r="L48" i="5" a="1"/>
  <c r="L48" i="5" s="1"/>
  <c r="K48" i="5" a="1"/>
  <c r="K48" i="5" s="1"/>
  <c r="U48" i="5" a="1"/>
  <c r="U48" i="5" s="1"/>
  <c r="D48" i="5" a="1"/>
  <c r="D48" i="5" s="1"/>
  <c r="T48" i="5" a="1"/>
  <c r="T48" i="5" s="1"/>
  <c r="S32" i="5" a="1"/>
  <c r="S32" i="5" s="1"/>
  <c r="N32" i="5" a="1"/>
  <c r="N32" i="5" s="1"/>
  <c r="E32" i="5" a="1"/>
  <c r="E32" i="5" s="1"/>
  <c r="V32" i="5" a="1"/>
  <c r="V32" i="5" s="1"/>
  <c r="M32" i="5" a="1"/>
  <c r="M32" i="5" s="1"/>
  <c r="D32" i="5" a="1"/>
  <c r="D32" i="5" s="1"/>
  <c r="T32" i="5" a="1"/>
  <c r="T32" i="5" s="1"/>
  <c r="K32" i="5" a="1"/>
  <c r="K32" i="5" s="1"/>
  <c r="F32" i="5" a="1"/>
  <c r="F32" i="5" s="1"/>
  <c r="U32" i="5" a="1"/>
  <c r="U32" i="5" s="1"/>
  <c r="G32" i="5" a="1"/>
  <c r="G32" i="5" s="1"/>
  <c r="H3" i="5" a="1"/>
  <c r="H3" i="5" s="1"/>
  <c r="H10" i="5" a="1"/>
  <c r="H10" i="5" s="1"/>
  <c r="C17" i="5" a="1"/>
  <c r="C17" i="5" s="1"/>
  <c r="P17" i="5" a="1"/>
  <c r="P17" i="5" s="1"/>
  <c r="J26" i="5" a="1"/>
  <c r="J26" i="5" s="1"/>
  <c r="V26" i="5" a="1"/>
  <c r="V26" i="5" s="1"/>
  <c r="I32" i="5" a="1"/>
  <c r="I32" i="5" s="1"/>
  <c r="Q32" i="5" a="1"/>
  <c r="Q32" i="5" s="1"/>
  <c r="K33" i="5" a="1"/>
  <c r="K33" i="5" s="1"/>
  <c r="S73" i="5" a="1"/>
  <c r="S73" i="5" s="1"/>
  <c r="J73" i="5" a="1"/>
  <c r="J73" i="5" s="1"/>
  <c r="E73" i="5" a="1"/>
  <c r="E73" i="5" s="1"/>
  <c r="U73" i="5" a="1"/>
  <c r="U73" i="5" s="1"/>
  <c r="L73" i="5" a="1"/>
  <c r="L73" i="5" s="1"/>
  <c r="C73" i="5" a="1"/>
  <c r="C73" i="5" s="1"/>
  <c r="V73" i="5" a="1"/>
  <c r="V73" i="5" s="1"/>
  <c r="I73" i="5" a="1"/>
  <c r="I73" i="5" s="1"/>
  <c r="W73" i="5" a="1"/>
  <c r="W73" i="5" s="1"/>
  <c r="Q73" i="5" a="1"/>
  <c r="Q73" i="5" s="1"/>
  <c r="K73" i="5" a="1"/>
  <c r="K73" i="5" s="1"/>
  <c r="M73" i="5" a="1"/>
  <c r="M73" i="5" s="1"/>
  <c r="F73" i="5" a="1"/>
  <c r="F73" i="5" s="1"/>
  <c r="T73" i="5" a="1"/>
  <c r="T73" i="5" s="1"/>
  <c r="D73" i="5" a="1"/>
  <c r="D73" i="5" s="1"/>
  <c r="X73" i="5" a="1"/>
  <c r="X73" i="5" s="1"/>
  <c r="O73" i="5" a="1"/>
  <c r="O73" i="5" s="1"/>
  <c r="G73" i="5" a="1"/>
  <c r="G73" i="5" s="1"/>
  <c r="R73" i="5" a="1"/>
  <c r="R73" i="5" s="1"/>
  <c r="P73" i="5" a="1"/>
  <c r="P73" i="5" s="1"/>
  <c r="N120" i="5" a="1"/>
  <c r="N120" i="5" s="1"/>
  <c r="H120" i="5" a="1"/>
  <c r="H120" i="5" s="1"/>
  <c r="T120" i="5" a="1"/>
  <c r="T120" i="5" s="1"/>
  <c r="M120" i="5" a="1"/>
  <c r="M120" i="5" s="1"/>
  <c r="G120" i="5" a="1"/>
  <c r="G120" i="5" s="1"/>
  <c r="V120" i="5" a="1"/>
  <c r="V120" i="5" s="1"/>
  <c r="P120" i="5" a="1"/>
  <c r="P120" i="5" s="1"/>
  <c r="I120" i="5" a="1"/>
  <c r="I120" i="5" s="1"/>
  <c r="C120" i="5" a="1"/>
  <c r="C120" i="5" s="1"/>
  <c r="R120" i="5" a="1"/>
  <c r="R120" i="5" s="1"/>
  <c r="Q120" i="5" a="1"/>
  <c r="Q120" i="5" s="1"/>
  <c r="F120" i="5" a="1"/>
  <c r="F120" i="5" s="1"/>
  <c r="E120" i="5" a="1"/>
  <c r="E120" i="5" s="1"/>
  <c r="U120" i="5" a="1"/>
  <c r="U120" i="5" s="1"/>
  <c r="K120" i="5" a="1"/>
  <c r="K120" i="5" s="1"/>
  <c r="L120" i="5" a="1"/>
  <c r="L120" i="5" s="1"/>
  <c r="J120" i="5" a="1"/>
  <c r="J120" i="5" s="1"/>
  <c r="S120" i="5" a="1"/>
  <c r="S120" i="5" s="1"/>
  <c r="O120" i="5" a="1"/>
  <c r="O120" i="5" s="1"/>
  <c r="D120" i="5" a="1"/>
  <c r="D120" i="5" s="1"/>
  <c r="W120" i="5" a="1"/>
  <c r="W120" i="5" s="1"/>
  <c r="S3" i="5" a="1"/>
  <c r="S3" i="5" s="1"/>
  <c r="J3" i="5" a="1"/>
  <c r="J3" i="5" s="1"/>
  <c r="Q3" i="5" a="1"/>
  <c r="Q3" i="5" s="1"/>
  <c r="L3" i="5" a="1"/>
  <c r="L3" i="5" s="1"/>
  <c r="U10" i="5" a="1"/>
  <c r="U10" i="5" s="1"/>
  <c r="P10" i="5" a="1"/>
  <c r="P10" i="5" s="1"/>
  <c r="E10" i="5" a="1"/>
  <c r="E10" i="5" s="1"/>
  <c r="W10" i="5" a="1"/>
  <c r="W10" i="5" s="1"/>
  <c r="N10" i="5" a="1"/>
  <c r="N10" i="5" s="1"/>
  <c r="L17" i="5" a="1"/>
  <c r="L17" i="5" s="1"/>
  <c r="R17" i="5" a="1"/>
  <c r="R17" i="5" s="1"/>
  <c r="F26" i="5" a="1"/>
  <c r="F26" i="5" s="1"/>
  <c r="L26" i="5" a="1"/>
  <c r="L26" i="5" s="1"/>
  <c r="R26" i="5" a="1"/>
  <c r="R26" i="5" s="1"/>
  <c r="L32" i="5" a="1"/>
  <c r="L32" i="5" s="1"/>
  <c r="W34" i="5" a="1"/>
  <c r="W34" i="5" s="1"/>
  <c r="N34" i="5" a="1"/>
  <c r="N34" i="5" s="1"/>
  <c r="E34" i="5" a="1"/>
  <c r="E34" i="5" s="1"/>
  <c r="V34" i="5" a="1"/>
  <c r="V34" i="5" s="1"/>
  <c r="M34" i="5" a="1"/>
  <c r="M34" i="5" s="1"/>
  <c r="H34" i="5" a="1"/>
  <c r="H34" i="5" s="1"/>
  <c r="X34" i="5" a="1"/>
  <c r="X34" i="5" s="1"/>
  <c r="O34" i="5" a="1"/>
  <c r="O34" i="5" s="1"/>
  <c r="F34" i="5" a="1"/>
  <c r="F34" i="5" s="1"/>
  <c r="S34" i="5" a="1"/>
  <c r="S34" i="5" s="1"/>
  <c r="D34" i="5" a="1"/>
  <c r="D34" i="5" s="1"/>
  <c r="T17" i="5" a="1"/>
  <c r="T17" i="5" s="1"/>
  <c r="O17" i="5" a="1"/>
  <c r="O17" i="5" s="1"/>
  <c r="F17" i="5" a="1"/>
  <c r="F17" i="5" s="1"/>
  <c r="V17" i="5" a="1"/>
  <c r="V17" i="5" s="1"/>
  <c r="M17" i="5" a="1"/>
  <c r="M17" i="5" s="1"/>
  <c r="D17" i="5" a="1"/>
  <c r="D17" i="5" s="1"/>
  <c r="W26" i="5" a="1"/>
  <c r="W26" i="5" s="1"/>
  <c r="N26" i="5" a="1"/>
  <c r="N26" i="5" s="1"/>
  <c r="E26" i="5" a="1"/>
  <c r="E26" i="5" s="1"/>
  <c r="U26" i="5" a="1"/>
  <c r="U26" i="5" s="1"/>
  <c r="P26" i="5" a="1"/>
  <c r="P26" i="5" s="1"/>
  <c r="G26" i="5" a="1"/>
  <c r="G26" i="5" s="1"/>
  <c r="V66" i="5" a="1"/>
  <c r="V66" i="5" s="1"/>
  <c r="M66" i="5" a="1"/>
  <c r="M66" i="5" s="1"/>
  <c r="D66" i="5" a="1"/>
  <c r="D66" i="5" s="1"/>
  <c r="N66" i="5" a="1"/>
  <c r="N66" i="5" s="1"/>
  <c r="I66" i="5" a="1"/>
  <c r="I66" i="5" s="1"/>
  <c r="J66" i="5" a="1"/>
  <c r="J66" i="5" s="1"/>
  <c r="E66" i="5" a="1"/>
  <c r="E66" i="5" s="1"/>
  <c r="U66" i="5" a="1"/>
  <c r="U66" i="5" s="1"/>
  <c r="G66" i="5" a="1"/>
  <c r="G66" i="5" s="1"/>
  <c r="T66" i="5" a="1"/>
  <c r="T66" i="5" s="1"/>
  <c r="F66" i="5" a="1"/>
  <c r="F66" i="5" s="1"/>
  <c r="S66" i="5" a="1"/>
  <c r="S66" i="5" s="1"/>
  <c r="L66" i="5" a="1"/>
  <c r="L66" i="5" s="1"/>
  <c r="W66" i="5" a="1"/>
  <c r="W66" i="5" s="1"/>
  <c r="P66" i="5" a="1"/>
  <c r="P66" i="5" s="1"/>
  <c r="H66" i="5" a="1"/>
  <c r="H66" i="5" s="1"/>
  <c r="R66" i="5" a="1"/>
  <c r="R66" i="5" s="1"/>
  <c r="O66" i="5" a="1"/>
  <c r="O66" i="5" s="1"/>
  <c r="G17" i="5" a="1"/>
  <c r="G17" i="5" s="1"/>
  <c r="S17" i="5" a="1"/>
  <c r="S17" i="5" s="1"/>
  <c r="O32" i="5" a="1"/>
  <c r="O32" i="5" s="1"/>
  <c r="W32" i="5" a="1"/>
  <c r="W32" i="5" s="1"/>
  <c r="W33" i="5" a="1"/>
  <c r="W33" i="5" s="1"/>
  <c r="N33" i="5" a="1"/>
  <c r="N33" i="5" s="1"/>
  <c r="E33" i="5" a="1"/>
  <c r="E33" i="5" s="1"/>
  <c r="V33" i="5" a="1"/>
  <c r="V33" i="5" s="1"/>
  <c r="M33" i="5" a="1"/>
  <c r="M33" i="5" s="1"/>
  <c r="D33" i="5" a="1"/>
  <c r="D33" i="5" s="1"/>
  <c r="T33" i="5" a="1"/>
  <c r="T33" i="5" s="1"/>
  <c r="O33" i="5" a="1"/>
  <c r="O33" i="5" s="1"/>
  <c r="F33" i="5" a="1"/>
  <c r="F33" i="5" s="1"/>
  <c r="S57" i="5" a="1"/>
  <c r="S57" i="5" s="1"/>
  <c r="J57" i="5" a="1"/>
  <c r="J57" i="5" s="1"/>
  <c r="E57" i="5" a="1"/>
  <c r="E57" i="5" s="1"/>
  <c r="Q57" i="5" a="1"/>
  <c r="Q57" i="5" s="1"/>
  <c r="L57" i="5" a="1"/>
  <c r="L57" i="5" s="1"/>
  <c r="G57" i="5" a="1"/>
  <c r="G57" i="5" s="1"/>
  <c r="X57" i="5" a="1"/>
  <c r="X57" i="5" s="1"/>
  <c r="M57" i="5" a="1"/>
  <c r="M57" i="5" s="1"/>
  <c r="H57" i="5" a="1"/>
  <c r="H57" i="5" s="1"/>
  <c r="C57" i="5" a="1"/>
  <c r="C57" i="5" s="1"/>
  <c r="U57" i="5" a="1"/>
  <c r="U57" i="5" s="1"/>
  <c r="O57" i="5" a="1"/>
  <c r="O57" i="5" s="1"/>
  <c r="N57" i="5" a="1"/>
  <c r="N57" i="5" s="1"/>
  <c r="T57" i="5" a="1"/>
  <c r="T57" i="5" s="1"/>
  <c r="F57" i="5" a="1"/>
  <c r="F57" i="5" s="1"/>
  <c r="W57" i="5" a="1"/>
  <c r="W57" i="5" s="1"/>
  <c r="P57" i="5" a="1"/>
  <c r="P57" i="5" s="1"/>
  <c r="I57" i="5" a="1"/>
  <c r="I57" i="5" s="1"/>
  <c r="R65" i="5" a="1"/>
  <c r="R65" i="5" s="1"/>
  <c r="M65" i="5" a="1"/>
  <c r="M65" i="5" s="1"/>
  <c r="D65" i="5" a="1"/>
  <c r="D65" i="5" s="1"/>
  <c r="U65" i="5" a="1"/>
  <c r="U65" i="5" s="1"/>
  <c r="P65" i="5" a="1"/>
  <c r="P65" i="5" s="1"/>
  <c r="K65" i="5" a="1"/>
  <c r="K65" i="5" s="1"/>
  <c r="F65" i="5" a="1"/>
  <c r="F65" i="5" s="1"/>
  <c r="W65" i="5" a="1"/>
  <c r="W65" i="5" s="1"/>
  <c r="Q65" i="5" a="1"/>
  <c r="Q65" i="5" s="1"/>
  <c r="L65" i="5" a="1"/>
  <c r="L65" i="5" s="1"/>
  <c r="G65" i="5" a="1"/>
  <c r="G65" i="5" s="1"/>
  <c r="I65" i="5" a="1"/>
  <c r="I65" i="5" s="1"/>
  <c r="V65" i="5" a="1"/>
  <c r="V65" i="5" s="1"/>
  <c r="O65" i="5" a="1"/>
  <c r="O65" i="5" s="1"/>
  <c r="H65" i="5" a="1"/>
  <c r="H65" i="5" s="1"/>
  <c r="S65" i="5" a="1"/>
  <c r="S65" i="5" s="1"/>
  <c r="C65" i="5" a="1"/>
  <c r="C65" i="5" s="1"/>
  <c r="N65" i="5" a="1"/>
  <c r="N65" i="5" s="1"/>
  <c r="X65" i="5" a="1"/>
  <c r="X65" i="5" s="1"/>
  <c r="J65" i="5" a="1"/>
  <c r="J65" i="5" s="1"/>
  <c r="V42" i="5" a="1"/>
  <c r="V42" i="5" s="1"/>
  <c r="M42" i="5" a="1"/>
  <c r="M42" i="5" s="1"/>
  <c r="H42" i="5" a="1"/>
  <c r="H42" i="5" s="1"/>
  <c r="Q42" i="5" a="1"/>
  <c r="Q42" i="5" s="1"/>
  <c r="L42" i="5" a="1"/>
  <c r="L42" i="5" s="1"/>
  <c r="C42" i="5" a="1"/>
  <c r="C42" i="5" s="1"/>
  <c r="U42" i="5" a="1"/>
  <c r="U42" i="5" s="1"/>
  <c r="P42" i="5" a="1"/>
  <c r="P42" i="5" s="1"/>
  <c r="G42" i="5" a="1"/>
  <c r="G42" i="5" s="1"/>
  <c r="W42" i="5" a="1"/>
  <c r="W42" i="5" s="1"/>
  <c r="N42" i="5" a="1"/>
  <c r="N42" i="5" s="1"/>
  <c r="E42" i="5" a="1"/>
  <c r="E42" i="5" s="1"/>
  <c r="P72" i="5" a="1"/>
  <c r="P72" i="5" s="1"/>
  <c r="W72" i="5" a="1"/>
  <c r="W72" i="5" s="1"/>
  <c r="G72" i="5" a="1"/>
  <c r="G72" i="5" s="1"/>
  <c r="S72" i="5" a="1"/>
  <c r="S72" i="5" s="1"/>
  <c r="J72" i="5" a="1"/>
  <c r="J72" i="5" s="1"/>
  <c r="Q72" i="5" a="1"/>
  <c r="Q72" i="5" s="1"/>
  <c r="L72" i="5" a="1"/>
  <c r="L72" i="5" s="1"/>
  <c r="C72" i="5" a="1"/>
  <c r="C72" i="5" s="1"/>
  <c r="T72" i="5" a="1"/>
  <c r="T72" i="5" s="1"/>
  <c r="N72" i="5" a="1"/>
  <c r="N72" i="5" s="1"/>
  <c r="H72" i="5" a="1"/>
  <c r="H72" i="5" s="1"/>
  <c r="V72" i="5" a="1"/>
  <c r="V72" i="5" s="1"/>
  <c r="D72" i="5" a="1"/>
  <c r="D72" i="5" s="1"/>
  <c r="K72" i="5" a="1"/>
  <c r="K72" i="5" s="1"/>
  <c r="R72" i="5" a="1"/>
  <c r="R72" i="5" s="1"/>
  <c r="F72" i="5" a="1"/>
  <c r="F72" i="5" s="1"/>
  <c r="H89" i="5" a="1"/>
  <c r="H89" i="5" s="1"/>
  <c r="I89" i="5" a="1"/>
  <c r="I89" i="5" s="1"/>
  <c r="R89" i="5" a="1"/>
  <c r="R89" i="5" s="1"/>
  <c r="C89" i="5" a="1"/>
  <c r="C89" i="5" s="1"/>
  <c r="L89" i="5" a="1"/>
  <c r="L89" i="5" s="1"/>
  <c r="E89" i="5" a="1"/>
  <c r="E89" i="5" s="1"/>
  <c r="P89" i="5" a="1"/>
  <c r="P89" i="5" s="1"/>
  <c r="F89" i="5" a="1"/>
  <c r="F89" i="5" s="1"/>
  <c r="Q90" i="5" a="1"/>
  <c r="Q90" i="5" s="1"/>
  <c r="H90" i="5" a="1"/>
  <c r="H90" i="5" s="1"/>
  <c r="W90" i="5" a="1"/>
  <c r="W90" i="5" s="1"/>
  <c r="L90" i="5" a="1"/>
  <c r="L90" i="5" s="1"/>
  <c r="G90" i="5" a="1"/>
  <c r="G90" i="5" s="1"/>
  <c r="T90" i="5" a="1"/>
  <c r="T90" i="5" s="1"/>
  <c r="O90" i="5" a="1"/>
  <c r="O90" i="5" s="1"/>
  <c r="V90" i="5" a="1"/>
  <c r="V90" i="5" s="1"/>
  <c r="F90" i="5" a="1"/>
  <c r="F90" i="5" s="1"/>
  <c r="X90" i="5" a="1"/>
  <c r="X90" i="5" s="1"/>
  <c r="J90" i="5" a="1"/>
  <c r="J90" i="5" s="1"/>
  <c r="C90" i="5" a="1"/>
  <c r="C90" i="5" s="1"/>
  <c r="S90" i="5" a="1"/>
  <c r="S90" i="5" s="1"/>
  <c r="R90" i="5" a="1"/>
  <c r="R90" i="5" s="1"/>
  <c r="P90" i="5" a="1"/>
  <c r="P90" i="5" s="1"/>
  <c r="E90" i="5" a="1"/>
  <c r="E90" i="5" s="1"/>
  <c r="U90" i="5" a="1"/>
  <c r="U90" i="5" s="1"/>
  <c r="K90" i="5" a="1"/>
  <c r="K90" i="5" s="1"/>
  <c r="X106" i="5" a="1"/>
  <c r="X106" i="5" s="1"/>
  <c r="R106" i="5" a="1"/>
  <c r="R106" i="5" s="1"/>
  <c r="K106" i="5" a="1"/>
  <c r="K106" i="5" s="1"/>
  <c r="E106" i="5" a="1"/>
  <c r="E106" i="5" s="1"/>
  <c r="V106" i="5" a="1"/>
  <c r="V106" i="5" s="1"/>
  <c r="G106" i="5" a="1"/>
  <c r="G106" i="5" s="1"/>
  <c r="W106" i="5" a="1"/>
  <c r="W106" i="5" s="1"/>
  <c r="P106" i="5" a="1"/>
  <c r="P106" i="5" s="1"/>
  <c r="I106" i="5" a="1"/>
  <c r="I106" i="5" s="1"/>
  <c r="S106" i="5" a="1"/>
  <c r="S106" i="5" s="1"/>
  <c r="J106" i="5" a="1"/>
  <c r="J106" i="5" s="1"/>
  <c r="H106" i="5" a="1"/>
  <c r="H106" i="5" s="1"/>
  <c r="Q106" i="5" a="1"/>
  <c r="Q106" i="5" s="1"/>
  <c r="U106" i="5" a="1"/>
  <c r="U106" i="5" s="1"/>
  <c r="L106" i="5" a="1"/>
  <c r="L106" i="5" s="1"/>
  <c r="C106" i="5" a="1"/>
  <c r="C106" i="5" s="1"/>
  <c r="N106" i="5" a="1"/>
  <c r="N106" i="5" s="1"/>
  <c r="M106" i="5" a="1"/>
  <c r="M106" i="5" s="1"/>
  <c r="T106" i="5" a="1"/>
  <c r="T106" i="5" s="1"/>
  <c r="D106" i="5" a="1"/>
  <c r="D106" i="5" s="1"/>
  <c r="F106" i="5" a="1"/>
  <c r="F106" i="5" s="1"/>
  <c r="S74" i="5" a="1"/>
  <c r="S74" i="5" s="1"/>
  <c r="N74" i="5" a="1"/>
  <c r="N74" i="5" s="1"/>
  <c r="E74" i="5" a="1"/>
  <c r="E74" i="5" s="1"/>
  <c r="U74" i="5" a="1"/>
  <c r="U74" i="5" s="1"/>
  <c r="L74" i="5" a="1"/>
  <c r="L74" i="5" s="1"/>
  <c r="C74" i="5" a="1"/>
  <c r="C74" i="5" s="1"/>
  <c r="W74" i="5" a="1"/>
  <c r="W74" i="5" s="1"/>
  <c r="Q74" i="5" a="1"/>
  <c r="Q74" i="5" s="1"/>
  <c r="K74" i="5" a="1"/>
  <c r="K74" i="5" s="1"/>
  <c r="R74" i="5" a="1"/>
  <c r="R74" i="5" s="1"/>
  <c r="F74" i="5" a="1"/>
  <c r="F74" i="5" s="1"/>
  <c r="E81" i="5" a="1"/>
  <c r="E81" i="5" s="1"/>
  <c r="M96" i="5" a="1"/>
  <c r="M96" i="5" s="1"/>
  <c r="R81" i="5" a="1"/>
  <c r="R81" i="5" s="1"/>
  <c r="M81" i="5" a="1"/>
  <c r="M81" i="5" s="1"/>
  <c r="D81" i="5" a="1"/>
  <c r="D81" i="5" s="1"/>
  <c r="T81" i="5" a="1"/>
  <c r="T81" i="5" s="1"/>
  <c r="K81" i="5" a="1"/>
  <c r="K81" i="5" s="1"/>
  <c r="N81" i="5" a="1"/>
  <c r="N81" i="5" s="1"/>
  <c r="U81" i="5" a="1"/>
  <c r="U81" i="5" s="1"/>
  <c r="O81" i="5" a="1"/>
  <c r="O81" i="5" s="1"/>
  <c r="I81" i="5" a="1"/>
  <c r="I81" i="5" s="1"/>
  <c r="C81" i="5" a="1"/>
  <c r="C81" i="5" s="1"/>
  <c r="T96" i="5" a="1"/>
  <c r="T96" i="5" s="1"/>
  <c r="W104" i="5" a="1"/>
  <c r="W104" i="5" s="1"/>
  <c r="N104" i="5" a="1"/>
  <c r="N104" i="5" s="1"/>
  <c r="E104" i="5" a="1"/>
  <c r="E104" i="5" s="1"/>
  <c r="U104" i="5" a="1"/>
  <c r="U104" i="5" s="1"/>
  <c r="P104" i="5" a="1"/>
  <c r="P104" i="5" s="1"/>
  <c r="V104" i="5" a="1"/>
  <c r="V104" i="5" s="1"/>
  <c r="Q104" i="5" a="1"/>
  <c r="Q104" i="5" s="1"/>
  <c r="L104" i="5" a="1"/>
  <c r="L104" i="5" s="1"/>
  <c r="S104" i="5" a="1"/>
  <c r="S104" i="5" s="1"/>
  <c r="R104" i="5" a="1"/>
  <c r="R104" i="5" s="1"/>
  <c r="K104" i="5" a="1"/>
  <c r="K104" i="5" s="1"/>
  <c r="D104" i="5" a="1"/>
  <c r="D104" i="5" s="1"/>
  <c r="J104" i="5" a="1"/>
  <c r="J104" i="5" s="1"/>
  <c r="C104" i="5" a="1"/>
  <c r="C104" i="5" s="1"/>
  <c r="G104" i="5" a="1"/>
  <c r="G104" i="5" s="1"/>
  <c r="O104" i="5" a="1"/>
  <c r="O104" i="5" s="1"/>
  <c r="H104" i="5" a="1"/>
  <c r="H104" i="5" s="1"/>
  <c r="H96" i="5" a="1"/>
  <c r="H96" i="5" s="1"/>
  <c r="X96" i="5" a="1"/>
  <c r="X96" i="5" s="1"/>
  <c r="O96" i="5" a="1"/>
  <c r="O96" i="5" s="1"/>
  <c r="F96" i="5" a="1"/>
  <c r="F96" i="5" s="1"/>
  <c r="U96" i="5" a="1"/>
  <c r="U96" i="5" s="1"/>
  <c r="P96" i="5" a="1"/>
  <c r="P96" i="5" s="1"/>
  <c r="G96" i="5" a="1"/>
  <c r="G96" i="5" s="1"/>
  <c r="W96" i="5" a="1"/>
  <c r="W96" i="5" s="1"/>
  <c r="K96" i="5" a="1"/>
  <c r="K96" i="5" s="1"/>
  <c r="E96" i="5" a="1"/>
  <c r="E96" i="5" s="1"/>
  <c r="Q96" i="5" a="1"/>
  <c r="Q96" i="5" s="1"/>
  <c r="J96" i="5" a="1"/>
  <c r="J96" i="5" s="1"/>
  <c r="D96" i="5" a="1"/>
  <c r="D96" i="5" s="1"/>
  <c r="S96" i="5" a="1"/>
  <c r="S96" i="5" s="1"/>
  <c r="N96" i="5" a="1"/>
  <c r="N96" i="5" s="1"/>
  <c r="L96" i="5" a="1"/>
  <c r="L96" i="5" s="1"/>
  <c r="E56" i="5" a="1"/>
  <c r="E56" i="5" s="1"/>
  <c r="R64" i="5" a="1"/>
  <c r="R64" i="5" s="1"/>
  <c r="I64" i="5" a="1"/>
  <c r="I64" i="5" s="1"/>
  <c r="D64" i="5" a="1"/>
  <c r="D64" i="5" s="1"/>
  <c r="G88" i="5" a="1"/>
  <c r="G88" i="5" s="1"/>
  <c r="W105" i="5" a="1"/>
  <c r="W105" i="5" s="1"/>
  <c r="N105" i="5" a="1"/>
  <c r="N105" i="5" s="1"/>
  <c r="E105" i="5" a="1"/>
  <c r="E105" i="5" s="1"/>
  <c r="X105" i="5" a="1"/>
  <c r="X105" i="5" s="1"/>
  <c r="S105" i="5" a="1"/>
  <c r="S105" i="5" s="1"/>
  <c r="H105" i="5" a="1"/>
  <c r="H105" i="5" s="1"/>
  <c r="C105" i="5" a="1"/>
  <c r="C105" i="5" s="1"/>
  <c r="T105" i="5" a="1"/>
  <c r="T105" i="5" s="1"/>
  <c r="O105" i="5" a="1"/>
  <c r="O105" i="5" s="1"/>
  <c r="J105" i="5" a="1"/>
  <c r="J105" i="5" s="1"/>
  <c r="D105" i="5" a="1"/>
  <c r="D105" i="5" s="1"/>
  <c r="Q105" i="5" a="1"/>
  <c r="Q105" i="5" s="1"/>
  <c r="P105" i="5" a="1"/>
  <c r="P105" i="5" s="1"/>
  <c r="I105" i="5" a="1"/>
  <c r="I105" i="5" s="1"/>
  <c r="V105" i="5" a="1"/>
  <c r="V105" i="5" s="1"/>
  <c r="R105" i="5" a="1"/>
  <c r="R105" i="5" s="1"/>
  <c r="V88" i="5" a="1"/>
  <c r="V88" i="5" s="1"/>
  <c r="M88" i="5" a="1"/>
  <c r="M88" i="5" s="1"/>
  <c r="H88" i="5" a="1"/>
  <c r="H88" i="5" s="1"/>
  <c r="P88" i="5" a="1"/>
  <c r="P88" i="5" s="1"/>
  <c r="K88" i="5" a="1"/>
  <c r="K88" i="5" s="1"/>
  <c r="F88" i="5" a="1"/>
  <c r="F88" i="5" s="1"/>
  <c r="X88" i="5" a="1"/>
  <c r="X88" i="5" s="1"/>
  <c r="S88" i="5" a="1"/>
  <c r="S88" i="5" s="1"/>
  <c r="N88" i="5" a="1"/>
  <c r="N88" i="5" s="1"/>
  <c r="I88" i="5" a="1"/>
  <c r="I88" i="5" s="1"/>
  <c r="C88" i="5" a="1"/>
  <c r="C88" i="5" s="1"/>
  <c r="S56" i="5" a="1"/>
  <c r="S56" i="5" s="1"/>
  <c r="J56" i="5" a="1"/>
  <c r="J56" i="5" s="1"/>
  <c r="L88" i="5" a="1"/>
  <c r="L88" i="5" s="1"/>
  <c r="X119" i="5" a="1"/>
  <c r="X119" i="5" s="1"/>
  <c r="R119" i="5" a="1"/>
  <c r="R119" i="5" s="1"/>
  <c r="E119" i="5" a="1"/>
  <c r="E119" i="5" s="1"/>
  <c r="Q119" i="5" a="1"/>
  <c r="Q119" i="5" s="1"/>
  <c r="K119" i="5" a="1"/>
  <c r="K119" i="5" s="1"/>
  <c r="D119" i="5" a="1"/>
  <c r="D119" i="5" s="1"/>
  <c r="M119" i="5" a="1"/>
  <c r="M119" i="5" s="1"/>
  <c r="G119" i="5" a="1"/>
  <c r="G119" i="5" s="1"/>
  <c r="U119" i="5" a="1"/>
  <c r="U119" i="5" s="1"/>
  <c r="J119" i="5" a="1"/>
  <c r="J119" i="5" s="1"/>
  <c r="T119" i="5" a="1"/>
  <c r="T119" i="5" s="1"/>
  <c r="I119" i="5" a="1"/>
  <c r="I119" i="5" s="1"/>
  <c r="S119" i="5" a="1"/>
  <c r="S119" i="5" s="1"/>
  <c r="H119" i="5" a="1"/>
  <c r="H119" i="5" s="1"/>
  <c r="W119" i="5" a="1"/>
  <c r="W119" i="5" s="1"/>
  <c r="N119" i="5" a="1"/>
  <c r="N119" i="5" s="1"/>
  <c r="C119" i="5" a="1"/>
  <c r="C119" i="5" s="1"/>
  <c r="O119" i="5" a="1"/>
  <c r="O119" i="5" s="1"/>
  <c r="L119" i="5" a="1"/>
  <c r="L119" i="5" s="1"/>
  <c r="V119" i="5" a="1"/>
  <c r="V119" i="5" s="1"/>
  <c r="P119" i="5" a="1"/>
  <c r="P119" i="5" s="1"/>
  <c r="C97" i="5" a="1"/>
  <c r="C97" i="5" s="1"/>
  <c r="U97" i="5" a="1"/>
  <c r="U97" i="5" s="1"/>
  <c r="E97" i="5" a="1"/>
  <c r="E97" i="5" s="1"/>
  <c r="L97" i="5" a="1"/>
  <c r="L97" i="5" s="1"/>
  <c r="X97" i="5" a="1"/>
  <c r="X97" i="5" s="1"/>
  <c r="O97" i="5" a="1"/>
  <c r="O97" i="5" s="1"/>
  <c r="F97" i="5" a="1"/>
  <c r="F97" i="5" s="1"/>
  <c r="P97" i="5" a="1"/>
  <c r="P97" i="5" s="1"/>
  <c r="G97" i="5" a="1"/>
  <c r="G97" i="5" s="1"/>
  <c r="C114" i="5" a="1"/>
  <c r="C114" i="5" s="1"/>
  <c r="L114" i="5" a="1"/>
  <c r="L114" i="5" s="1"/>
  <c r="X114" i="5" a="1"/>
  <c r="X114" i="5" s="1"/>
  <c r="R114" i="5" a="1"/>
  <c r="R114" i="5" s="1"/>
  <c r="K114" i="5" a="1"/>
  <c r="K114" i="5" s="1"/>
  <c r="E114" i="5" a="1"/>
  <c r="E114" i="5" s="1"/>
  <c r="S114" i="5" a="1"/>
  <c r="S114" i="5" s="1"/>
  <c r="M114" i="5" a="1"/>
  <c r="M114" i="5" s="1"/>
  <c r="I114" i="5" a="1"/>
  <c r="I114" i="5" s="1"/>
  <c r="Q114" i="5" a="1"/>
  <c r="Q114" i="5" s="1"/>
  <c r="O113" i="5" a="1"/>
  <c r="O113" i="5" s="1"/>
  <c r="I113" i="5" a="1"/>
  <c r="I113" i="5" s="1"/>
  <c r="W113" i="5" a="1"/>
  <c r="W113" i="5" s="1"/>
  <c r="Q113" i="5" a="1"/>
  <c r="Q113" i="5" s="1"/>
  <c r="J113" i="5" a="1"/>
  <c r="J113" i="5" s="1"/>
  <c r="D113" i="5" a="1"/>
  <c r="D113" i="5" s="1"/>
  <c r="J114" i="5" a="1"/>
  <c r="J114" i="5" s="1"/>
  <c r="X80" i="5" l="1" a="1"/>
  <c r="X80" i="5" s="1"/>
  <c r="I80" i="5" a="1"/>
  <c r="I80" i="5" s="1"/>
  <c r="V2" i="5" a="1"/>
  <c r="V2" i="5" s="1"/>
  <c r="K2" i="5" a="1"/>
  <c r="K2" i="5" s="1"/>
  <c r="Q2" i="5" a="1"/>
  <c r="Q2" i="5" s="1"/>
  <c r="U2" i="5" a="1"/>
  <c r="U2" i="5" s="1"/>
  <c r="J2" i="5" a="1"/>
  <c r="J2" i="5" s="1"/>
  <c r="J89" i="5" a="1"/>
  <c r="J89" i="5" s="1"/>
  <c r="O98" i="5" a="1"/>
  <c r="O98" i="5" s="1"/>
  <c r="M98" i="5" a="1"/>
  <c r="M98" i="5" s="1"/>
  <c r="X98" i="5" a="1"/>
  <c r="X98" i="5" s="1"/>
  <c r="U89" i="5" a="1"/>
  <c r="U89" i="5" s="1"/>
  <c r="T89" i="5" a="1"/>
  <c r="T89" i="5" s="1"/>
  <c r="W89" i="5" a="1"/>
  <c r="W89" i="5" s="1"/>
  <c r="D89" i="5" a="1"/>
  <c r="D89" i="5" s="1"/>
  <c r="V89" i="5" a="1"/>
  <c r="V89" i="5" s="1"/>
  <c r="M89" i="5" a="1"/>
  <c r="M89" i="5" s="1"/>
  <c r="K89" i="5" a="1"/>
  <c r="K89" i="5" s="1"/>
  <c r="G89" i="5" a="1"/>
  <c r="G89" i="5" s="1"/>
  <c r="S89" i="5" a="1"/>
  <c r="S89" i="5" s="1"/>
  <c r="X89" i="5" a="1"/>
  <c r="X89" i="5" s="1"/>
  <c r="Q89" i="5" a="1"/>
  <c r="Q89" i="5" s="1"/>
  <c r="N89" i="5" a="1"/>
  <c r="N89" i="5" s="1"/>
  <c r="C98" i="5" a="1"/>
  <c r="C98" i="5" s="1"/>
  <c r="G98" i="5" a="1"/>
  <c r="G98" i="5" s="1"/>
  <c r="G14" i="5" a="1"/>
  <c r="G14" i="5" s="1"/>
  <c r="P98" i="5" a="1"/>
  <c r="P98" i="5" s="1"/>
  <c r="H98" i="5" a="1"/>
  <c r="H98" i="5" s="1"/>
  <c r="J112" i="5" a="1"/>
  <c r="J112" i="5" s="1"/>
  <c r="J98" i="5" a="1"/>
  <c r="J98" i="5" s="1"/>
  <c r="X112" i="5" a="1"/>
  <c r="X112" i="5" s="1"/>
  <c r="K112" i="5" a="1"/>
  <c r="K112" i="5" s="1"/>
  <c r="U112" i="5" a="1"/>
  <c r="U112" i="5" s="1"/>
  <c r="G94" i="5" a="1"/>
  <c r="G94" i="5" s="1"/>
  <c r="G59" i="5" a="1"/>
  <c r="G59" i="5" s="1"/>
  <c r="N98" i="5" a="1"/>
  <c r="N98" i="5" s="1"/>
  <c r="U98" i="5" a="1"/>
  <c r="U98" i="5" s="1"/>
  <c r="Q112" i="5" a="1"/>
  <c r="Q112" i="5" s="1"/>
  <c r="Y2" i="5" a="1"/>
  <c r="Y2" i="5" s="1"/>
  <c r="G112" i="5" a="1"/>
  <c r="G112" i="5" s="1"/>
  <c r="W98" i="5" a="1"/>
  <c r="W98" i="5" s="1"/>
  <c r="R112" i="5" a="1"/>
  <c r="R112" i="5" s="1"/>
  <c r="F112" i="5" a="1"/>
  <c r="F112" i="5" s="1"/>
  <c r="P112" i="5" a="1"/>
  <c r="P112" i="5" s="1"/>
  <c r="L112" i="5" a="1"/>
  <c r="L112" i="5" s="1"/>
  <c r="H112" i="5" a="1"/>
  <c r="H112" i="5" s="1"/>
  <c r="E112" i="5" a="1"/>
  <c r="E112" i="5" s="1"/>
  <c r="O112" i="5" a="1"/>
  <c r="O112" i="5" s="1"/>
  <c r="W112" i="5" a="1"/>
  <c r="W112" i="5" s="1"/>
  <c r="E98" i="5" a="1"/>
  <c r="E98" i="5" s="1"/>
  <c r="R98" i="5" a="1"/>
  <c r="R98" i="5" s="1"/>
  <c r="I98" i="5" a="1"/>
  <c r="I98" i="5" s="1"/>
  <c r="D112" i="5" a="1"/>
  <c r="D112" i="5" s="1"/>
  <c r="T112" i="5" a="1"/>
  <c r="T112" i="5" s="1"/>
  <c r="N112" i="5" a="1"/>
  <c r="N112" i="5" s="1"/>
  <c r="C112" i="5" a="1"/>
  <c r="C112" i="5" s="1"/>
  <c r="M112" i="5" a="1"/>
  <c r="M112" i="5" s="1"/>
  <c r="V112" i="5" a="1"/>
  <c r="V112" i="5" s="1"/>
  <c r="I112" i="5" a="1"/>
  <c r="I112" i="5" s="1"/>
  <c r="Q98" i="5" a="1"/>
  <c r="Q98" i="5" s="1"/>
  <c r="L98" i="5" a="1"/>
  <c r="L98" i="5" s="1"/>
  <c r="S98" i="5" a="1"/>
  <c r="S98" i="5" s="1"/>
  <c r="D98" i="5" a="1"/>
  <c r="D98" i="5" s="1"/>
  <c r="T98" i="5" a="1"/>
  <c r="T98" i="5" s="1"/>
  <c r="F98" i="5" a="1"/>
  <c r="F98" i="5" s="1"/>
  <c r="V98" i="5" a="1"/>
  <c r="V98" i="5" s="1"/>
  <c r="K98" i="5" a="1"/>
  <c r="K98" i="5" s="1"/>
  <c r="S112" i="5" a="1"/>
  <c r="S112" i="5" s="1"/>
  <c r="X92" i="5" a="1"/>
  <c r="X92" i="5" s="1"/>
  <c r="S115" i="5" a="1"/>
  <c r="S115" i="5" s="1"/>
  <c r="V52" i="5" a="1"/>
  <c r="V52" i="5" s="1"/>
  <c r="U92" i="5" a="1"/>
  <c r="U92" i="5" s="1"/>
  <c r="N53" i="5" a="1"/>
  <c r="N53" i="5" s="1"/>
  <c r="F63" i="5" a="1"/>
  <c r="F63" i="5" s="1"/>
  <c r="G111" i="5" a="1"/>
  <c r="G111" i="5" s="1"/>
  <c r="M11" i="5" a="1"/>
  <c r="M11" i="5" s="1"/>
  <c r="F47" i="5" a="1"/>
  <c r="F47" i="5" s="1"/>
  <c r="L78" i="5" a="1"/>
  <c r="L78" i="5" s="1"/>
  <c r="F14" i="5" a="1"/>
  <c r="F14" i="5" s="1"/>
  <c r="F67" i="5" a="1"/>
  <c r="F67" i="5" s="1"/>
  <c r="E78" i="5" a="1"/>
  <c r="E78" i="5" s="1"/>
  <c r="H60" i="5" a="1"/>
  <c r="H60" i="5" s="1"/>
  <c r="L11" i="5" a="1"/>
  <c r="L11" i="5" s="1"/>
  <c r="U67" i="5" a="1"/>
  <c r="U67" i="5" s="1"/>
  <c r="N37" i="5" a="1"/>
  <c r="N37" i="5" s="1"/>
  <c r="C47" i="5" a="1"/>
  <c r="C47" i="5" s="1"/>
  <c r="H47" i="5" a="1"/>
  <c r="H47" i="5" s="1"/>
  <c r="L111" i="5" a="1"/>
  <c r="L111" i="5" s="1"/>
  <c r="R60" i="5" a="1"/>
  <c r="R60" i="5" s="1"/>
  <c r="N47" i="5" a="1"/>
  <c r="N47" i="5" s="1"/>
  <c r="F11" i="5" a="1"/>
  <c r="F11" i="5" s="1"/>
  <c r="S101" i="5" a="1"/>
  <c r="S101" i="5" s="1"/>
  <c r="D109" i="5" a="1"/>
  <c r="D109" i="5" s="1"/>
  <c r="Q111" i="5" a="1"/>
  <c r="Q111" i="5" s="1"/>
  <c r="P55" i="5" a="1"/>
  <c r="P55" i="5" s="1"/>
  <c r="C11" i="5" a="1"/>
  <c r="C11" i="5" s="1"/>
  <c r="D91" i="5" a="1"/>
  <c r="D91" i="5" s="1"/>
  <c r="J67" i="5" a="1"/>
  <c r="J67" i="5" s="1"/>
  <c r="G47" i="5" a="1"/>
  <c r="G47" i="5" s="1"/>
  <c r="W78" i="5" a="1"/>
  <c r="W78" i="5" s="1"/>
  <c r="W101" i="5" a="1"/>
  <c r="W101" i="5" s="1"/>
  <c r="U111" i="5" a="1"/>
  <c r="U111" i="5" s="1"/>
  <c r="O37" i="5" a="1"/>
  <c r="O37" i="5" s="1"/>
  <c r="K111" i="5" a="1"/>
  <c r="K111" i="5" s="1"/>
  <c r="S37" i="5" a="1"/>
  <c r="S37" i="5" s="1"/>
  <c r="U11" i="5" a="1"/>
  <c r="U11" i="5" s="1"/>
  <c r="W111" i="5" a="1"/>
  <c r="W111" i="5" s="1"/>
  <c r="E76" i="5" a="1"/>
  <c r="E76" i="5" s="1"/>
  <c r="W91" i="5" a="1"/>
  <c r="W91" i="5" s="1"/>
  <c r="I60" i="5" a="1"/>
  <c r="I60" i="5" s="1"/>
  <c r="H67" i="5" a="1"/>
  <c r="H67" i="5" s="1"/>
  <c r="Q47" i="5" a="1"/>
  <c r="Q47" i="5" s="1"/>
  <c r="X36" i="5" a="1"/>
  <c r="X36" i="5" s="1"/>
  <c r="X37" i="5" a="1"/>
  <c r="X37" i="5" s="1"/>
  <c r="F36" i="5" a="1"/>
  <c r="F36" i="5" s="1"/>
  <c r="H78" i="5" a="1"/>
  <c r="H78" i="5" s="1"/>
  <c r="P20" i="5" a="1"/>
  <c r="P20" i="5" s="1"/>
  <c r="J11" i="5" a="1"/>
  <c r="J11" i="5" s="1"/>
  <c r="D60" i="5" a="1"/>
  <c r="D60" i="5" s="1"/>
  <c r="O67" i="5" a="1"/>
  <c r="O67" i="5" s="1"/>
  <c r="M14" i="5" a="1"/>
  <c r="M14" i="5" s="1"/>
  <c r="G37" i="5" a="1"/>
  <c r="G37" i="5" s="1"/>
  <c r="M86" i="5" a="1"/>
  <c r="M86" i="5" s="1"/>
  <c r="I14" i="5" a="1"/>
  <c r="I14" i="5" s="1"/>
  <c r="L60" i="5" a="1"/>
  <c r="L60" i="5" s="1"/>
  <c r="L67" i="5" a="1"/>
  <c r="L67" i="5" s="1"/>
  <c r="D47" i="5" a="1"/>
  <c r="D47" i="5" s="1"/>
  <c r="M37" i="5" a="1"/>
  <c r="M37" i="5" s="1"/>
  <c r="V78" i="5" a="1"/>
  <c r="V78" i="5" s="1"/>
  <c r="K20" i="5" a="1"/>
  <c r="K20" i="5" s="1"/>
  <c r="G11" i="5" a="1"/>
  <c r="G11" i="5" s="1"/>
  <c r="O60" i="5" a="1"/>
  <c r="O60" i="5" s="1"/>
  <c r="W37" i="5" a="1"/>
  <c r="W37" i="5" s="1"/>
  <c r="S14" i="5" a="1"/>
  <c r="S14" i="5" s="1"/>
  <c r="C67" i="5" a="1"/>
  <c r="C67" i="5" s="1"/>
  <c r="P37" i="5" a="1"/>
  <c r="P37" i="5" s="1"/>
  <c r="F37" i="5" a="1"/>
  <c r="F37" i="5" s="1"/>
  <c r="L14" i="5" a="1"/>
  <c r="L14" i="5" s="1"/>
  <c r="O45" i="5" a="1"/>
  <c r="O45" i="5" s="1"/>
  <c r="K60" i="5" a="1"/>
  <c r="K60" i="5" s="1"/>
  <c r="Q67" i="5" a="1"/>
  <c r="Q67" i="5" s="1"/>
  <c r="K47" i="5" a="1"/>
  <c r="K47" i="5" s="1"/>
  <c r="I37" i="5" a="1"/>
  <c r="I37" i="5" s="1"/>
  <c r="N78" i="5" a="1"/>
  <c r="N78" i="5" s="1"/>
  <c r="W20" i="5" a="1"/>
  <c r="W20" i="5" s="1"/>
  <c r="I101" i="5" a="1"/>
  <c r="I101" i="5" s="1"/>
  <c r="S60" i="5" a="1"/>
  <c r="S60" i="5" s="1"/>
  <c r="P101" i="5" a="1"/>
  <c r="P101" i="5" s="1"/>
  <c r="S109" i="5" a="1"/>
  <c r="S109" i="5" s="1"/>
  <c r="I78" i="5" a="1"/>
  <c r="I78" i="5" s="1"/>
  <c r="I76" i="5" a="1"/>
  <c r="I76" i="5" s="1"/>
  <c r="P111" i="5" a="1"/>
  <c r="P111" i="5" s="1"/>
  <c r="E111" i="5" a="1"/>
  <c r="E111" i="5" s="1"/>
  <c r="E101" i="5" a="1"/>
  <c r="E101" i="5" s="1"/>
  <c r="P60" i="5" a="1"/>
  <c r="P60" i="5" s="1"/>
  <c r="U47" i="5" a="1"/>
  <c r="U47" i="5" s="1"/>
  <c r="R37" i="5" a="1"/>
  <c r="R37" i="5" s="1"/>
  <c r="S78" i="5" a="1"/>
  <c r="S78" i="5" s="1"/>
  <c r="O20" i="5" a="1"/>
  <c r="O20" i="5" s="1"/>
  <c r="U101" i="5" a="1"/>
  <c r="U101" i="5" s="1"/>
  <c r="S47" i="5" a="1"/>
  <c r="S47" i="5" s="1"/>
  <c r="D101" i="5" a="1"/>
  <c r="D101" i="5" s="1"/>
  <c r="Q14" i="5" a="1"/>
  <c r="Q14" i="5" s="1"/>
  <c r="I111" i="5" a="1"/>
  <c r="I111" i="5" s="1"/>
  <c r="J101" i="5" a="1"/>
  <c r="J101" i="5" s="1"/>
  <c r="R109" i="5" a="1"/>
  <c r="R109" i="5" s="1"/>
  <c r="P76" i="5" a="1"/>
  <c r="P76" i="5" s="1"/>
  <c r="T45" i="5" a="1"/>
  <c r="T45" i="5" s="1"/>
  <c r="M91" i="5" a="1"/>
  <c r="M91" i="5" s="1"/>
  <c r="F60" i="5" a="1"/>
  <c r="F60" i="5" s="1"/>
  <c r="N67" i="5" a="1"/>
  <c r="N67" i="5" s="1"/>
  <c r="X67" i="5" a="1"/>
  <c r="X67" i="5" s="1"/>
  <c r="V60" i="5" a="1"/>
  <c r="V60" i="5" s="1"/>
  <c r="L47" i="5" a="1"/>
  <c r="L47" i="5" s="1"/>
  <c r="P47" i="5" a="1"/>
  <c r="P47" i="5" s="1"/>
  <c r="O36" i="5" a="1"/>
  <c r="O36" i="5" s="1"/>
  <c r="L55" i="5" a="1"/>
  <c r="L55" i="5" s="1"/>
  <c r="J37" i="5" a="1"/>
  <c r="J37" i="5" s="1"/>
  <c r="V37" i="5" a="1"/>
  <c r="V37" i="5" s="1"/>
  <c r="S36" i="5" a="1"/>
  <c r="S36" i="5" s="1"/>
  <c r="K11" i="5" a="1"/>
  <c r="K11" i="5" s="1"/>
  <c r="F78" i="5" a="1"/>
  <c r="F78" i="5" s="1"/>
  <c r="C78" i="5" a="1"/>
  <c r="C78" i="5" s="1"/>
  <c r="R78" i="5" a="1"/>
  <c r="R78" i="5" s="1"/>
  <c r="V20" i="5" a="1"/>
  <c r="V20" i="5" s="1"/>
  <c r="X20" i="5" a="1"/>
  <c r="X20" i="5" s="1"/>
  <c r="O11" i="5" a="1"/>
  <c r="O11" i="5" s="1"/>
  <c r="P11" i="5" a="1"/>
  <c r="P11" i="5" s="1"/>
  <c r="N111" i="5" a="1"/>
  <c r="N111" i="5" s="1"/>
  <c r="L20" i="5" a="1"/>
  <c r="L20" i="5" s="1"/>
  <c r="W67" i="5" a="1"/>
  <c r="W67" i="5" s="1"/>
  <c r="W47" i="5" a="1"/>
  <c r="W47" i="5" s="1"/>
  <c r="C14" i="5" a="1"/>
  <c r="C14" i="5" s="1"/>
  <c r="O101" i="5" a="1"/>
  <c r="O101" i="5" s="1"/>
  <c r="E11" i="5" a="1"/>
  <c r="E11" i="5" s="1"/>
  <c r="J14" i="5" a="1"/>
  <c r="J14" i="5" s="1"/>
  <c r="Q45" i="5" a="1"/>
  <c r="Q45" i="5" s="1"/>
  <c r="H86" i="5" a="1"/>
  <c r="H86" i="5" s="1"/>
  <c r="M60" i="5" a="1"/>
  <c r="M60" i="5" s="1"/>
  <c r="E60" i="5" a="1"/>
  <c r="E60" i="5" s="1"/>
  <c r="R67" i="5" a="1"/>
  <c r="R67" i="5" s="1"/>
  <c r="D67" i="5" a="1"/>
  <c r="D67" i="5" s="1"/>
  <c r="T37" i="5" a="1"/>
  <c r="T37" i="5" s="1"/>
  <c r="K14" i="5" a="1"/>
  <c r="K14" i="5" s="1"/>
  <c r="M101" i="5" a="1"/>
  <c r="M101" i="5" s="1"/>
  <c r="N14" i="5" a="1"/>
  <c r="N14" i="5" s="1"/>
  <c r="C20" i="5" a="1"/>
  <c r="C20" i="5" s="1"/>
  <c r="C111" i="5" a="1"/>
  <c r="C111" i="5" s="1"/>
  <c r="C45" i="5" a="1"/>
  <c r="C45" i="5" s="1"/>
  <c r="N55" i="5" a="1"/>
  <c r="N55" i="5" s="1"/>
  <c r="S111" i="5" a="1"/>
  <c r="S111" i="5" s="1"/>
  <c r="R111" i="5" a="1"/>
  <c r="R111" i="5" s="1"/>
  <c r="R101" i="5" a="1"/>
  <c r="R101" i="5" s="1"/>
  <c r="W76" i="5" a="1"/>
  <c r="W76" i="5" s="1"/>
  <c r="I47" i="5" a="1"/>
  <c r="I47" i="5" s="1"/>
  <c r="O47" i="5" a="1"/>
  <c r="O47" i="5" s="1"/>
  <c r="W36" i="5" a="1"/>
  <c r="W36" i="5" s="1"/>
  <c r="C101" i="5" a="1"/>
  <c r="C101" i="5" s="1"/>
  <c r="K37" i="5" a="1"/>
  <c r="K37" i="5" s="1"/>
  <c r="S45" i="5" a="1"/>
  <c r="S45" i="5" s="1"/>
  <c r="F20" i="5" a="1"/>
  <c r="F20" i="5" s="1"/>
  <c r="O111" i="5" a="1"/>
  <c r="O111" i="5" s="1"/>
  <c r="X111" i="5" a="1"/>
  <c r="X111" i="5" s="1"/>
  <c r="L101" i="5" a="1"/>
  <c r="L101" i="5" s="1"/>
  <c r="T111" i="5" a="1"/>
  <c r="T111" i="5" s="1"/>
  <c r="N101" i="5" a="1"/>
  <c r="N101" i="5" s="1"/>
  <c r="O86" i="5" a="1"/>
  <c r="O86" i="5" s="1"/>
  <c r="I91" i="5" a="1"/>
  <c r="I91" i="5" s="1"/>
  <c r="T60" i="5" a="1"/>
  <c r="T60" i="5" s="1"/>
  <c r="N60" i="5" a="1"/>
  <c r="N60" i="5" s="1"/>
  <c r="E67" i="5" a="1"/>
  <c r="E67" i="5" s="1"/>
  <c r="M67" i="5" a="1"/>
  <c r="M67" i="5" s="1"/>
  <c r="T67" i="5" a="1"/>
  <c r="T67" i="5" s="1"/>
  <c r="T47" i="5" a="1"/>
  <c r="T47" i="5" s="1"/>
  <c r="X47" i="5" a="1"/>
  <c r="X47" i="5" s="1"/>
  <c r="S55" i="5" a="1"/>
  <c r="S55" i="5" s="1"/>
  <c r="H37" i="5" a="1"/>
  <c r="H37" i="5" s="1"/>
  <c r="U20" i="5" a="1"/>
  <c r="U20" i="5" s="1"/>
  <c r="T78" i="5" a="1"/>
  <c r="T78" i="5" s="1"/>
  <c r="M78" i="5" a="1"/>
  <c r="M78" i="5" s="1"/>
  <c r="Q78" i="5" a="1"/>
  <c r="Q78" i="5" s="1"/>
  <c r="H20" i="5" a="1"/>
  <c r="H20" i="5" s="1"/>
  <c r="X11" i="5" a="1"/>
  <c r="X11" i="5" s="1"/>
  <c r="I11" i="5" a="1"/>
  <c r="I11" i="5" s="1"/>
  <c r="V101" i="5" a="1"/>
  <c r="V101" i="5" s="1"/>
  <c r="I67" i="5" a="1"/>
  <c r="I67" i="5" s="1"/>
  <c r="G67" i="5" a="1"/>
  <c r="G67" i="5" s="1"/>
  <c r="O14" i="5" a="1"/>
  <c r="O14" i="5" s="1"/>
  <c r="M47" i="5" a="1"/>
  <c r="M47" i="5" s="1"/>
  <c r="U14" i="5" a="1"/>
  <c r="U14" i="5" s="1"/>
  <c r="T14" i="5" a="1"/>
  <c r="T14" i="5" s="1"/>
  <c r="G101" i="5" a="1"/>
  <c r="G101" i="5" s="1"/>
  <c r="E14" i="5" a="1"/>
  <c r="E14" i="5" s="1"/>
  <c r="R20" i="5" a="1"/>
  <c r="R20" i="5" s="1"/>
  <c r="V36" i="5" a="1"/>
  <c r="V36" i="5" s="1"/>
  <c r="C22" i="5" a="1"/>
  <c r="C22" i="5" s="1"/>
  <c r="U55" i="5" a="1"/>
  <c r="U55" i="5" s="1"/>
  <c r="C37" i="5" a="1"/>
  <c r="C37" i="5" s="1"/>
  <c r="O78" i="5" a="1"/>
  <c r="O78" i="5" s="1"/>
  <c r="K78" i="5" a="1"/>
  <c r="K78" i="5" s="1"/>
  <c r="X60" i="5" a="1"/>
  <c r="X60" i="5" s="1"/>
  <c r="H101" i="5" a="1"/>
  <c r="H101" i="5" s="1"/>
  <c r="H76" i="5" a="1"/>
  <c r="H76" i="5" s="1"/>
  <c r="N91" i="5" a="1"/>
  <c r="N91" i="5" s="1"/>
  <c r="C86" i="5" a="1"/>
  <c r="C86" i="5" s="1"/>
  <c r="U60" i="5" a="1"/>
  <c r="U60" i="5" s="1"/>
  <c r="W60" i="5" a="1"/>
  <c r="W60" i="5" s="1"/>
  <c r="K67" i="5" a="1"/>
  <c r="K67" i="5" s="1"/>
  <c r="V67" i="5" a="1"/>
  <c r="V67" i="5" s="1"/>
  <c r="Q60" i="5" a="1"/>
  <c r="Q60" i="5" s="1"/>
  <c r="J47" i="5" a="1"/>
  <c r="J47" i="5" s="1"/>
  <c r="L37" i="5" a="1"/>
  <c r="L37" i="5" s="1"/>
  <c r="Q37" i="5" a="1"/>
  <c r="Q37" i="5" s="1"/>
  <c r="I20" i="5" a="1"/>
  <c r="I20" i="5" s="1"/>
  <c r="X78" i="5" a="1"/>
  <c r="X78" i="5" s="1"/>
  <c r="U78" i="5" a="1"/>
  <c r="U78" i="5" s="1"/>
  <c r="G78" i="5" a="1"/>
  <c r="G78" i="5" s="1"/>
  <c r="S20" i="5" a="1"/>
  <c r="S20" i="5" s="1"/>
  <c r="M20" i="5" a="1"/>
  <c r="M20" i="5" s="1"/>
  <c r="T20" i="5" a="1"/>
  <c r="T20" i="5" s="1"/>
  <c r="Q20" i="5" a="1"/>
  <c r="Q20" i="5" s="1"/>
  <c r="H11" i="5" a="1"/>
  <c r="H11" i="5" s="1"/>
  <c r="N11" i="5" a="1"/>
  <c r="N11" i="5" s="1"/>
  <c r="X101" i="5" a="1"/>
  <c r="X101" i="5" s="1"/>
  <c r="K86" i="5" a="1"/>
  <c r="K86" i="5" s="1"/>
  <c r="P67" i="5" a="1"/>
  <c r="P67" i="5" s="1"/>
  <c r="V47" i="5" a="1"/>
  <c r="V47" i="5" s="1"/>
  <c r="R14" i="5" a="1"/>
  <c r="R14" i="5" s="1"/>
  <c r="D11" i="5" a="1"/>
  <c r="D11" i="5" s="1"/>
  <c r="H14" i="5" a="1"/>
  <c r="H14" i="5" s="1"/>
  <c r="N76" i="5" a="1"/>
  <c r="N76" i="5" s="1"/>
  <c r="J91" i="5" a="1"/>
  <c r="J91" i="5" s="1"/>
  <c r="Q101" i="5" a="1"/>
  <c r="Q101" i="5" s="1"/>
  <c r="M111" i="5" a="1"/>
  <c r="M111" i="5" s="1"/>
  <c r="D14" i="5" a="1"/>
  <c r="D14" i="5" s="1"/>
  <c r="E20" i="5" a="1"/>
  <c r="E20" i="5" s="1"/>
  <c r="R11" i="5" a="1"/>
  <c r="R11" i="5" s="1"/>
  <c r="V11" i="5" a="1"/>
  <c r="V11" i="5" s="1"/>
  <c r="V111" i="5" a="1"/>
  <c r="V111" i="5" s="1"/>
  <c r="K101" i="5" a="1"/>
  <c r="K101" i="5" s="1"/>
  <c r="F101" i="5" a="1"/>
  <c r="F101" i="5" s="1"/>
  <c r="F111" i="5" a="1"/>
  <c r="F111" i="5" s="1"/>
  <c r="H111" i="5" a="1"/>
  <c r="H111" i="5" s="1"/>
  <c r="T101" i="5" a="1"/>
  <c r="T101" i="5" s="1"/>
  <c r="U109" i="5" a="1"/>
  <c r="U109" i="5" s="1"/>
  <c r="F45" i="5" a="1"/>
  <c r="F45" i="5" s="1"/>
  <c r="U91" i="5" a="1"/>
  <c r="U91" i="5" s="1"/>
  <c r="J86" i="5" a="1"/>
  <c r="J86" i="5" s="1"/>
  <c r="S76" i="5" a="1"/>
  <c r="S76" i="5" s="1"/>
  <c r="G60" i="5" a="1"/>
  <c r="G60" i="5" s="1"/>
  <c r="S67" i="5" a="1"/>
  <c r="S67" i="5" s="1"/>
  <c r="J60" i="5" a="1"/>
  <c r="J60" i="5" s="1"/>
  <c r="C60" i="5" a="1"/>
  <c r="C60" i="5" s="1"/>
  <c r="E47" i="5" a="1"/>
  <c r="E47" i="5" s="1"/>
  <c r="U37" i="5" a="1"/>
  <c r="U37" i="5" s="1"/>
  <c r="D37" i="5" a="1"/>
  <c r="D37" i="5" s="1"/>
  <c r="D78" i="5" a="1"/>
  <c r="D78" i="5" s="1"/>
  <c r="J78" i="5" a="1"/>
  <c r="J78" i="5" s="1"/>
  <c r="P78" i="5" a="1"/>
  <c r="P78" i="5" s="1"/>
  <c r="G20" i="5" a="1"/>
  <c r="G20" i="5" s="1"/>
  <c r="D20" i="5" a="1"/>
  <c r="D20" i="5" s="1"/>
  <c r="J20" i="5" a="1"/>
  <c r="J20" i="5" s="1"/>
  <c r="T11" i="5" a="1"/>
  <c r="T11" i="5" s="1"/>
  <c r="W11" i="5" a="1"/>
  <c r="W11" i="5" s="1"/>
  <c r="J111" i="5" a="1"/>
  <c r="J111" i="5" s="1"/>
  <c r="N20" i="5" a="1"/>
  <c r="N20" i="5" s="1"/>
  <c r="R47" i="5" a="1"/>
  <c r="R47" i="5" s="1"/>
  <c r="V109" i="5" a="1"/>
  <c r="V109" i="5" s="1"/>
  <c r="W14" i="5" a="1"/>
  <c r="W14" i="5" s="1"/>
  <c r="V14" i="5" a="1"/>
  <c r="V14" i="5" s="1"/>
  <c r="S11" i="5" a="1"/>
  <c r="S11" i="5" s="1"/>
  <c r="P14" i="5" a="1"/>
  <c r="P14" i="5" s="1"/>
  <c r="V103" i="5" a="1"/>
  <c r="V103" i="5" s="1"/>
  <c r="K39" i="5" a="1"/>
  <c r="K39" i="5" s="1"/>
  <c r="R43" i="5" a="1"/>
  <c r="R43" i="5" s="1"/>
  <c r="O70" i="5" a="1"/>
  <c r="O70" i="5" s="1"/>
  <c r="S6" i="5" a="1"/>
  <c r="S6" i="5" s="1"/>
  <c r="U4" i="5" a="1"/>
  <c r="U4" i="5" s="1"/>
  <c r="D93" i="5" a="1"/>
  <c r="D93" i="5" s="1"/>
  <c r="T29" i="5" a="1"/>
  <c r="T29" i="5" s="1"/>
  <c r="T44" i="5" a="1"/>
  <c r="T44" i="5" s="1"/>
  <c r="C95" i="5" a="1"/>
  <c r="C95" i="5" s="1"/>
  <c r="J31" i="5" a="1"/>
  <c r="J31" i="5" s="1"/>
  <c r="R19" i="5" a="1"/>
  <c r="R19" i="5" s="1"/>
  <c r="F62" i="5" a="1"/>
  <c r="F62" i="5" s="1"/>
  <c r="E116" i="5" a="1"/>
  <c r="E116" i="5" s="1"/>
  <c r="G99" i="5" a="1"/>
  <c r="G99" i="5" s="1"/>
  <c r="C85" i="5" a="1"/>
  <c r="C85" i="5" s="1"/>
  <c r="G21" i="5" a="1"/>
  <c r="G21" i="5" s="1"/>
  <c r="J28" i="5" a="1"/>
  <c r="J28" i="5" s="1"/>
  <c r="O87" i="5" a="1"/>
  <c r="O87" i="5" s="1"/>
  <c r="G23" i="5" a="1"/>
  <c r="G23" i="5" s="1"/>
  <c r="I118" i="5" a="1"/>
  <c r="I118" i="5" s="1"/>
  <c r="U54" i="5" a="1"/>
  <c r="U54" i="5" s="1"/>
  <c r="K100" i="5" a="1"/>
  <c r="K100" i="5" s="1"/>
  <c r="K75" i="5" a="1"/>
  <c r="K75" i="5" s="1"/>
  <c r="G77" i="5" a="1"/>
  <c r="G77" i="5" s="1"/>
  <c r="R13" i="5" a="1"/>
  <c r="R13" i="5" s="1"/>
  <c r="E12" i="5" a="1"/>
  <c r="E12" i="5" s="1"/>
  <c r="S79" i="5" a="1"/>
  <c r="S79" i="5" s="1"/>
  <c r="H15" i="5" a="1"/>
  <c r="H15" i="5" s="1"/>
  <c r="D110" i="5" a="1"/>
  <c r="D110" i="5" s="1"/>
  <c r="D46" i="5" a="1"/>
  <c r="D46" i="5" s="1"/>
  <c r="P84" i="5" a="1"/>
  <c r="P84" i="5" s="1"/>
  <c r="D51" i="5" a="1"/>
  <c r="D51" i="5" s="1"/>
  <c r="I69" i="5" a="1"/>
  <c r="I69" i="5" s="1"/>
  <c r="W5" i="5" a="1"/>
  <c r="W5" i="5" s="1"/>
  <c r="G107" i="5" a="1"/>
  <c r="G107" i="5" s="1"/>
  <c r="F71" i="5" a="1"/>
  <c r="F71" i="5" s="1"/>
  <c r="P7" i="5" a="1"/>
  <c r="P7" i="5" s="1"/>
  <c r="W38" i="5" a="1"/>
  <c r="W38" i="5" s="1"/>
  <c r="S68" i="5" a="1"/>
  <c r="S68" i="5" s="1"/>
  <c r="T61" i="5" a="1"/>
  <c r="T61" i="5" s="1"/>
  <c r="Q108" i="5" a="1"/>
  <c r="Q108" i="5" s="1"/>
  <c r="N83" i="5" a="1"/>
  <c r="N83" i="5" s="1"/>
  <c r="V102" i="5" a="1"/>
  <c r="V102" i="5" s="1"/>
  <c r="V27" i="5" a="1"/>
  <c r="V27" i="5" s="1"/>
  <c r="W63" i="5" a="1"/>
  <c r="W63" i="5" s="1"/>
  <c r="H115" i="5" a="1"/>
  <c r="H115" i="5" s="1"/>
  <c r="N94" i="5" a="1"/>
  <c r="N94" i="5" s="1"/>
  <c r="X30" i="5" a="1"/>
  <c r="X30" i="5" s="1"/>
  <c r="N52" i="5" a="1"/>
  <c r="N52" i="5" s="1"/>
  <c r="T117" i="5" a="1"/>
  <c r="T117" i="5" s="1"/>
  <c r="O53" i="5" a="1"/>
  <c r="O53" i="5" s="1"/>
  <c r="N92" i="5" a="1"/>
  <c r="N92" i="5" s="1"/>
  <c r="O59" i="5" a="1"/>
  <c r="O59" i="5" s="1"/>
  <c r="X55" i="5" a="1"/>
  <c r="X55" i="5" s="1"/>
  <c r="R91" i="5" a="1"/>
  <c r="R91" i="5" s="1"/>
  <c r="I86" i="5" a="1"/>
  <c r="I86" i="5" s="1"/>
  <c r="T22" i="5" a="1"/>
  <c r="T22" i="5" s="1"/>
  <c r="E36" i="5" a="1"/>
  <c r="E36" i="5" s="1"/>
  <c r="C109" i="5" a="1"/>
  <c r="C109" i="5" s="1"/>
  <c r="H45" i="5" a="1"/>
  <c r="H45" i="5" s="1"/>
  <c r="J76" i="5" a="1"/>
  <c r="J76" i="5" s="1"/>
  <c r="K35" i="5" a="1"/>
  <c r="K35" i="5" s="1"/>
  <c r="D111" i="5" a="1"/>
  <c r="D111" i="5" s="1"/>
  <c r="X14" i="5" a="1"/>
  <c r="X14" i="5" s="1"/>
  <c r="E37" i="5" a="1"/>
  <c r="E37" i="5" s="1"/>
  <c r="Q11" i="5" a="1"/>
  <c r="Q11" i="5" s="1"/>
  <c r="E59" i="5" a="1"/>
  <c r="E59" i="5" s="1"/>
  <c r="R94" i="5" a="1"/>
  <c r="R94" i="5" s="1"/>
  <c r="C117" i="5" a="1"/>
  <c r="C117" i="5" s="1"/>
  <c r="J92" i="5" a="1"/>
  <c r="J92" i="5" s="1"/>
  <c r="D30" i="5" a="1"/>
  <c r="D30" i="5" s="1"/>
  <c r="X94" i="5" a="1"/>
  <c r="X94" i="5" s="1"/>
  <c r="T30" i="5" a="1"/>
  <c r="T30" i="5" s="1"/>
  <c r="P52" i="5" a="1"/>
  <c r="P52" i="5" s="1"/>
  <c r="O94" i="5" a="1"/>
  <c r="O94" i="5" s="1"/>
  <c r="D115" i="5" a="1"/>
  <c r="D115" i="5" s="1"/>
  <c r="H63" i="5" a="1"/>
  <c r="H63" i="5" s="1"/>
  <c r="V115" i="5" a="1"/>
  <c r="V115" i="5" s="1"/>
  <c r="V63" i="5" a="1"/>
  <c r="V63" i="5" s="1"/>
  <c r="H53" i="5" a="1"/>
  <c r="H53" i="5" s="1"/>
  <c r="E94" i="5" a="1"/>
  <c r="E94" i="5" s="1"/>
  <c r="J94" i="5" a="1"/>
  <c r="J94" i="5" s="1"/>
  <c r="L53" i="5" a="1"/>
  <c r="L53" i="5" s="1"/>
  <c r="M115" i="5" a="1"/>
  <c r="M115" i="5" s="1"/>
  <c r="P94" i="5" a="1"/>
  <c r="P94" i="5" s="1"/>
  <c r="H30" i="5" a="1"/>
  <c r="H30" i="5" s="1"/>
  <c r="Q94" i="5" a="1"/>
  <c r="Q94" i="5" s="1"/>
  <c r="J52" i="5" a="1"/>
  <c r="J52" i="5" s="1"/>
  <c r="E115" i="5" a="1"/>
  <c r="E115" i="5" s="1"/>
  <c r="W94" i="5" a="1"/>
  <c r="W94" i="5" s="1"/>
  <c r="H92" i="5" a="1"/>
  <c r="H92" i="5" s="1"/>
  <c r="K63" i="5" a="1"/>
  <c r="K63" i="5" s="1"/>
  <c r="P63" i="5" a="1"/>
  <c r="P63" i="5" s="1"/>
  <c r="M59" i="5" a="1"/>
  <c r="M59" i="5" s="1"/>
  <c r="Q63" i="5" a="1"/>
  <c r="Q63" i="5" s="1"/>
  <c r="F52" i="5" a="1"/>
  <c r="F52" i="5" s="1"/>
  <c r="T53" i="5" a="1"/>
  <c r="T53" i="5" s="1"/>
  <c r="V53" i="5" a="1"/>
  <c r="V53" i="5" s="1"/>
  <c r="G92" i="5" a="1"/>
  <c r="G92" i="5" s="1"/>
  <c r="C59" i="5" a="1"/>
  <c r="C59" i="5" s="1"/>
  <c r="N30" i="5" a="1"/>
  <c r="N30" i="5" s="1"/>
  <c r="W92" i="5" a="1"/>
  <c r="W92" i="5" s="1"/>
  <c r="U30" i="5" a="1"/>
  <c r="U30" i="5" s="1"/>
  <c r="M76" i="5" a="1"/>
  <c r="M76" i="5" s="1"/>
  <c r="E52" i="5" a="1"/>
  <c r="E52" i="5" s="1"/>
  <c r="H117" i="5" a="1"/>
  <c r="H117" i="5" s="1"/>
  <c r="U94" i="5" a="1"/>
  <c r="U94" i="5" s="1"/>
  <c r="R63" i="5" a="1"/>
  <c r="R63" i="5" s="1"/>
  <c r="N117" i="5" a="1"/>
  <c r="N117" i="5" s="1"/>
  <c r="F94" i="5" a="1"/>
  <c r="F94" i="5" s="1"/>
  <c r="O115" i="5" a="1"/>
  <c r="O115" i="5" s="1"/>
  <c r="R59" i="5" a="1"/>
  <c r="R59" i="5" s="1"/>
  <c r="X63" i="5" a="1"/>
  <c r="X63" i="5" s="1"/>
  <c r="I52" i="5" a="1"/>
  <c r="I52" i="5" s="1"/>
  <c r="O52" i="5" a="1"/>
  <c r="O52" i="5" s="1"/>
  <c r="W53" i="5" a="1"/>
  <c r="W53" i="5" s="1"/>
  <c r="Q59" i="5" a="1"/>
  <c r="Q59" i="5" s="1"/>
  <c r="E22" i="5" a="1"/>
  <c r="E22" i="5" s="1"/>
  <c r="O55" i="5" a="1"/>
  <c r="O55" i="5" s="1"/>
  <c r="L52" i="5" a="1"/>
  <c r="L52" i="5" s="1"/>
  <c r="O109" i="5" a="1"/>
  <c r="O109" i="5" s="1"/>
  <c r="F30" i="5" a="1"/>
  <c r="F30" i="5" s="1"/>
  <c r="H22" i="5" a="1"/>
  <c r="H22" i="5" s="1"/>
  <c r="T115" i="5" a="1"/>
  <c r="T115" i="5" s="1"/>
  <c r="U117" i="5" a="1"/>
  <c r="U117" i="5" s="1"/>
  <c r="K94" i="5" a="1"/>
  <c r="K94" i="5" s="1"/>
  <c r="K117" i="5" a="1"/>
  <c r="K117" i="5" s="1"/>
  <c r="K115" i="5" a="1"/>
  <c r="K115" i="5" s="1"/>
  <c r="X59" i="5" a="1"/>
  <c r="X59" i="5" s="1"/>
  <c r="T94" i="5" a="1"/>
  <c r="T94" i="5" s="1"/>
  <c r="M63" i="5" a="1"/>
  <c r="M63" i="5" s="1"/>
  <c r="U52" i="5" a="1"/>
  <c r="U52" i="5" s="1"/>
  <c r="X52" i="5" a="1"/>
  <c r="X52" i="5" s="1"/>
  <c r="J53" i="5" a="1"/>
  <c r="J53" i="5" s="1"/>
  <c r="W109" i="5" a="1"/>
  <c r="W109" i="5" s="1"/>
  <c r="V94" i="5" a="1"/>
  <c r="V94" i="5" s="1"/>
  <c r="O22" i="5" a="1"/>
  <c r="O22" i="5" s="1"/>
  <c r="N115" i="5" a="1"/>
  <c r="N115" i="5" s="1"/>
  <c r="G53" i="5" a="1"/>
  <c r="G53" i="5" s="1"/>
  <c r="D92" i="5" a="1"/>
  <c r="D92" i="5" s="1"/>
  <c r="X115" i="5" a="1"/>
  <c r="X115" i="5" s="1"/>
  <c r="X117" i="5" a="1"/>
  <c r="X117" i="5" s="1"/>
  <c r="H52" i="5" a="1"/>
  <c r="H52" i="5" s="1"/>
  <c r="G55" i="5" a="1"/>
  <c r="G55" i="5" s="1"/>
  <c r="L22" i="5" a="1"/>
  <c r="L22" i="5" s="1"/>
  <c r="P53" i="5" a="1"/>
  <c r="P53" i="5" s="1"/>
  <c r="S53" i="5" a="1"/>
  <c r="S53" i="5" s="1"/>
  <c r="V92" i="5" a="1"/>
  <c r="V92" i="5" s="1"/>
  <c r="Q115" i="5" a="1"/>
  <c r="Q115" i="5" s="1"/>
  <c r="K59" i="5" a="1"/>
  <c r="K59" i="5" s="1"/>
  <c r="F102" i="5" a="1"/>
  <c r="F102" i="5" s="1"/>
  <c r="E71" i="5" a="1"/>
  <c r="E71" i="5" s="1"/>
  <c r="S117" i="5" a="1"/>
  <c r="S117" i="5" s="1"/>
  <c r="C115" i="5" a="1"/>
  <c r="C115" i="5" s="1"/>
  <c r="T59" i="5" a="1"/>
  <c r="T59" i="5" s="1"/>
  <c r="M94" i="5" a="1"/>
  <c r="M94" i="5" s="1"/>
  <c r="C94" i="5" a="1"/>
  <c r="C94" i="5" s="1"/>
  <c r="I92" i="5" a="1"/>
  <c r="I92" i="5" s="1"/>
  <c r="Q92" i="5" a="1"/>
  <c r="Q92" i="5" s="1"/>
  <c r="S59" i="5" a="1"/>
  <c r="S59" i="5" s="1"/>
  <c r="S63" i="5" a="1"/>
  <c r="S63" i="5" s="1"/>
  <c r="N63" i="5" a="1"/>
  <c r="N63" i="5" s="1"/>
  <c r="O63" i="5" a="1"/>
  <c r="O63" i="5" s="1"/>
  <c r="S52" i="5" a="1"/>
  <c r="S52" i="5" s="1"/>
  <c r="W52" i="5" a="1"/>
  <c r="W52" i="5" s="1"/>
  <c r="Q53" i="5" a="1"/>
  <c r="Q53" i="5" s="1"/>
  <c r="R53" i="5" a="1"/>
  <c r="R53" i="5" s="1"/>
  <c r="X53" i="5" a="1"/>
  <c r="X53" i="5" s="1"/>
  <c r="Q117" i="5" a="1"/>
  <c r="Q117" i="5" s="1"/>
  <c r="V117" i="5" a="1"/>
  <c r="V117" i="5" s="1"/>
  <c r="R52" i="5" a="1"/>
  <c r="R52" i="5" s="1"/>
  <c r="T92" i="5" a="1"/>
  <c r="T92" i="5" s="1"/>
  <c r="W30" i="5" a="1"/>
  <c r="W30" i="5" s="1"/>
  <c r="R115" i="5" a="1"/>
  <c r="R115" i="5" s="1"/>
  <c r="C30" i="5" a="1"/>
  <c r="C30" i="5" s="1"/>
  <c r="G30" i="5" a="1"/>
  <c r="G30" i="5" s="1"/>
  <c r="C63" i="5" a="1"/>
  <c r="C63" i="5" s="1"/>
  <c r="R30" i="5" a="1"/>
  <c r="R30" i="5" s="1"/>
  <c r="O117" i="5" a="1"/>
  <c r="O117" i="5" s="1"/>
  <c r="P92" i="5" a="1"/>
  <c r="P92" i="5" s="1"/>
  <c r="F115" i="5" a="1"/>
  <c r="F115" i="5" s="1"/>
  <c r="I115" i="5" a="1"/>
  <c r="I115" i="5" s="1"/>
  <c r="H59" i="5" a="1"/>
  <c r="H59" i="5" s="1"/>
  <c r="I94" i="5" a="1"/>
  <c r="I94" i="5" s="1"/>
  <c r="L94" i="5" a="1"/>
  <c r="L94" i="5" s="1"/>
  <c r="O92" i="5" a="1"/>
  <c r="O92" i="5" s="1"/>
  <c r="L59" i="5" a="1"/>
  <c r="L59" i="5" s="1"/>
  <c r="L63" i="5" a="1"/>
  <c r="L63" i="5" s="1"/>
  <c r="U63" i="5" a="1"/>
  <c r="U63" i="5" s="1"/>
  <c r="I63" i="5" a="1"/>
  <c r="I63" i="5" s="1"/>
  <c r="D52" i="5" a="1"/>
  <c r="D52" i="5" s="1"/>
  <c r="C52" i="5" a="1"/>
  <c r="C52" i="5" s="1"/>
  <c r="I53" i="5" a="1"/>
  <c r="I53" i="5" s="1"/>
  <c r="E53" i="5" a="1"/>
  <c r="E53" i="5" s="1"/>
  <c r="D117" i="5" a="1"/>
  <c r="D117" i="5" s="1"/>
  <c r="I117" i="5" a="1"/>
  <c r="I117" i="5" s="1"/>
  <c r="M92" i="5" a="1"/>
  <c r="M92" i="5" s="1"/>
  <c r="W115" i="5" a="1"/>
  <c r="W115" i="5" s="1"/>
  <c r="D63" i="5" a="1"/>
  <c r="D63" i="5" s="1"/>
  <c r="S94" i="5" a="1"/>
  <c r="S94" i="5" s="1"/>
  <c r="F117" i="5" a="1"/>
  <c r="F117" i="5" s="1"/>
  <c r="L115" i="5" a="1"/>
  <c r="L115" i="5" s="1"/>
  <c r="D59" i="5" a="1"/>
  <c r="D59" i="5" s="1"/>
  <c r="N59" i="5" a="1"/>
  <c r="N59" i="5" s="1"/>
  <c r="H94" i="5" a="1"/>
  <c r="H94" i="5" s="1"/>
  <c r="E92" i="5" a="1"/>
  <c r="E92" i="5" s="1"/>
  <c r="C92" i="5" a="1"/>
  <c r="C92" i="5" s="1"/>
  <c r="V59" i="5" a="1"/>
  <c r="V59" i="5" s="1"/>
  <c r="M71" i="5" a="1"/>
  <c r="M71" i="5" s="1"/>
  <c r="T63" i="5" a="1"/>
  <c r="T63" i="5" s="1"/>
  <c r="E63" i="5" a="1"/>
  <c r="E63" i="5" s="1"/>
  <c r="G52" i="5" a="1"/>
  <c r="G52" i="5" s="1"/>
  <c r="K52" i="5" a="1"/>
  <c r="K52" i="5" s="1"/>
  <c r="C53" i="5" a="1"/>
  <c r="C53" i="5" s="1"/>
  <c r="U53" i="5" a="1"/>
  <c r="U53" i="5" s="1"/>
  <c r="F53" i="5" a="1"/>
  <c r="F53" i="5" s="1"/>
  <c r="R117" i="5" a="1"/>
  <c r="R117" i="5" s="1"/>
  <c r="P117" i="5" a="1"/>
  <c r="P117" i="5" s="1"/>
  <c r="F92" i="5" a="1"/>
  <c r="F92" i="5" s="1"/>
  <c r="E30" i="5" a="1"/>
  <c r="E30" i="5" s="1"/>
  <c r="G115" i="5" a="1"/>
  <c r="G115" i="5" s="1"/>
  <c r="J59" i="5" a="1"/>
  <c r="J59" i="5" s="1"/>
  <c r="Q30" i="5" a="1"/>
  <c r="Q30" i="5" s="1"/>
  <c r="T52" i="5" a="1"/>
  <c r="T52" i="5" s="1"/>
  <c r="G117" i="5" a="1"/>
  <c r="G117" i="5" s="1"/>
  <c r="U59" i="5" a="1"/>
  <c r="U59" i="5" s="1"/>
  <c r="L117" i="5" a="1"/>
  <c r="L117" i="5" s="1"/>
  <c r="J117" i="5" a="1"/>
  <c r="J117" i="5" s="1"/>
  <c r="I30" i="5" a="1"/>
  <c r="I30" i="5" s="1"/>
  <c r="W117" i="5" a="1"/>
  <c r="W117" i="5" s="1"/>
  <c r="N71" i="5" a="1"/>
  <c r="N71" i="5" s="1"/>
  <c r="M117" i="5" a="1"/>
  <c r="M117" i="5" s="1"/>
  <c r="J115" i="5" a="1"/>
  <c r="J115" i="5" s="1"/>
  <c r="U115" i="5" a="1"/>
  <c r="U115" i="5" s="1"/>
  <c r="I59" i="5" a="1"/>
  <c r="I59" i="5" s="1"/>
  <c r="W59" i="5" a="1"/>
  <c r="W59" i="5" s="1"/>
  <c r="D94" i="5" a="1"/>
  <c r="D94" i="5" s="1"/>
  <c r="S92" i="5" a="1"/>
  <c r="S92" i="5" s="1"/>
  <c r="L92" i="5" a="1"/>
  <c r="L92" i="5" s="1"/>
  <c r="P59" i="5" a="1"/>
  <c r="P59" i="5" s="1"/>
  <c r="G63" i="5" a="1"/>
  <c r="G63" i="5" s="1"/>
  <c r="J63" i="5" a="1"/>
  <c r="J63" i="5" s="1"/>
  <c r="M52" i="5" a="1"/>
  <c r="M52" i="5" s="1"/>
  <c r="Q52" i="5" a="1"/>
  <c r="Q52" i="5" s="1"/>
  <c r="M53" i="5" a="1"/>
  <c r="M53" i="5" s="1"/>
  <c r="D53" i="5" a="1"/>
  <c r="D53" i="5" s="1"/>
  <c r="K53" i="5" a="1"/>
  <c r="K53" i="5" s="1"/>
  <c r="E117" i="5" a="1"/>
  <c r="E117" i="5" s="1"/>
  <c r="R92" i="5" a="1"/>
  <c r="R92" i="5" s="1"/>
  <c r="F59" i="5" a="1"/>
  <c r="F59" i="5" s="1"/>
  <c r="K30" i="5" a="1"/>
  <c r="K30" i="5" s="1"/>
  <c r="P115" i="5" a="1"/>
  <c r="P115" i="5" s="1"/>
  <c r="J30" i="5" a="1"/>
  <c r="J30" i="5" s="1"/>
  <c r="M30" i="5" a="1"/>
  <c r="M30" i="5" s="1"/>
  <c r="K92" i="5" a="1"/>
  <c r="K92" i="5" s="1"/>
  <c r="E35" i="5" a="1"/>
  <c r="E35" i="5" s="1"/>
  <c r="C35" i="5" a="1"/>
  <c r="C35" i="5" s="1"/>
  <c r="R55" i="5" a="1"/>
  <c r="R55" i="5" s="1"/>
  <c r="P35" i="5" a="1"/>
  <c r="P35" i="5" s="1"/>
  <c r="W45" i="5" a="1"/>
  <c r="W45" i="5" s="1"/>
  <c r="J109" i="5" a="1"/>
  <c r="J109" i="5" s="1"/>
  <c r="R22" i="5" a="1"/>
  <c r="R22" i="5" s="1"/>
  <c r="O35" i="5" a="1"/>
  <c r="O35" i="5" s="1"/>
  <c r="S35" i="5" a="1"/>
  <c r="S35" i="5" s="1"/>
  <c r="U86" i="5" a="1"/>
  <c r="U86" i="5" s="1"/>
  <c r="F91" i="5" a="1"/>
  <c r="F91" i="5" s="1"/>
  <c r="U22" i="5" a="1"/>
  <c r="U22" i="5" s="1"/>
  <c r="H35" i="5" a="1"/>
  <c r="H35" i="5" s="1"/>
  <c r="T91" i="5" a="1"/>
  <c r="T91" i="5" s="1"/>
  <c r="K22" i="5" a="1"/>
  <c r="K22" i="5" s="1"/>
  <c r="H109" i="5" a="1"/>
  <c r="H109" i="5" s="1"/>
  <c r="W86" i="5" a="1"/>
  <c r="W86" i="5" s="1"/>
  <c r="V45" i="5" a="1"/>
  <c r="V45" i="5" s="1"/>
  <c r="Q35" i="5" a="1"/>
  <c r="Q35" i="5" s="1"/>
  <c r="X109" i="5" a="1"/>
  <c r="X109" i="5" s="1"/>
  <c r="P109" i="5" a="1"/>
  <c r="P109" i="5" s="1"/>
  <c r="I45" i="5" a="1"/>
  <c r="I45" i="5" s="1"/>
  <c r="N86" i="5" a="1"/>
  <c r="N86" i="5" s="1"/>
  <c r="F22" i="5" a="1"/>
  <c r="F22" i="5" s="1"/>
  <c r="M109" i="5" a="1"/>
  <c r="M109" i="5" s="1"/>
  <c r="C76" i="5" a="1"/>
  <c r="C76" i="5" s="1"/>
  <c r="E91" i="5" a="1"/>
  <c r="E91" i="5" s="1"/>
  <c r="V86" i="5" a="1"/>
  <c r="V86" i="5" s="1"/>
  <c r="K45" i="5" a="1"/>
  <c r="K45" i="5" s="1"/>
  <c r="H36" i="5" a="1"/>
  <c r="H36" i="5" s="1"/>
  <c r="V35" i="5" a="1"/>
  <c r="V35" i="5" s="1"/>
  <c r="I55" i="5" a="1"/>
  <c r="I55" i="5" s="1"/>
  <c r="P36" i="5" a="1"/>
  <c r="P36" i="5" s="1"/>
  <c r="P45" i="5" a="1"/>
  <c r="P45" i="5" s="1"/>
  <c r="C36" i="5" a="1"/>
  <c r="C36" i="5" s="1"/>
  <c r="T36" i="5" a="1"/>
  <c r="T36" i="5" s="1"/>
  <c r="D45" i="5" a="1"/>
  <c r="D45" i="5" s="1"/>
  <c r="U45" i="5" a="1"/>
  <c r="U45" i="5" s="1"/>
  <c r="I22" i="5" a="1"/>
  <c r="I22" i="5" s="1"/>
  <c r="V55" i="5" a="1"/>
  <c r="V55" i="5" s="1"/>
  <c r="T76" i="5" a="1"/>
  <c r="T76" i="5" s="1"/>
  <c r="I35" i="5" a="1"/>
  <c r="I35" i="5" s="1"/>
  <c r="O76" i="5" a="1"/>
  <c r="O76" i="5" s="1"/>
  <c r="Q76" i="5" a="1"/>
  <c r="Q76" i="5" s="1"/>
  <c r="Q91" i="5" a="1"/>
  <c r="Q91" i="5" s="1"/>
  <c r="K76" i="5" a="1"/>
  <c r="K76" i="5" s="1"/>
  <c r="R36" i="5" a="1"/>
  <c r="R36" i="5" s="1"/>
  <c r="W35" i="5" a="1"/>
  <c r="W35" i="5" s="1"/>
  <c r="T55" i="5" a="1"/>
  <c r="T55" i="5" s="1"/>
  <c r="T86" i="5" a="1"/>
  <c r="T86" i="5" s="1"/>
  <c r="N22" i="5" a="1"/>
  <c r="N22" i="5" s="1"/>
  <c r="I109" i="5" a="1"/>
  <c r="I109" i="5" s="1"/>
  <c r="J45" i="5" a="1"/>
  <c r="J45" i="5" s="1"/>
  <c r="L83" i="5" a="1"/>
  <c r="L83" i="5" s="1"/>
  <c r="R38" i="5" a="1"/>
  <c r="R38" i="5" s="1"/>
  <c r="R27" i="5" a="1"/>
  <c r="R27" i="5" s="1"/>
  <c r="T27" i="5" a="1"/>
  <c r="T27" i="5" s="1"/>
  <c r="J61" i="5" a="1"/>
  <c r="J61" i="5" s="1"/>
  <c r="T108" i="5" a="1"/>
  <c r="T108" i="5" s="1"/>
  <c r="T83" i="5" a="1"/>
  <c r="T83" i="5" s="1"/>
  <c r="I27" i="5" a="1"/>
  <c r="I27" i="5" s="1"/>
  <c r="I61" i="5" a="1"/>
  <c r="I61" i="5" s="1"/>
  <c r="W68" i="5" a="1"/>
  <c r="W68" i="5" s="1"/>
  <c r="N27" i="5" a="1"/>
  <c r="N27" i="5" s="1"/>
  <c r="D55" i="5" a="1"/>
  <c r="D55" i="5" s="1"/>
  <c r="H68" i="5" a="1"/>
  <c r="H68" i="5" s="1"/>
  <c r="M83" i="5" a="1"/>
  <c r="M83" i="5" s="1"/>
  <c r="I108" i="5" a="1"/>
  <c r="I108" i="5" s="1"/>
  <c r="S108" i="5" a="1"/>
  <c r="S108" i="5" s="1"/>
  <c r="D54" i="5" a="1"/>
  <c r="D54" i="5" s="1"/>
  <c r="H38" i="5" a="1"/>
  <c r="H38" i="5" s="1"/>
  <c r="Q7" i="5" a="1"/>
  <c r="Q7" i="5" s="1"/>
  <c r="M102" i="5" a="1"/>
  <c r="M102" i="5" s="1"/>
  <c r="F7" i="5" a="1"/>
  <c r="F7" i="5" s="1"/>
  <c r="C83" i="5" a="1"/>
  <c r="C83" i="5" s="1"/>
  <c r="L68" i="5" a="1"/>
  <c r="L68" i="5" s="1"/>
  <c r="M108" i="5" a="1"/>
  <c r="M108" i="5" s="1"/>
  <c r="K61" i="5" a="1"/>
  <c r="K61" i="5" s="1"/>
  <c r="D83" i="5" a="1"/>
  <c r="D83" i="5" s="1"/>
  <c r="C71" i="5" a="1"/>
  <c r="C71" i="5" s="1"/>
  <c r="D27" i="5" a="1"/>
  <c r="D27" i="5" s="1"/>
  <c r="W27" i="5" a="1"/>
  <c r="W27" i="5" s="1"/>
  <c r="U102" i="5" a="1"/>
  <c r="U102" i="5" s="1"/>
  <c r="Q102" i="5" a="1"/>
  <c r="Q102" i="5" s="1"/>
  <c r="C108" i="5" a="1"/>
  <c r="C108" i="5" s="1"/>
  <c r="I102" i="5" a="1"/>
  <c r="I102" i="5" s="1"/>
  <c r="O108" i="5" a="1"/>
  <c r="O108" i="5" s="1"/>
  <c r="C38" i="5" a="1"/>
  <c r="C38" i="5" s="1"/>
  <c r="E7" i="5" a="1"/>
  <c r="E7" i="5" s="1"/>
  <c r="H108" i="5" a="1"/>
  <c r="H108" i="5" s="1"/>
  <c r="C102" i="5" a="1"/>
  <c r="C102" i="5" s="1"/>
  <c r="N38" i="5" a="1"/>
  <c r="N38" i="5" s="1"/>
  <c r="I83" i="5" a="1"/>
  <c r="I83" i="5" s="1"/>
  <c r="Q38" i="5" a="1"/>
  <c r="Q38" i="5" s="1"/>
  <c r="L7" i="5" a="1"/>
  <c r="L7" i="5" s="1"/>
  <c r="R108" i="5" a="1"/>
  <c r="R108" i="5" s="1"/>
  <c r="W83" i="5" a="1"/>
  <c r="W83" i="5" s="1"/>
  <c r="O69" i="5" a="1"/>
  <c r="O69" i="5" s="1"/>
  <c r="U38" i="5" a="1"/>
  <c r="U38" i="5" s="1"/>
  <c r="F38" i="5" a="1"/>
  <c r="F38" i="5" s="1"/>
  <c r="X61" i="5" a="1"/>
  <c r="X61" i="5" s="1"/>
  <c r="P71" i="5" a="1"/>
  <c r="P71" i="5" s="1"/>
  <c r="Q107" i="5" a="1"/>
  <c r="Q107" i="5" s="1"/>
  <c r="F107" i="5" a="1"/>
  <c r="F107" i="5" s="1"/>
  <c r="D108" i="5" a="1"/>
  <c r="D108" i="5" s="1"/>
  <c r="Q61" i="5" a="1"/>
  <c r="Q61" i="5" s="1"/>
  <c r="O83" i="5" a="1"/>
  <c r="O83" i="5" s="1"/>
  <c r="T71" i="5" a="1"/>
  <c r="T71" i="5" s="1"/>
  <c r="L38" i="5" a="1"/>
  <c r="L38" i="5" s="1"/>
  <c r="P27" i="5" a="1"/>
  <c r="P27" i="5" s="1"/>
  <c r="V7" i="5" a="1"/>
  <c r="V7" i="5" s="1"/>
  <c r="R61" i="5" a="1"/>
  <c r="R61" i="5" s="1"/>
  <c r="T7" i="5" a="1"/>
  <c r="T7" i="5" s="1"/>
  <c r="W71" i="5" a="1"/>
  <c r="W71" i="5" s="1"/>
  <c r="O102" i="5" a="1"/>
  <c r="O102" i="5" s="1"/>
  <c r="E110" i="5" a="1"/>
  <c r="E110" i="5" s="1"/>
  <c r="K102" i="5" a="1"/>
  <c r="K102" i="5" s="1"/>
  <c r="K108" i="5" a="1"/>
  <c r="K108" i="5" s="1"/>
  <c r="J68" i="5" a="1"/>
  <c r="J68" i="5" s="1"/>
  <c r="X71" i="5" a="1"/>
  <c r="X71" i="5" s="1"/>
  <c r="Q27" i="5" a="1"/>
  <c r="Q27" i="5" s="1"/>
  <c r="S27" i="5" a="1"/>
  <c r="S27" i="5" s="1"/>
  <c r="X102" i="5" a="1"/>
  <c r="X102" i="5" s="1"/>
  <c r="Q83" i="5" a="1"/>
  <c r="Q83" i="5" s="1"/>
  <c r="G102" i="5" a="1"/>
  <c r="G102" i="5" s="1"/>
  <c r="H102" i="5" a="1"/>
  <c r="H102" i="5" s="1"/>
  <c r="T102" i="5" a="1"/>
  <c r="T102" i="5" s="1"/>
  <c r="U108" i="5" a="1"/>
  <c r="U108" i="5" s="1"/>
  <c r="G38" i="5" a="1"/>
  <c r="G38" i="5" s="1"/>
  <c r="M27" i="5" a="1"/>
  <c r="M27" i="5" s="1"/>
  <c r="J27" i="5" a="1"/>
  <c r="J27" i="5" s="1"/>
  <c r="P102" i="5" a="1"/>
  <c r="P102" i="5" s="1"/>
  <c r="R102" i="5" a="1"/>
  <c r="R102" i="5" s="1"/>
  <c r="L71" i="5" a="1"/>
  <c r="L71" i="5" s="1"/>
  <c r="O7" i="5" a="1"/>
  <c r="O7" i="5" s="1"/>
  <c r="H61" i="5" a="1"/>
  <c r="H61" i="5" s="1"/>
  <c r="X38" i="5" a="1"/>
  <c r="X38" i="5" s="1"/>
  <c r="X27" i="5" a="1"/>
  <c r="X27" i="5" s="1"/>
  <c r="X7" i="5" a="1"/>
  <c r="X7" i="5" s="1"/>
  <c r="G68" i="5" a="1"/>
  <c r="G68" i="5" s="1"/>
  <c r="V61" i="5" a="1"/>
  <c r="V61" i="5" s="1"/>
  <c r="O68" i="5" a="1"/>
  <c r="O68" i="5" s="1"/>
  <c r="E102" i="5" a="1"/>
  <c r="E102" i="5" s="1"/>
  <c r="E108" i="5" a="1"/>
  <c r="E108" i="5" s="1"/>
  <c r="U68" i="5" a="1"/>
  <c r="U68" i="5" s="1"/>
  <c r="E61" i="5" a="1"/>
  <c r="E61" i="5" s="1"/>
  <c r="P38" i="5" a="1"/>
  <c r="P38" i="5" s="1"/>
  <c r="H27" i="5" a="1"/>
  <c r="H27" i="5" s="1"/>
  <c r="G7" i="5" a="1"/>
  <c r="G7" i="5" s="1"/>
  <c r="I68" i="5" a="1"/>
  <c r="I68" i="5" s="1"/>
  <c r="O71" i="5" a="1"/>
  <c r="O71" i="5" s="1"/>
  <c r="C7" i="5" a="1"/>
  <c r="C7" i="5" s="1"/>
  <c r="O61" i="5" a="1"/>
  <c r="O61" i="5" s="1"/>
  <c r="H7" i="5" a="1"/>
  <c r="H7" i="5" s="1"/>
  <c r="W84" i="5" a="1"/>
  <c r="W84" i="5" s="1"/>
  <c r="H84" i="5" a="1"/>
  <c r="H84" i="5" s="1"/>
  <c r="W75" i="5" a="1"/>
  <c r="W75" i="5" s="1"/>
  <c r="P30" i="5" a="1"/>
  <c r="P30" i="5" s="1"/>
  <c r="V30" i="5" a="1"/>
  <c r="V30" i="5" s="1"/>
  <c r="L87" i="5" a="1"/>
  <c r="L87" i="5" s="1"/>
  <c r="J75" i="5" a="1"/>
  <c r="J75" i="5" s="1"/>
  <c r="S30" i="5" a="1"/>
  <c r="S30" i="5" s="1"/>
  <c r="L30" i="5" a="1"/>
  <c r="L30" i="5" s="1"/>
  <c r="O30" i="5" a="1"/>
  <c r="O30" i="5" s="1"/>
  <c r="T99" i="5" a="1"/>
  <c r="T99" i="5" s="1"/>
  <c r="R62" i="5" a="1"/>
  <c r="R62" i="5" s="1"/>
  <c r="K87" i="5" a="1"/>
  <c r="K87" i="5" s="1"/>
  <c r="F54" i="5" a="1"/>
  <c r="F54" i="5" s="1"/>
  <c r="I13" i="5" a="1"/>
  <c r="I13" i="5" s="1"/>
  <c r="M118" i="5" a="1"/>
  <c r="M118" i="5" s="1"/>
  <c r="L23" i="5" a="1"/>
  <c r="L23" i="5" s="1"/>
  <c r="K13" i="5" a="1"/>
  <c r="K13" i="5" s="1"/>
  <c r="C5" i="5" a="1"/>
  <c r="C5" i="5" s="1"/>
  <c r="X95" i="5" a="1"/>
  <c r="X95" i="5" s="1"/>
  <c r="U23" i="5" a="1"/>
  <c r="U23" i="5" s="1"/>
  <c r="D23" i="5" a="1"/>
  <c r="D23" i="5" s="1"/>
  <c r="J100" i="5" a="1"/>
  <c r="J100" i="5" s="1"/>
  <c r="R110" i="5" a="1"/>
  <c r="R110" i="5" s="1"/>
  <c r="K12" i="5" a="1"/>
  <c r="K12" i="5" s="1"/>
  <c r="L118" i="5" a="1"/>
  <c r="L118" i="5" s="1"/>
  <c r="N77" i="5" a="1"/>
  <c r="N77" i="5" s="1"/>
  <c r="E69" i="5" a="1"/>
  <c r="E69" i="5" s="1"/>
  <c r="V12" i="5" a="1"/>
  <c r="V12" i="5" s="1"/>
  <c r="M116" i="5" a="1"/>
  <c r="M116" i="5" s="1"/>
  <c r="I54" i="5" a="1"/>
  <c r="I54" i="5" s="1"/>
  <c r="O75" i="5" a="1"/>
  <c r="O75" i="5" s="1"/>
  <c r="P87" i="5" a="1"/>
  <c r="P87" i="5" s="1"/>
  <c r="P13" i="5" a="1"/>
  <c r="P13" i="5" s="1"/>
  <c r="U116" i="5" a="1"/>
  <c r="U116" i="5" s="1"/>
  <c r="N54" i="5" a="1"/>
  <c r="N54" i="5" s="1"/>
  <c r="P75" i="5" a="1"/>
  <c r="P75" i="5" s="1"/>
  <c r="L12" i="5" a="1"/>
  <c r="L12" i="5" s="1"/>
  <c r="I110" i="5" a="1"/>
  <c r="I110" i="5" s="1"/>
  <c r="X116" i="5" a="1"/>
  <c r="X116" i="5" s="1"/>
  <c r="M85" i="5" a="1"/>
  <c r="M85" i="5" s="1"/>
  <c r="F68" i="5" a="1"/>
  <c r="F68" i="5" s="1"/>
  <c r="M68" i="5" a="1"/>
  <c r="M68" i="5" s="1"/>
  <c r="L116" i="5" a="1"/>
  <c r="L116" i="5" s="1"/>
  <c r="S102" i="5" a="1"/>
  <c r="S102" i="5" s="1"/>
  <c r="G85" i="5" a="1"/>
  <c r="G85" i="5" s="1"/>
  <c r="K68" i="5" a="1"/>
  <c r="K68" i="5" s="1"/>
  <c r="V68" i="5" a="1"/>
  <c r="V68" i="5" s="1"/>
  <c r="X83" i="5" a="1"/>
  <c r="X83" i="5" s="1"/>
  <c r="V118" i="5" a="1"/>
  <c r="V118" i="5" s="1"/>
  <c r="V99" i="5" a="1"/>
  <c r="V99" i="5" s="1"/>
  <c r="X54" i="5" a="1"/>
  <c r="X54" i="5" s="1"/>
  <c r="J83" i="5" a="1"/>
  <c r="J83" i="5" s="1"/>
  <c r="E77" i="5" a="1"/>
  <c r="E77" i="5" s="1"/>
  <c r="P62" i="5" a="1"/>
  <c r="P62" i="5" s="1"/>
  <c r="D71" i="5" a="1"/>
  <c r="D71" i="5" s="1"/>
  <c r="J71" i="5" a="1"/>
  <c r="J71" i="5" s="1"/>
  <c r="L107" i="5" a="1"/>
  <c r="L107" i="5" s="1"/>
  <c r="F118" i="5" a="1"/>
  <c r="F118" i="5" s="1"/>
  <c r="R85" i="5" a="1"/>
  <c r="R85" i="5" s="1"/>
  <c r="N108" i="5" a="1"/>
  <c r="N108" i="5" s="1"/>
  <c r="H99" i="5" a="1"/>
  <c r="H99" i="5" s="1"/>
  <c r="E68" i="5" a="1"/>
  <c r="E68" i="5" s="1"/>
  <c r="I77" i="5" a="1"/>
  <c r="I77" i="5" s="1"/>
  <c r="V54" i="5" a="1"/>
  <c r="V54" i="5" s="1"/>
  <c r="F83" i="5" a="1"/>
  <c r="F83" i="5" s="1"/>
  <c r="G61" i="5" a="1"/>
  <c r="G61" i="5" s="1"/>
  <c r="N75" i="5" a="1"/>
  <c r="N75" i="5" s="1"/>
  <c r="J62" i="5" a="1"/>
  <c r="J62" i="5" s="1"/>
  <c r="K71" i="5" a="1"/>
  <c r="K71" i="5" s="1"/>
  <c r="S71" i="5" a="1"/>
  <c r="S71" i="5" s="1"/>
  <c r="O38" i="5" a="1"/>
  <c r="O38" i="5" s="1"/>
  <c r="S38" i="5" a="1"/>
  <c r="S38" i="5" s="1"/>
  <c r="I38" i="5" a="1"/>
  <c r="I38" i="5" s="1"/>
  <c r="Q87" i="5" a="1"/>
  <c r="Q87" i="5" s="1"/>
  <c r="K27" i="5" a="1"/>
  <c r="K27" i="5" s="1"/>
  <c r="G27" i="5" a="1"/>
  <c r="G27" i="5" s="1"/>
  <c r="M69" i="5" a="1"/>
  <c r="M69" i="5" s="1"/>
  <c r="C23" i="5" a="1"/>
  <c r="C23" i="5" s="1"/>
  <c r="C13" i="5" a="1"/>
  <c r="C13" i="5" s="1"/>
  <c r="S7" i="5" a="1"/>
  <c r="S7" i="5" s="1"/>
  <c r="P100" i="5" a="1"/>
  <c r="P100" i="5" s="1"/>
  <c r="W102" i="5" a="1"/>
  <c r="W102" i="5" s="1"/>
  <c r="P108" i="5" a="1"/>
  <c r="P108" i="5" s="1"/>
  <c r="T68" i="5" a="1"/>
  <c r="T68" i="5" s="1"/>
  <c r="D75" i="5" a="1"/>
  <c r="D75" i="5" s="1"/>
  <c r="M46" i="5" a="1"/>
  <c r="M46" i="5" s="1"/>
  <c r="U46" i="5" a="1"/>
  <c r="U46" i="5" s="1"/>
  <c r="D61" i="5" a="1"/>
  <c r="D61" i="5" s="1"/>
  <c r="U7" i="5" a="1"/>
  <c r="U7" i="5" s="1"/>
  <c r="E38" i="5" a="1"/>
  <c r="E38" i="5" s="1"/>
  <c r="R7" i="5" a="1"/>
  <c r="R7" i="5" s="1"/>
  <c r="I100" i="5" a="1"/>
  <c r="I100" i="5" s="1"/>
  <c r="W15" i="5" a="1"/>
  <c r="W15" i="5" s="1"/>
  <c r="U83" i="5" a="1"/>
  <c r="U83" i="5" s="1"/>
  <c r="I71" i="5" a="1"/>
  <c r="I71" i="5" s="1"/>
  <c r="M12" i="5" a="1"/>
  <c r="M12" i="5" s="1"/>
  <c r="O15" i="5" a="1"/>
  <c r="O15" i="5" s="1"/>
  <c r="F108" i="5" a="1"/>
  <c r="F108" i="5" s="1"/>
  <c r="D95" i="5" a="1"/>
  <c r="D95" i="5" s="1"/>
  <c r="D118" i="5" a="1"/>
  <c r="D118" i="5" s="1"/>
  <c r="T95" i="5" a="1"/>
  <c r="T95" i="5" s="1"/>
  <c r="H79" i="5" a="1"/>
  <c r="H79" i="5" s="1"/>
  <c r="N107" i="5" a="1"/>
  <c r="N107" i="5" s="1"/>
  <c r="N102" i="5" a="1"/>
  <c r="N102" i="5" s="1"/>
  <c r="U118" i="5" a="1"/>
  <c r="U118" i="5" s="1"/>
  <c r="J108" i="5" a="1"/>
  <c r="J108" i="5" s="1"/>
  <c r="M54" i="5" a="1"/>
  <c r="M54" i="5" s="1"/>
  <c r="N61" i="5" a="1"/>
  <c r="N61" i="5" s="1"/>
  <c r="C61" i="5" a="1"/>
  <c r="C61" i="5" s="1"/>
  <c r="R83" i="5" a="1"/>
  <c r="R83" i="5" s="1"/>
  <c r="V83" i="5" a="1"/>
  <c r="V83" i="5" s="1"/>
  <c r="D68" i="5" a="1"/>
  <c r="D68" i="5" s="1"/>
  <c r="X46" i="5" a="1"/>
  <c r="X46" i="5" s="1"/>
  <c r="H75" i="5" a="1"/>
  <c r="H75" i="5" s="1"/>
  <c r="V71" i="5" a="1"/>
  <c r="V71" i="5" s="1"/>
  <c r="H71" i="5" a="1"/>
  <c r="H71" i="5" s="1"/>
  <c r="K38" i="5" a="1"/>
  <c r="K38" i="5" s="1"/>
  <c r="M38" i="5" a="1"/>
  <c r="M38" i="5" s="1"/>
  <c r="X21" i="5" a="1"/>
  <c r="X21" i="5" s="1"/>
  <c r="R51" i="5" a="1"/>
  <c r="R51" i="5" s="1"/>
  <c r="M87" i="5" a="1"/>
  <c r="M87" i="5" s="1"/>
  <c r="D79" i="5" a="1"/>
  <c r="D79" i="5" s="1"/>
  <c r="F27" i="5" a="1"/>
  <c r="F27" i="5" s="1"/>
  <c r="C27" i="5" a="1"/>
  <c r="C27" i="5" s="1"/>
  <c r="K7" i="5" a="1"/>
  <c r="K7" i="5" s="1"/>
  <c r="X108" i="5" a="1"/>
  <c r="X108" i="5" s="1"/>
  <c r="P61" i="5" a="1"/>
  <c r="P61" i="5" s="1"/>
  <c r="L61" i="5" a="1"/>
  <c r="L61" i="5" s="1"/>
  <c r="M7" i="5" a="1"/>
  <c r="M7" i="5" s="1"/>
  <c r="K77" i="5" a="1"/>
  <c r="K77" i="5" s="1"/>
  <c r="G71" i="5" a="1"/>
  <c r="G71" i="5" s="1"/>
  <c r="D7" i="5" a="1"/>
  <c r="D7" i="5" s="1"/>
  <c r="E83" i="5" a="1"/>
  <c r="E83" i="5" s="1"/>
  <c r="K83" i="5" a="1"/>
  <c r="K83" i="5" s="1"/>
  <c r="L27" i="5" a="1"/>
  <c r="L27" i="5" s="1"/>
  <c r="R5" i="5" a="1"/>
  <c r="R5" i="5" s="1"/>
  <c r="X118" i="5" a="1"/>
  <c r="X118" i="5" s="1"/>
  <c r="H95" i="5" a="1"/>
  <c r="H95" i="5" s="1"/>
  <c r="P95" i="5" a="1"/>
  <c r="P95" i="5" s="1"/>
  <c r="S54" i="5" a="1"/>
  <c r="S54" i="5" s="1"/>
  <c r="M107" i="5" a="1"/>
  <c r="M107" i="5" s="1"/>
  <c r="E54" i="5" a="1"/>
  <c r="E54" i="5" s="1"/>
  <c r="I21" i="5" a="1"/>
  <c r="I21" i="5" s="1"/>
  <c r="F79" i="5" a="1"/>
  <c r="F79" i="5" s="1"/>
  <c r="G54" i="5" a="1"/>
  <c r="G54" i="5" s="1"/>
  <c r="Q31" i="5" a="1"/>
  <c r="Q31" i="5" s="1"/>
  <c r="O118" i="5" a="1"/>
  <c r="O118" i="5" s="1"/>
  <c r="O54" i="5" a="1"/>
  <c r="O54" i="5" s="1"/>
  <c r="W61" i="5" a="1"/>
  <c r="W61" i="5" s="1"/>
  <c r="G75" i="5" a="1"/>
  <c r="G75" i="5" s="1"/>
  <c r="R71" i="5" a="1"/>
  <c r="R71" i="5" s="1"/>
  <c r="Q71" i="5" a="1"/>
  <c r="Q71" i="5" s="1"/>
  <c r="T38" i="5" a="1"/>
  <c r="T38" i="5" s="1"/>
  <c r="V38" i="5" a="1"/>
  <c r="V38" i="5" s="1"/>
  <c r="E51" i="5" a="1"/>
  <c r="E51" i="5" s="1"/>
  <c r="F13" i="5" a="1"/>
  <c r="F13" i="5" s="1"/>
  <c r="O27" i="5" a="1"/>
  <c r="O27" i="5" s="1"/>
  <c r="W7" i="5" a="1"/>
  <c r="W7" i="5" s="1"/>
  <c r="D102" i="5" a="1"/>
  <c r="D102" i="5" s="1"/>
  <c r="J102" i="5" a="1"/>
  <c r="J102" i="5" s="1"/>
  <c r="Q68" i="5" a="1"/>
  <c r="Q68" i="5" s="1"/>
  <c r="N7" i="5" a="1"/>
  <c r="N7" i="5" s="1"/>
  <c r="S95" i="5" a="1"/>
  <c r="S95" i="5" s="1"/>
  <c r="S61" i="5" a="1"/>
  <c r="S61" i="5" s="1"/>
  <c r="J46" i="5" a="1"/>
  <c r="J46" i="5" s="1"/>
  <c r="I7" i="5" a="1"/>
  <c r="I7" i="5" s="1"/>
  <c r="G83" i="5" a="1"/>
  <c r="G83" i="5" s="1"/>
  <c r="U71" i="5" a="1"/>
  <c r="U71" i="5" s="1"/>
  <c r="F61" i="5" a="1"/>
  <c r="F61" i="5" s="1"/>
  <c r="N68" i="5" a="1"/>
  <c r="N68" i="5" s="1"/>
  <c r="P83" i="5" a="1"/>
  <c r="P83" i="5" s="1"/>
  <c r="O21" i="5" a="1"/>
  <c r="O21" i="5" s="1"/>
  <c r="K54" i="5" a="1"/>
  <c r="K54" i="5" s="1"/>
  <c r="H87" i="5" a="1"/>
  <c r="H87" i="5" s="1"/>
  <c r="L108" i="5" a="1"/>
  <c r="L108" i="5" s="1"/>
  <c r="V108" i="5" a="1"/>
  <c r="V108" i="5" s="1"/>
  <c r="W108" i="5" a="1"/>
  <c r="W108" i="5" s="1"/>
  <c r="U77" i="5" a="1"/>
  <c r="U77" i="5" s="1"/>
  <c r="U61" i="5" a="1"/>
  <c r="U61" i="5" s="1"/>
  <c r="R116" i="5" a="1"/>
  <c r="R116" i="5" s="1"/>
  <c r="G108" i="5" a="1"/>
  <c r="G108" i="5" s="1"/>
  <c r="P68" i="5" a="1"/>
  <c r="P68" i="5" s="1"/>
  <c r="X68" i="5" a="1"/>
  <c r="X68" i="5" s="1"/>
  <c r="P77" i="5" a="1"/>
  <c r="P77" i="5" s="1"/>
  <c r="M61" i="5" a="1"/>
  <c r="M61" i="5" s="1"/>
  <c r="U75" i="5" a="1"/>
  <c r="U75" i="5" s="1"/>
  <c r="J38" i="5" a="1"/>
  <c r="J38" i="5" s="1"/>
  <c r="D38" i="5" a="1"/>
  <c r="D38" i="5" s="1"/>
  <c r="T51" i="5" a="1"/>
  <c r="T51" i="5" s="1"/>
  <c r="E21" i="5" a="1"/>
  <c r="E21" i="5" s="1"/>
  <c r="W12" i="5" a="1"/>
  <c r="W12" i="5" s="1"/>
  <c r="E27" i="5" a="1"/>
  <c r="E27" i="5" s="1"/>
  <c r="U27" i="5" a="1"/>
  <c r="U27" i="5" s="1"/>
  <c r="H23" i="5" a="1"/>
  <c r="H23" i="5" s="1"/>
  <c r="J7" i="5" a="1"/>
  <c r="J7" i="5" s="1"/>
  <c r="L102" i="5" a="1"/>
  <c r="L102" i="5" s="1"/>
  <c r="C68" i="5" a="1"/>
  <c r="C68" i="5" s="1"/>
  <c r="R68" i="5" a="1"/>
  <c r="R68" i="5" s="1"/>
  <c r="R100" i="5" a="1"/>
  <c r="R100" i="5" s="1"/>
  <c r="H83" i="5" a="1"/>
  <c r="H83" i="5" s="1"/>
  <c r="S83" i="5" a="1"/>
  <c r="S83" i="5" s="1"/>
  <c r="I75" i="5" a="1"/>
  <c r="I75" i="5" s="1"/>
  <c r="X4" i="5" a="1"/>
  <c r="X4" i="5" s="1"/>
  <c r="F116" i="5" a="1"/>
  <c r="F116" i="5" s="1"/>
  <c r="D116" i="5" a="1"/>
  <c r="D116" i="5" s="1"/>
  <c r="L93" i="5" a="1"/>
  <c r="L93" i="5" s="1"/>
  <c r="V95" i="5" a="1"/>
  <c r="V95" i="5" s="1"/>
  <c r="J99" i="5" a="1"/>
  <c r="J99" i="5" s="1"/>
  <c r="T54" i="5" a="1"/>
  <c r="T54" i="5" s="1"/>
  <c r="L91" i="5" a="1"/>
  <c r="L91" i="5" s="1"/>
  <c r="O91" i="5" a="1"/>
  <c r="O91" i="5" s="1"/>
  <c r="X86" i="5" a="1"/>
  <c r="X86" i="5" s="1"/>
  <c r="W77" i="5" a="1"/>
  <c r="W77" i="5" s="1"/>
  <c r="P54" i="5" a="1"/>
  <c r="P54" i="5" s="1"/>
  <c r="T75" i="5" a="1"/>
  <c r="T75" i="5" s="1"/>
  <c r="M62" i="5" a="1"/>
  <c r="M62" i="5" s="1"/>
  <c r="J44" i="5" a="1"/>
  <c r="J44" i="5" s="1"/>
  <c r="U43" i="5" a="1"/>
  <c r="U43" i="5" s="1"/>
  <c r="Q36" i="5" a="1"/>
  <c r="Q36" i="5" s="1"/>
  <c r="L35" i="5" a="1"/>
  <c r="L35" i="5" s="1"/>
  <c r="D35" i="5" a="1"/>
  <c r="D35" i="5" s="1"/>
  <c r="W55" i="5" a="1"/>
  <c r="W55" i="5" s="1"/>
  <c r="F55" i="5" a="1"/>
  <c r="F55" i="5" s="1"/>
  <c r="U39" i="5" a="1"/>
  <c r="U39" i="5" s="1"/>
  <c r="Q22" i="5" a="1"/>
  <c r="Q22" i="5" s="1"/>
  <c r="C87" i="5" a="1"/>
  <c r="C87" i="5" s="1"/>
  <c r="Q23" i="5" a="1"/>
  <c r="Q23" i="5" s="1"/>
  <c r="F23" i="5" a="1"/>
  <c r="F23" i="5" s="1"/>
  <c r="O13" i="5" a="1"/>
  <c r="O13" i="5" s="1"/>
  <c r="X19" i="5" a="1"/>
  <c r="X19" i="5" s="1"/>
  <c r="L4" i="5" a="1"/>
  <c r="L4" i="5" s="1"/>
  <c r="L109" i="5" a="1"/>
  <c r="L109" i="5" s="1"/>
  <c r="G86" i="5" a="1"/>
  <c r="G86" i="5" s="1"/>
  <c r="G22" i="5" a="1"/>
  <c r="G22" i="5" s="1"/>
  <c r="G36" i="5" a="1"/>
  <c r="G36" i="5" s="1"/>
  <c r="V22" i="5" a="1"/>
  <c r="V22" i="5" s="1"/>
  <c r="L36" i="5" a="1"/>
  <c r="L36" i="5" s="1"/>
  <c r="P91" i="5" a="1"/>
  <c r="P91" i="5" s="1"/>
  <c r="T35" i="5" a="1"/>
  <c r="T35" i="5" s="1"/>
  <c r="J77" i="5" a="1"/>
  <c r="J77" i="5" s="1"/>
  <c r="E118" i="5" a="1"/>
  <c r="E118" i="5" s="1"/>
  <c r="G109" i="5" a="1"/>
  <c r="G109" i="5" s="1"/>
  <c r="P86" i="5" a="1"/>
  <c r="P86" i="5" s="1"/>
  <c r="F86" i="5" a="1"/>
  <c r="F86" i="5" s="1"/>
  <c r="H12" i="5" a="1"/>
  <c r="H12" i="5" s="1"/>
  <c r="X91" i="5" a="1"/>
  <c r="X91" i="5" s="1"/>
  <c r="L45" i="5" a="1"/>
  <c r="L45" i="5" s="1"/>
  <c r="S12" i="5" a="1"/>
  <c r="S12" i="5" s="1"/>
  <c r="G28" i="5" a="1"/>
  <c r="G28" i="5" s="1"/>
  <c r="O85" i="5" a="1"/>
  <c r="O85" i="5" s="1"/>
  <c r="R28" i="5" a="1"/>
  <c r="R28" i="5" s="1"/>
  <c r="D19" i="5" a="1"/>
  <c r="D19" i="5" s="1"/>
  <c r="N116" i="5" a="1"/>
  <c r="N116" i="5" s="1"/>
  <c r="J116" i="5" a="1"/>
  <c r="J116" i="5" s="1"/>
  <c r="N118" i="5" a="1"/>
  <c r="N118" i="5" s="1"/>
  <c r="P118" i="5" a="1"/>
  <c r="P118" i="5" s="1"/>
  <c r="Q118" i="5" a="1"/>
  <c r="Q118" i="5" s="1"/>
  <c r="T85" i="5" a="1"/>
  <c r="T85" i="5" s="1"/>
  <c r="V116" i="5" a="1"/>
  <c r="V116" i="5" s="1"/>
  <c r="C103" i="5" a="1"/>
  <c r="C103" i="5" s="1"/>
  <c r="U95" i="5" a="1"/>
  <c r="U95" i="5" s="1"/>
  <c r="C54" i="5" a="1"/>
  <c r="C54" i="5" s="1"/>
  <c r="S91" i="5" a="1"/>
  <c r="S91" i="5" s="1"/>
  <c r="C91" i="5" a="1"/>
  <c r="C91" i="5" s="1"/>
  <c r="R86" i="5" a="1"/>
  <c r="R86" i="5" s="1"/>
  <c r="F75" i="5" a="1"/>
  <c r="F75" i="5" s="1"/>
  <c r="Q62" i="5" a="1"/>
  <c r="Q62" i="5" s="1"/>
  <c r="D36" i="5" a="1"/>
  <c r="D36" i="5" s="1"/>
  <c r="U35" i="5" a="1"/>
  <c r="U35" i="5" s="1"/>
  <c r="M35" i="5" a="1"/>
  <c r="M35" i="5" s="1"/>
  <c r="E55" i="5" a="1"/>
  <c r="E55" i="5" s="1"/>
  <c r="K55" i="5" a="1"/>
  <c r="K55" i="5" s="1"/>
  <c r="J22" i="5" a="1"/>
  <c r="J22" i="5" s="1"/>
  <c r="F87" i="5" a="1"/>
  <c r="F87" i="5" s="1"/>
  <c r="I12" i="5" a="1"/>
  <c r="I12" i="5" s="1"/>
  <c r="O31" i="5" a="1"/>
  <c r="O31" i="5" s="1"/>
  <c r="S19" i="5" a="1"/>
  <c r="S19" i="5" s="1"/>
  <c r="R23" i="5" a="1"/>
  <c r="R23" i="5" s="1"/>
  <c r="D13" i="5" a="1"/>
  <c r="D13" i="5" s="1"/>
  <c r="H13" i="5" a="1"/>
  <c r="H13" i="5" s="1"/>
  <c r="M100" i="5" a="1"/>
  <c r="M100" i="5" s="1"/>
  <c r="H116" i="5" a="1"/>
  <c r="H116" i="5" s="1"/>
  <c r="L76" i="5" a="1"/>
  <c r="L76" i="5" s="1"/>
  <c r="J85" i="5" a="1"/>
  <c r="J85" i="5" s="1"/>
  <c r="P21" i="5" a="1"/>
  <c r="P21" i="5" s="1"/>
  <c r="E45" i="5" a="1"/>
  <c r="E45" i="5" s="1"/>
  <c r="P22" i="5" a="1"/>
  <c r="P22" i="5" s="1"/>
  <c r="K36" i="5" a="1"/>
  <c r="K36" i="5" s="1"/>
  <c r="V91" i="5" a="1"/>
  <c r="V91" i="5" s="1"/>
  <c r="U36" i="5" a="1"/>
  <c r="U36" i="5" s="1"/>
  <c r="G35" i="5" a="1"/>
  <c r="G35" i="5" s="1"/>
  <c r="N45" i="5" a="1"/>
  <c r="N45" i="5" s="1"/>
  <c r="G118" i="5" a="1"/>
  <c r="G118" i="5" s="1"/>
  <c r="Q86" i="5" a="1"/>
  <c r="Q86" i="5" s="1"/>
  <c r="Q109" i="5" a="1"/>
  <c r="Q109" i="5" s="1"/>
  <c r="T12" i="5" a="1"/>
  <c r="T12" i="5" s="1"/>
  <c r="R45" i="5" a="1"/>
  <c r="R45" i="5" s="1"/>
  <c r="Q100" i="5" a="1"/>
  <c r="Q100" i="5" s="1"/>
  <c r="W22" i="5" a="1"/>
  <c r="W22" i="5" s="1"/>
  <c r="R76" i="5" a="1"/>
  <c r="R76" i="5" s="1"/>
  <c r="I28" i="5" a="1"/>
  <c r="I28" i="5" s="1"/>
  <c r="K116" i="5" a="1"/>
  <c r="K116" i="5" s="1"/>
  <c r="P99" i="5" a="1"/>
  <c r="P99" i="5" s="1"/>
  <c r="H62" i="5" a="1"/>
  <c r="H62" i="5" s="1"/>
  <c r="T21" i="5" a="1"/>
  <c r="T21" i="5" s="1"/>
  <c r="G95" i="5" a="1"/>
  <c r="G95" i="5" s="1"/>
  <c r="T116" i="5" a="1"/>
  <c r="T116" i="5" s="1"/>
  <c r="K118" i="5" a="1"/>
  <c r="K118" i="5" s="1"/>
  <c r="W118" i="5" a="1"/>
  <c r="W118" i="5" s="1"/>
  <c r="Q85" i="5" a="1"/>
  <c r="Q85" i="5" s="1"/>
  <c r="S99" i="5" a="1"/>
  <c r="S99" i="5" s="1"/>
  <c r="D77" i="5" a="1"/>
  <c r="D77" i="5" s="1"/>
  <c r="O116" i="5" a="1"/>
  <c r="O116" i="5" s="1"/>
  <c r="K109" i="5" a="1"/>
  <c r="K109" i="5" s="1"/>
  <c r="T118" i="5" a="1"/>
  <c r="T118" i="5" s="1"/>
  <c r="H118" i="5" a="1"/>
  <c r="H118" i="5" s="1"/>
  <c r="W103" i="5" a="1"/>
  <c r="W103" i="5" s="1"/>
  <c r="F95" i="5" a="1"/>
  <c r="F95" i="5" s="1"/>
  <c r="W85" i="5" a="1"/>
  <c r="W85" i="5" s="1"/>
  <c r="D99" i="5" a="1"/>
  <c r="D99" i="5" s="1"/>
  <c r="X99" i="5" a="1"/>
  <c r="X99" i="5" s="1"/>
  <c r="G76" i="5" a="1"/>
  <c r="G76" i="5" s="1"/>
  <c r="H54" i="5" a="1"/>
  <c r="H54" i="5" s="1"/>
  <c r="G91" i="5" a="1"/>
  <c r="G91" i="5" s="1"/>
  <c r="H91" i="5" a="1"/>
  <c r="H91" i="5" s="1"/>
  <c r="E86" i="5" a="1"/>
  <c r="E86" i="5" s="1"/>
  <c r="C77" i="5" a="1"/>
  <c r="C77" i="5" s="1"/>
  <c r="R75" i="5" a="1"/>
  <c r="R75" i="5" s="1"/>
  <c r="V62" i="5" a="1"/>
  <c r="V62" i="5" s="1"/>
  <c r="M75" i="5" a="1"/>
  <c r="M75" i="5" s="1"/>
  <c r="N36" i="5" a="1"/>
  <c r="N36" i="5" s="1"/>
  <c r="M36" i="5" a="1"/>
  <c r="M36" i="5" s="1"/>
  <c r="F35" i="5" a="1"/>
  <c r="F35" i="5" s="1"/>
  <c r="R35" i="5" a="1"/>
  <c r="R35" i="5" s="1"/>
  <c r="M55" i="5" a="1"/>
  <c r="M55" i="5" s="1"/>
  <c r="J55" i="5" a="1"/>
  <c r="J55" i="5" s="1"/>
  <c r="S22" i="5" a="1"/>
  <c r="S22" i="5" s="1"/>
  <c r="G87" i="5" a="1"/>
  <c r="G87" i="5" s="1"/>
  <c r="R12" i="5" a="1"/>
  <c r="R12" i="5" s="1"/>
  <c r="J43" i="5" a="1"/>
  <c r="J43" i="5" s="1"/>
  <c r="N13" i="5" a="1"/>
  <c r="N13" i="5" s="1"/>
  <c r="M31" i="5" a="1"/>
  <c r="M31" i="5" s="1"/>
  <c r="X23" i="5" a="1"/>
  <c r="X23" i="5" s="1"/>
  <c r="J13" i="5" a="1"/>
  <c r="J13" i="5" s="1"/>
  <c r="H100" i="5" a="1"/>
  <c r="H100" i="5" s="1"/>
  <c r="X76" i="5" a="1"/>
  <c r="X76" i="5" s="1"/>
  <c r="X85" i="5" a="1"/>
  <c r="X85" i="5" s="1"/>
  <c r="M45" i="5" a="1"/>
  <c r="M45" i="5" s="1"/>
  <c r="K91" i="5" a="1"/>
  <c r="K91" i="5" s="1"/>
  <c r="U12" i="5" a="1"/>
  <c r="U12" i="5" s="1"/>
  <c r="J35" i="5" a="1"/>
  <c r="J35" i="5" s="1"/>
  <c r="P85" i="5" a="1"/>
  <c r="P85" i="5" s="1"/>
  <c r="C55" i="5" a="1"/>
  <c r="C55" i="5" s="1"/>
  <c r="G45" i="5" a="1"/>
  <c r="G45" i="5" s="1"/>
  <c r="T109" i="5" a="1"/>
  <c r="T109" i="5" s="1"/>
  <c r="F12" i="5" a="1"/>
  <c r="F12" i="5" s="1"/>
  <c r="M22" i="5" a="1"/>
  <c r="M22" i="5" s="1"/>
  <c r="Q55" i="5" a="1"/>
  <c r="Q55" i="5" s="1"/>
  <c r="G70" i="5" a="1"/>
  <c r="G70" i="5" s="1"/>
  <c r="E31" i="5" a="1"/>
  <c r="E31" i="5" s="1"/>
  <c r="M95" i="5" a="1"/>
  <c r="M95" i="5" s="1"/>
  <c r="P70" i="5" a="1"/>
  <c r="P70" i="5" s="1"/>
  <c r="N39" i="5" a="1"/>
  <c r="N39" i="5" s="1"/>
  <c r="X100" i="5" a="1"/>
  <c r="X100" i="5" s="1"/>
  <c r="Q116" i="5" a="1"/>
  <c r="Q116" i="5" s="1"/>
  <c r="R118" i="5" a="1"/>
  <c r="R118" i="5" s="1"/>
  <c r="F109" i="5" a="1"/>
  <c r="F109" i="5" s="1"/>
  <c r="C118" i="5" a="1"/>
  <c r="C118" i="5" s="1"/>
  <c r="U76" i="5" a="1"/>
  <c r="U76" i="5" s="1"/>
  <c r="J54" i="5" a="1"/>
  <c r="J54" i="5" s="1"/>
  <c r="S86" i="5" a="1"/>
  <c r="S86" i="5" s="1"/>
  <c r="D86" i="5" a="1"/>
  <c r="D86" i="5" s="1"/>
  <c r="L54" i="5" a="1"/>
  <c r="L54" i="5" s="1"/>
  <c r="V75" i="5" a="1"/>
  <c r="V75" i="5" s="1"/>
  <c r="L75" i="5" a="1"/>
  <c r="L75" i="5" s="1"/>
  <c r="W62" i="5" a="1"/>
  <c r="W62" i="5" s="1"/>
  <c r="J36" i="5" a="1"/>
  <c r="J36" i="5" s="1"/>
  <c r="I36" i="5" a="1"/>
  <c r="I36" i="5" s="1"/>
  <c r="X35" i="5" a="1"/>
  <c r="X35" i="5" s="1"/>
  <c r="N35" i="5" a="1"/>
  <c r="N35" i="5" s="1"/>
  <c r="C21" i="5" a="1"/>
  <c r="C21" i="5" s="1"/>
  <c r="H55" i="5" a="1"/>
  <c r="H55" i="5" s="1"/>
  <c r="S87" i="5" a="1"/>
  <c r="S87" i="5" s="1"/>
  <c r="U87" i="5" a="1"/>
  <c r="U87" i="5" s="1"/>
  <c r="D22" i="5" a="1"/>
  <c r="D22" i="5" s="1"/>
  <c r="R29" i="5" a="1"/>
  <c r="R29" i="5" s="1"/>
  <c r="N28" i="5" a="1"/>
  <c r="N28" i="5" s="1"/>
  <c r="V23" i="5" a="1"/>
  <c r="V23" i="5" s="1"/>
  <c r="E109" i="5" a="1"/>
  <c r="E109" i="5" s="1"/>
  <c r="X45" i="5" a="1"/>
  <c r="X45" i="5" s="1"/>
  <c r="W21" i="5" a="1"/>
  <c r="W21" i="5" s="1"/>
  <c r="N109" i="5" a="1"/>
  <c r="N109" i="5" s="1"/>
  <c r="O100" i="5" a="1"/>
  <c r="O100" i="5" s="1"/>
  <c r="L86" i="5" a="1"/>
  <c r="L86" i="5" s="1"/>
  <c r="D76" i="5" a="1"/>
  <c r="D76" i="5" s="1"/>
  <c r="D103" i="5" a="1"/>
  <c r="D103" i="5" s="1"/>
  <c r="V76" i="5" a="1"/>
  <c r="V76" i="5" s="1"/>
  <c r="F76" i="5" a="1"/>
  <c r="F76" i="5" s="1"/>
  <c r="P93" i="5" a="1"/>
  <c r="P93" i="5" s="1"/>
  <c r="N93" i="5" a="1"/>
  <c r="N93" i="5" s="1"/>
  <c r="E93" i="5" a="1"/>
  <c r="E93" i="5" s="1"/>
  <c r="J93" i="5" a="1"/>
  <c r="J93" i="5" s="1"/>
  <c r="W44" i="5" a="1"/>
  <c r="W44" i="5" s="1"/>
  <c r="D44" i="5" a="1"/>
  <c r="D44" i="5" s="1"/>
  <c r="I44" i="5" a="1"/>
  <c r="I44" i="5" s="1"/>
  <c r="O44" i="5" a="1"/>
  <c r="O44" i="5" s="1"/>
  <c r="N44" i="5" a="1"/>
  <c r="N44" i="5" s="1"/>
  <c r="G44" i="5" a="1"/>
  <c r="G44" i="5" s="1"/>
  <c r="C44" i="5" a="1"/>
  <c r="C44" i="5" s="1"/>
  <c r="U93" i="5" a="1"/>
  <c r="U93" i="5" s="1"/>
  <c r="I103" i="5" a="1"/>
  <c r="I103" i="5" s="1"/>
  <c r="L103" i="5" a="1"/>
  <c r="L103" i="5" s="1"/>
  <c r="M70" i="5" a="1"/>
  <c r="M70" i="5" s="1"/>
  <c r="P44" i="5" a="1"/>
  <c r="P44" i="5" s="1"/>
  <c r="H51" i="5" a="1"/>
  <c r="H51" i="5" s="1"/>
  <c r="J51" i="5" a="1"/>
  <c r="J51" i="5" s="1"/>
  <c r="H39" i="5" a="1"/>
  <c r="H39" i="5" s="1"/>
  <c r="G84" i="5" a="1"/>
  <c r="G84" i="5" s="1"/>
  <c r="N79" i="5" a="1"/>
  <c r="N79" i="5" s="1"/>
  <c r="O43" i="5" a="1"/>
  <c r="O43" i="5" s="1"/>
  <c r="S69" i="5" a="1"/>
  <c r="S69" i="5" s="1"/>
  <c r="X69" i="5" a="1"/>
  <c r="X69" i="5" s="1"/>
  <c r="F4" i="5" a="1"/>
  <c r="F4" i="5" s="1"/>
  <c r="Q93" i="5" a="1"/>
  <c r="Q93" i="5" s="1"/>
  <c r="R6" i="5" a="1"/>
  <c r="R6" i="5" s="1"/>
  <c r="Q6" i="5" a="1"/>
  <c r="Q6" i="5" s="1"/>
  <c r="W70" i="5" a="1"/>
  <c r="W70" i="5" s="1"/>
  <c r="M5" i="5" a="1"/>
  <c r="M5" i="5" s="1"/>
  <c r="X5" i="5" a="1"/>
  <c r="X5" i="5" s="1"/>
  <c r="E95" i="5" a="1"/>
  <c r="E95" i="5" s="1"/>
  <c r="N95" i="5" a="1"/>
  <c r="N95" i="5" s="1"/>
  <c r="K95" i="5" a="1"/>
  <c r="K95" i="5" s="1"/>
  <c r="H31" i="5" a="1"/>
  <c r="H31" i="5" s="1"/>
  <c r="D31" i="5" a="1"/>
  <c r="D31" i="5" s="1"/>
  <c r="P31" i="5" a="1"/>
  <c r="P31" i="5" s="1"/>
  <c r="T31" i="5" a="1"/>
  <c r="T31" i="5" s="1"/>
  <c r="G31" i="5" a="1"/>
  <c r="G31" i="5" s="1"/>
  <c r="K31" i="5" a="1"/>
  <c r="K31" i="5" s="1"/>
  <c r="S31" i="5" a="1"/>
  <c r="S31" i="5" s="1"/>
  <c r="V31" i="5" a="1"/>
  <c r="V31" i="5" s="1"/>
  <c r="W19" i="5" a="1"/>
  <c r="W19" i="5" s="1"/>
  <c r="O19" i="5" a="1"/>
  <c r="O19" i="5" s="1"/>
  <c r="U19" i="5" a="1"/>
  <c r="U19" i="5" s="1"/>
  <c r="N19" i="5" a="1"/>
  <c r="N19" i="5" s="1"/>
  <c r="K19" i="5" a="1"/>
  <c r="K19" i="5" s="1"/>
  <c r="F19" i="5" a="1"/>
  <c r="F19" i="5" s="1"/>
  <c r="I19" i="5" a="1"/>
  <c r="I19" i="5" s="1"/>
  <c r="T19" i="5" a="1"/>
  <c r="T19" i="5" s="1"/>
  <c r="V19" i="5" a="1"/>
  <c r="V19" i="5" s="1"/>
  <c r="C19" i="5" a="1"/>
  <c r="C19" i="5" s="1"/>
  <c r="Q19" i="5" a="1"/>
  <c r="Q19" i="5" s="1"/>
  <c r="L19" i="5" a="1"/>
  <c r="L19" i="5" s="1"/>
  <c r="E19" i="5" a="1"/>
  <c r="E19" i="5" s="1"/>
  <c r="T62" i="5" a="1"/>
  <c r="T62" i="5" s="1"/>
  <c r="N62" i="5" a="1"/>
  <c r="N62" i="5" s="1"/>
  <c r="K62" i="5" a="1"/>
  <c r="K62" i="5" s="1"/>
  <c r="U62" i="5" a="1"/>
  <c r="U62" i="5" s="1"/>
  <c r="D62" i="5" a="1"/>
  <c r="D62" i="5" s="1"/>
  <c r="O62" i="5" a="1"/>
  <c r="O62" i="5" s="1"/>
  <c r="G62" i="5" a="1"/>
  <c r="G62" i="5" s="1"/>
  <c r="E62" i="5" a="1"/>
  <c r="E62" i="5" s="1"/>
  <c r="C116" i="5" a="1"/>
  <c r="C116" i="5" s="1"/>
  <c r="S116" i="5" a="1"/>
  <c r="S116" i="5" s="1"/>
  <c r="P116" i="5" a="1"/>
  <c r="P116" i="5" s="1"/>
  <c r="F99" i="5" a="1"/>
  <c r="F99" i="5" s="1"/>
  <c r="O99" i="5" a="1"/>
  <c r="O99" i="5" s="1"/>
  <c r="R99" i="5" a="1"/>
  <c r="R99" i="5" s="1"/>
  <c r="W99" i="5" a="1"/>
  <c r="W99" i="5" s="1"/>
  <c r="Q99" i="5" a="1"/>
  <c r="Q99" i="5" s="1"/>
  <c r="E99" i="5" a="1"/>
  <c r="E99" i="5" s="1"/>
  <c r="L99" i="5" a="1"/>
  <c r="L99" i="5" s="1"/>
  <c r="S85" i="5" a="1"/>
  <c r="S85" i="5" s="1"/>
  <c r="N85" i="5" a="1"/>
  <c r="N85" i="5" s="1"/>
  <c r="K85" i="5" a="1"/>
  <c r="K85" i="5" s="1"/>
  <c r="U85" i="5" a="1"/>
  <c r="U85" i="5" s="1"/>
  <c r="L85" i="5" a="1"/>
  <c r="L85" i="5" s="1"/>
  <c r="D85" i="5" a="1"/>
  <c r="D85" i="5" s="1"/>
  <c r="U21" i="5" a="1"/>
  <c r="U21" i="5" s="1"/>
  <c r="V21" i="5" a="1"/>
  <c r="V21" i="5" s="1"/>
  <c r="R21" i="5" a="1"/>
  <c r="R21" i="5" s="1"/>
  <c r="F21" i="5" a="1"/>
  <c r="F21" i="5" s="1"/>
  <c r="J21" i="5" a="1"/>
  <c r="J21" i="5" s="1"/>
  <c r="K28" i="5" a="1"/>
  <c r="K28" i="5" s="1"/>
  <c r="U28" i="5" a="1"/>
  <c r="U28" i="5" s="1"/>
  <c r="V28" i="5" a="1"/>
  <c r="V28" i="5" s="1"/>
  <c r="F28" i="5" a="1"/>
  <c r="F28" i="5" s="1"/>
  <c r="O28" i="5" a="1"/>
  <c r="O28" i="5" s="1"/>
  <c r="S28" i="5" a="1"/>
  <c r="S28" i="5" s="1"/>
  <c r="C28" i="5" a="1"/>
  <c r="C28" i="5" s="1"/>
  <c r="D28" i="5" a="1"/>
  <c r="D28" i="5" s="1"/>
  <c r="E28" i="5" a="1"/>
  <c r="E28" i="5" s="1"/>
  <c r="W28" i="5" a="1"/>
  <c r="W28" i="5" s="1"/>
  <c r="T28" i="5" a="1"/>
  <c r="T28" i="5" s="1"/>
  <c r="Q28" i="5" a="1"/>
  <c r="Q28" i="5" s="1"/>
  <c r="L110" i="5" a="1"/>
  <c r="L110" i="5" s="1"/>
  <c r="G116" i="5" a="1"/>
  <c r="G116" i="5" s="1"/>
  <c r="W116" i="5" a="1"/>
  <c r="W116" i="5" s="1"/>
  <c r="U107" i="5" a="1"/>
  <c r="U107" i="5" s="1"/>
  <c r="K93" i="5" a="1"/>
  <c r="K93" i="5" s="1"/>
  <c r="P103" i="5" a="1"/>
  <c r="P103" i="5" s="1"/>
  <c r="R95" i="5" a="1"/>
  <c r="R95" i="5" s="1"/>
  <c r="L95" i="5" a="1"/>
  <c r="L95" i="5" s="1"/>
  <c r="F85" i="5" a="1"/>
  <c r="F85" i="5" s="1"/>
  <c r="M99" i="5" a="1"/>
  <c r="M99" i="5" s="1"/>
  <c r="J95" i="5" a="1"/>
  <c r="J95" i="5" s="1"/>
  <c r="C62" i="5" a="1"/>
  <c r="C62" i="5" s="1"/>
  <c r="I62" i="5" a="1"/>
  <c r="I62" i="5" s="1"/>
  <c r="S70" i="5" a="1"/>
  <c r="S70" i="5" s="1"/>
  <c r="U44" i="5" a="1"/>
  <c r="U44" i="5" s="1"/>
  <c r="C6" i="5" a="1"/>
  <c r="C6" i="5" s="1"/>
  <c r="S51" i="5" a="1"/>
  <c r="S51" i="5" s="1"/>
  <c r="F51" i="5" a="1"/>
  <c r="F51" i="5" s="1"/>
  <c r="Q39" i="5" a="1"/>
  <c r="Q39" i="5" s="1"/>
  <c r="S84" i="5" a="1"/>
  <c r="S84" i="5" s="1"/>
  <c r="J4" i="5" a="1"/>
  <c r="J4" i="5" s="1"/>
  <c r="F29" i="5" a="1"/>
  <c r="F29" i="5" s="1"/>
  <c r="R31" i="5" a="1"/>
  <c r="R31" i="5" s="1"/>
  <c r="G19" i="5" a="1"/>
  <c r="G19" i="5" s="1"/>
  <c r="P28" i="5" a="1"/>
  <c r="P28" i="5" s="1"/>
  <c r="M4" i="5" a="1"/>
  <c r="M4" i="5" s="1"/>
  <c r="M19" i="5" a="1"/>
  <c r="M19" i="5" s="1"/>
  <c r="I85" i="5" a="1"/>
  <c r="I85" i="5" s="1"/>
  <c r="X6" i="5" a="1"/>
  <c r="X6" i="5" s="1"/>
  <c r="M93" i="5" a="1"/>
  <c r="M93" i="5" s="1"/>
  <c r="S4" i="5" a="1"/>
  <c r="S4" i="5" s="1"/>
  <c r="P4" i="5" a="1"/>
  <c r="P4" i="5" s="1"/>
  <c r="L70" i="5" a="1"/>
  <c r="L70" i="5" s="1"/>
  <c r="I116" i="5" a="1"/>
  <c r="I116" i="5" s="1"/>
  <c r="W93" i="5" a="1"/>
  <c r="W93" i="5" s="1"/>
  <c r="M28" i="5" a="1"/>
  <c r="M28" i="5" s="1"/>
  <c r="T5" i="5" a="1"/>
  <c r="T5" i="5" s="1"/>
  <c r="Q15" i="5" a="1"/>
  <c r="Q15" i="5" s="1"/>
  <c r="N110" i="5" a="1"/>
  <c r="N110" i="5" s="1"/>
  <c r="M51" i="5" a="1"/>
  <c r="M51" i="5" s="1"/>
  <c r="J87" i="5" a="1"/>
  <c r="J87" i="5" s="1"/>
  <c r="V87" i="5" a="1"/>
  <c r="V87" i="5" s="1"/>
  <c r="T87" i="5" a="1"/>
  <c r="T87" i="5" s="1"/>
  <c r="E87" i="5" a="1"/>
  <c r="E87" i="5" s="1"/>
  <c r="D87" i="5" a="1"/>
  <c r="D87" i="5" s="1"/>
  <c r="W87" i="5" a="1"/>
  <c r="W87" i="5" s="1"/>
  <c r="R87" i="5" a="1"/>
  <c r="R87" i="5" s="1"/>
  <c r="X87" i="5" a="1"/>
  <c r="X87" i="5" s="1"/>
  <c r="N87" i="5" a="1"/>
  <c r="N87" i="5" s="1"/>
  <c r="I87" i="5" a="1"/>
  <c r="I87" i="5" s="1"/>
  <c r="K23" i="5" a="1"/>
  <c r="K23" i="5" s="1"/>
  <c r="I23" i="5" a="1"/>
  <c r="I23" i="5" s="1"/>
  <c r="P23" i="5" a="1"/>
  <c r="P23" i="5" s="1"/>
  <c r="S23" i="5" a="1"/>
  <c r="S23" i="5" s="1"/>
  <c r="O23" i="5" a="1"/>
  <c r="O23" i="5" s="1"/>
  <c r="M23" i="5" a="1"/>
  <c r="M23" i="5" s="1"/>
  <c r="W23" i="5" a="1"/>
  <c r="W23" i="5" s="1"/>
  <c r="J23" i="5" a="1"/>
  <c r="J23" i="5" s="1"/>
  <c r="T23" i="5" a="1"/>
  <c r="T23" i="5" s="1"/>
  <c r="E23" i="5" a="1"/>
  <c r="E23" i="5" s="1"/>
  <c r="N23" i="5" a="1"/>
  <c r="N23" i="5" s="1"/>
  <c r="S118" i="5" a="1"/>
  <c r="S118" i="5" s="1"/>
  <c r="J118" i="5" a="1"/>
  <c r="J118" i="5" s="1"/>
  <c r="Q54" i="5" a="1"/>
  <c r="Q54" i="5" s="1"/>
  <c r="W54" i="5" a="1"/>
  <c r="W54" i="5" s="1"/>
  <c r="R54" i="5" a="1"/>
  <c r="R54" i="5" s="1"/>
  <c r="S100" i="5" a="1"/>
  <c r="S100" i="5" s="1"/>
  <c r="E100" i="5" a="1"/>
  <c r="E100" i="5" s="1"/>
  <c r="U100" i="5" a="1"/>
  <c r="U100" i="5" s="1"/>
  <c r="L100" i="5" a="1"/>
  <c r="L100" i="5" s="1"/>
  <c r="W100" i="5" a="1"/>
  <c r="W100" i="5" s="1"/>
  <c r="G100" i="5" a="1"/>
  <c r="G100" i="5" s="1"/>
  <c r="F100" i="5" a="1"/>
  <c r="F100" i="5" s="1"/>
  <c r="T100" i="5" a="1"/>
  <c r="T100" i="5" s="1"/>
  <c r="N100" i="5" a="1"/>
  <c r="N100" i="5" s="1"/>
  <c r="C100" i="5" a="1"/>
  <c r="C100" i="5" s="1"/>
  <c r="S75" i="5" a="1"/>
  <c r="S75" i="5" s="1"/>
  <c r="C75" i="5" a="1"/>
  <c r="C75" i="5" s="1"/>
  <c r="Q75" i="5" a="1"/>
  <c r="Q75" i="5" s="1"/>
  <c r="E75" i="5" a="1"/>
  <c r="E75" i="5" s="1"/>
  <c r="X75" i="5" a="1"/>
  <c r="X75" i="5" s="1"/>
  <c r="L77" i="5" a="1"/>
  <c r="L77" i="5" s="1"/>
  <c r="T77" i="5" a="1"/>
  <c r="T77" i="5" s="1"/>
  <c r="M77" i="5" a="1"/>
  <c r="M77" i="5" s="1"/>
  <c r="Q77" i="5" a="1"/>
  <c r="Q77" i="5" s="1"/>
  <c r="H77" i="5" a="1"/>
  <c r="H77" i="5" s="1"/>
  <c r="S77" i="5" a="1"/>
  <c r="S77" i="5" s="1"/>
  <c r="F77" i="5" a="1"/>
  <c r="F77" i="5" s="1"/>
  <c r="X77" i="5" a="1"/>
  <c r="X77" i="5" s="1"/>
  <c r="R77" i="5" a="1"/>
  <c r="R77" i="5" s="1"/>
  <c r="V77" i="5" a="1"/>
  <c r="V77" i="5" s="1"/>
  <c r="O77" i="5" a="1"/>
  <c r="O77" i="5" s="1"/>
  <c r="U13" i="5" a="1"/>
  <c r="U13" i="5" s="1"/>
  <c r="T13" i="5" a="1"/>
  <c r="T13" i="5" s="1"/>
  <c r="W13" i="5" a="1"/>
  <c r="W13" i="5" s="1"/>
  <c r="S13" i="5" a="1"/>
  <c r="S13" i="5" s="1"/>
  <c r="X13" i="5" a="1"/>
  <c r="X13" i="5" s="1"/>
  <c r="Q13" i="5" a="1"/>
  <c r="Q13" i="5" s="1"/>
  <c r="M13" i="5" a="1"/>
  <c r="M13" i="5" s="1"/>
  <c r="L13" i="5" a="1"/>
  <c r="L13" i="5" s="1"/>
  <c r="E13" i="5" a="1"/>
  <c r="E13" i="5" s="1"/>
  <c r="G13" i="5" a="1"/>
  <c r="G13" i="5" s="1"/>
  <c r="V13" i="5" a="1"/>
  <c r="V13" i="5" s="1"/>
  <c r="J12" i="5" a="1"/>
  <c r="J12" i="5" s="1"/>
  <c r="X12" i="5" a="1"/>
  <c r="X12" i="5" s="1"/>
  <c r="N12" i="5" a="1"/>
  <c r="N12" i="5" s="1"/>
  <c r="D12" i="5" a="1"/>
  <c r="D12" i="5" s="1"/>
  <c r="Q12" i="5" a="1"/>
  <c r="Q12" i="5" s="1"/>
  <c r="C12" i="5" a="1"/>
  <c r="C12" i="5" s="1"/>
  <c r="P12" i="5" a="1"/>
  <c r="P12" i="5" s="1"/>
  <c r="O12" i="5" a="1"/>
  <c r="O12" i="5" s="1"/>
  <c r="G12" i="5" a="1"/>
  <c r="G12" i="5" s="1"/>
  <c r="I43" i="5" a="1"/>
  <c r="I43" i="5" s="1"/>
  <c r="P43" i="5" a="1"/>
  <c r="P43" i="5" s="1"/>
  <c r="M43" i="5" a="1"/>
  <c r="M43" i="5" s="1"/>
  <c r="L43" i="5" a="1"/>
  <c r="L43" i="5" s="1"/>
  <c r="H43" i="5" a="1"/>
  <c r="H43" i="5" s="1"/>
  <c r="C43" i="5" a="1"/>
  <c r="C43" i="5" s="1"/>
  <c r="T43" i="5" a="1"/>
  <c r="T43" i="5" s="1"/>
  <c r="W43" i="5" a="1"/>
  <c r="W43" i="5" s="1"/>
  <c r="G43" i="5" a="1"/>
  <c r="G43" i="5" s="1"/>
  <c r="E29" i="5" a="1"/>
  <c r="E29" i="5" s="1"/>
  <c r="M29" i="5" a="1"/>
  <c r="M29" i="5" s="1"/>
  <c r="P29" i="5" a="1"/>
  <c r="P29" i="5" s="1"/>
  <c r="C29" i="5" a="1"/>
  <c r="C29" i="5" s="1"/>
  <c r="H29" i="5" a="1"/>
  <c r="H29" i="5" s="1"/>
  <c r="K29" i="5" a="1"/>
  <c r="K29" i="5" s="1"/>
  <c r="V29" i="5" a="1"/>
  <c r="V29" i="5" s="1"/>
  <c r="N29" i="5" a="1"/>
  <c r="N29" i="5" s="1"/>
  <c r="U29" i="5" a="1"/>
  <c r="U29" i="5" s="1"/>
  <c r="O29" i="5" a="1"/>
  <c r="O29" i="5" s="1"/>
  <c r="G29" i="5" a="1"/>
  <c r="G29" i="5" s="1"/>
  <c r="L29" i="5" a="1"/>
  <c r="L29" i="5" s="1"/>
  <c r="X29" i="5" a="1"/>
  <c r="X29" i="5" s="1"/>
  <c r="S29" i="5" a="1"/>
  <c r="S29" i="5" s="1"/>
  <c r="F6" i="5" a="1"/>
  <c r="F6" i="5" s="1"/>
  <c r="V6" i="5" a="1"/>
  <c r="V6" i="5" s="1"/>
  <c r="M6" i="5" a="1"/>
  <c r="M6" i="5" s="1"/>
  <c r="I6" i="5" a="1"/>
  <c r="I6" i="5" s="1"/>
  <c r="O6" i="5" a="1"/>
  <c r="O6" i="5" s="1"/>
  <c r="H6" i="5" a="1"/>
  <c r="H6" i="5" s="1"/>
  <c r="J6" i="5" a="1"/>
  <c r="J6" i="5" s="1"/>
  <c r="D6" i="5" a="1"/>
  <c r="D6" i="5" s="1"/>
  <c r="T6" i="5" a="1"/>
  <c r="T6" i="5" s="1"/>
  <c r="T93" i="5" a="1"/>
  <c r="T93" i="5" s="1"/>
  <c r="F103" i="5" a="1"/>
  <c r="F103" i="5" s="1"/>
  <c r="U70" i="5" a="1"/>
  <c r="U70" i="5" s="1"/>
  <c r="V39" i="5" a="1"/>
  <c r="V39" i="5" s="1"/>
  <c r="W29" i="5" a="1"/>
  <c r="W29" i="5" s="1"/>
  <c r="V4" i="5" a="1"/>
  <c r="V4" i="5" s="1"/>
  <c r="K6" i="5" a="1"/>
  <c r="K6" i="5" s="1"/>
  <c r="O79" i="5" a="1"/>
  <c r="O79" i="5" s="1"/>
  <c r="X79" i="5" a="1"/>
  <c r="X79" i="5" s="1"/>
  <c r="G79" i="5" a="1"/>
  <c r="G79" i="5" s="1"/>
  <c r="R79" i="5" a="1"/>
  <c r="R79" i="5" s="1"/>
  <c r="L79" i="5" a="1"/>
  <c r="L79" i="5" s="1"/>
  <c r="U79" i="5" a="1"/>
  <c r="U79" i="5" s="1"/>
  <c r="I79" i="5" a="1"/>
  <c r="I79" i="5" s="1"/>
  <c r="T79" i="5" a="1"/>
  <c r="T79" i="5" s="1"/>
  <c r="E79" i="5" a="1"/>
  <c r="E79" i="5" s="1"/>
  <c r="P79" i="5" a="1"/>
  <c r="P79" i="5" s="1"/>
  <c r="C79" i="5" a="1"/>
  <c r="C79" i="5" s="1"/>
  <c r="Q79" i="5" a="1"/>
  <c r="Q79" i="5" s="1"/>
  <c r="S46" i="5" a="1"/>
  <c r="S46" i="5" s="1"/>
  <c r="W46" i="5" a="1"/>
  <c r="W46" i="5" s="1"/>
  <c r="K46" i="5" a="1"/>
  <c r="K46" i="5" s="1"/>
  <c r="I46" i="5" a="1"/>
  <c r="I46" i="5" s="1"/>
  <c r="T46" i="5" a="1"/>
  <c r="T46" i="5" s="1"/>
  <c r="H46" i="5" a="1"/>
  <c r="H46" i="5" s="1"/>
  <c r="G46" i="5" a="1"/>
  <c r="G46" i="5" s="1"/>
  <c r="E46" i="5" a="1"/>
  <c r="E46" i="5" s="1"/>
  <c r="Q46" i="5" a="1"/>
  <c r="Q46" i="5" s="1"/>
  <c r="P46" i="5" a="1"/>
  <c r="P46" i="5" s="1"/>
  <c r="R46" i="5" a="1"/>
  <c r="R46" i="5" s="1"/>
  <c r="L46" i="5" a="1"/>
  <c r="L46" i="5" s="1"/>
  <c r="C46" i="5" a="1"/>
  <c r="C46" i="5" s="1"/>
  <c r="G69" i="5" a="1"/>
  <c r="G69" i="5" s="1"/>
  <c r="Q69" i="5" a="1"/>
  <c r="Q69" i="5" s="1"/>
  <c r="T69" i="5" a="1"/>
  <c r="T69" i="5" s="1"/>
  <c r="K69" i="5" a="1"/>
  <c r="K69" i="5" s="1"/>
  <c r="H69" i="5" a="1"/>
  <c r="H69" i="5" s="1"/>
  <c r="L69" i="5" a="1"/>
  <c r="L69" i="5" s="1"/>
  <c r="P69" i="5" a="1"/>
  <c r="P69" i="5" s="1"/>
  <c r="C69" i="5" a="1"/>
  <c r="C69" i="5" s="1"/>
  <c r="J69" i="5" a="1"/>
  <c r="J69" i="5" s="1"/>
  <c r="U69" i="5" a="1"/>
  <c r="U69" i="5" s="1"/>
  <c r="O110" i="5" a="1"/>
  <c r="O110" i="5" s="1"/>
  <c r="T107" i="5" a="1"/>
  <c r="T107" i="5" s="1"/>
  <c r="I5" i="5" a="1"/>
  <c r="I5" i="5" s="1"/>
  <c r="I70" i="5" a="1"/>
  <c r="I70" i="5" s="1"/>
  <c r="Q44" i="5" a="1"/>
  <c r="Q44" i="5" s="1"/>
  <c r="G6" i="5" a="1"/>
  <c r="G6" i="5" s="1"/>
  <c r="O39" i="5" a="1"/>
  <c r="O39" i="5" s="1"/>
  <c r="R93" i="5" a="1"/>
  <c r="R93" i="5" s="1"/>
  <c r="G5" i="5" a="1"/>
  <c r="G5" i="5" s="1"/>
  <c r="C4" i="5" a="1"/>
  <c r="C4" i="5" s="1"/>
  <c r="V110" i="5" a="1"/>
  <c r="V110" i="5" s="1"/>
  <c r="O107" i="5" a="1"/>
  <c r="O107" i="5" s="1"/>
  <c r="V93" i="5" a="1"/>
  <c r="V93" i="5" s="1"/>
  <c r="M103" i="5" a="1"/>
  <c r="M103" i="5" s="1"/>
  <c r="Q103" i="5" a="1"/>
  <c r="Q103" i="5" s="1"/>
  <c r="T103" i="5" a="1"/>
  <c r="T103" i="5" s="1"/>
  <c r="I95" i="5" a="1"/>
  <c r="I95" i="5" s="1"/>
  <c r="O95" i="5" a="1"/>
  <c r="O95" i="5" s="1"/>
  <c r="H85" i="5" a="1"/>
  <c r="H85" i="5" s="1"/>
  <c r="K99" i="5" a="1"/>
  <c r="K99" i="5" s="1"/>
  <c r="S62" i="5" a="1"/>
  <c r="S62" i="5" s="1"/>
  <c r="R70" i="5" a="1"/>
  <c r="R70" i="5" s="1"/>
  <c r="J70" i="5" a="1"/>
  <c r="J70" i="5" s="1"/>
  <c r="M44" i="5" a="1"/>
  <c r="M44" i="5" s="1"/>
  <c r="V44" i="5" a="1"/>
  <c r="V44" i="5" s="1"/>
  <c r="U6" i="5" a="1"/>
  <c r="U6" i="5" s="1"/>
  <c r="H21" i="5" a="1"/>
  <c r="H21" i="5" s="1"/>
  <c r="D43" i="5" a="1"/>
  <c r="D43" i="5" s="1"/>
  <c r="J84" i="5" a="1"/>
  <c r="J84" i="5" s="1"/>
  <c r="V84" i="5" a="1"/>
  <c r="V84" i="5" s="1"/>
  <c r="V79" i="5" a="1"/>
  <c r="V79" i="5" s="1"/>
  <c r="X43" i="5" a="1"/>
  <c r="X43" i="5" s="1"/>
  <c r="I31" i="5" a="1"/>
  <c r="I31" i="5" s="1"/>
  <c r="J29" i="5" a="1"/>
  <c r="J29" i="5" s="1"/>
  <c r="X31" i="5" a="1"/>
  <c r="X31" i="5" s="1"/>
  <c r="L28" i="5" a="1"/>
  <c r="L28" i="5" s="1"/>
  <c r="D69" i="5" a="1"/>
  <c r="D69" i="5" s="1"/>
  <c r="J19" i="5" a="1"/>
  <c r="J19" i="5" s="1"/>
  <c r="W31" i="5" a="1"/>
  <c r="W31" i="5" s="1"/>
  <c r="V43" i="5" a="1"/>
  <c r="V43" i="5" s="1"/>
  <c r="P107" i="5" a="1"/>
  <c r="P107" i="5" s="1"/>
  <c r="P39" i="5" a="1"/>
  <c r="P39" i="5" s="1"/>
  <c r="X15" i="5" a="1"/>
  <c r="X15" i="5" s="1"/>
  <c r="S93" i="5" a="1"/>
  <c r="S93" i="5" s="1"/>
  <c r="K5" i="5" a="1"/>
  <c r="K5" i="5" s="1"/>
  <c r="T39" i="5" a="1"/>
  <c r="T39" i="5" s="1"/>
  <c r="K107" i="5" a="1"/>
  <c r="K107" i="5" s="1"/>
  <c r="N99" i="5" a="1"/>
  <c r="N99" i="5" s="1"/>
  <c r="C99" i="5" a="1"/>
  <c r="C99" i="5" s="1"/>
  <c r="G39" i="5" a="1"/>
  <c r="G39" i="5" s="1"/>
  <c r="F39" i="5" a="1"/>
  <c r="F39" i="5" s="1"/>
  <c r="W39" i="5" a="1"/>
  <c r="W39" i="5" s="1"/>
  <c r="L39" i="5" a="1"/>
  <c r="L39" i="5" s="1"/>
  <c r="X39" i="5" a="1"/>
  <c r="X39" i="5" s="1"/>
  <c r="I39" i="5" a="1"/>
  <c r="I39" i="5" s="1"/>
  <c r="M39" i="5" a="1"/>
  <c r="M39" i="5" s="1"/>
  <c r="S39" i="5" a="1"/>
  <c r="S39" i="5" s="1"/>
  <c r="D39" i="5" a="1"/>
  <c r="D39" i="5" s="1"/>
  <c r="J39" i="5" a="1"/>
  <c r="J39" i="5" s="1"/>
  <c r="T4" i="5" a="1"/>
  <c r="T4" i="5" s="1"/>
  <c r="O4" i="5" a="1"/>
  <c r="O4" i="5" s="1"/>
  <c r="D4" i="5" a="1"/>
  <c r="D4" i="5" s="1"/>
  <c r="R4" i="5" a="1"/>
  <c r="R4" i="5" s="1"/>
  <c r="E4" i="5" a="1"/>
  <c r="E4" i="5" s="1"/>
  <c r="G4" i="5" a="1"/>
  <c r="G4" i="5" s="1"/>
  <c r="H4" i="5" a="1"/>
  <c r="H4" i="5" s="1"/>
  <c r="N4" i="5" a="1"/>
  <c r="N4" i="5" s="1"/>
  <c r="W4" i="5" a="1"/>
  <c r="W4" i="5" s="1"/>
  <c r="L44" i="5" a="1"/>
  <c r="L44" i="5" s="1"/>
  <c r="E6" i="5" a="1"/>
  <c r="E6" i="5" s="1"/>
  <c r="N43" i="5" a="1"/>
  <c r="N43" i="5" s="1"/>
  <c r="L6" i="5" a="1"/>
  <c r="L6" i="5" s="1"/>
  <c r="X93" i="5" a="1"/>
  <c r="X93" i="5" s="1"/>
  <c r="H93" i="5" a="1"/>
  <c r="H93" i="5" s="1"/>
  <c r="X110" i="5" a="1"/>
  <c r="X110" i="5" s="1"/>
  <c r="C110" i="5" a="1"/>
  <c r="C110" i="5" s="1"/>
  <c r="W110" i="5" a="1"/>
  <c r="W110" i="5" s="1"/>
  <c r="K110" i="5" a="1"/>
  <c r="K110" i="5" s="1"/>
  <c r="S110" i="5" a="1"/>
  <c r="S110" i="5" s="1"/>
  <c r="J110" i="5" a="1"/>
  <c r="J110" i="5" s="1"/>
  <c r="T110" i="5" a="1"/>
  <c r="T110" i="5" s="1"/>
  <c r="U110" i="5" a="1"/>
  <c r="U110" i="5" s="1"/>
  <c r="M110" i="5" a="1"/>
  <c r="M110" i="5" s="1"/>
  <c r="G110" i="5" a="1"/>
  <c r="G110" i="5" s="1"/>
  <c r="H110" i="5" a="1"/>
  <c r="H110" i="5" s="1"/>
  <c r="L51" i="5" a="1"/>
  <c r="L51" i="5" s="1"/>
  <c r="O51" i="5" a="1"/>
  <c r="O51" i="5" s="1"/>
  <c r="V51" i="5" a="1"/>
  <c r="V51" i="5" s="1"/>
  <c r="N51" i="5" a="1"/>
  <c r="N51" i="5" s="1"/>
  <c r="U51" i="5" a="1"/>
  <c r="U51" i="5" s="1"/>
  <c r="I51" i="5" a="1"/>
  <c r="I51" i="5" s="1"/>
  <c r="P51" i="5" a="1"/>
  <c r="P51" i="5" s="1"/>
  <c r="C51" i="5" a="1"/>
  <c r="C51" i="5" s="1"/>
  <c r="X107" i="5" a="1"/>
  <c r="X107" i="5" s="1"/>
  <c r="C107" i="5" a="1"/>
  <c r="C107" i="5" s="1"/>
  <c r="J107" i="5" a="1"/>
  <c r="J107" i="5" s="1"/>
  <c r="E107" i="5" a="1"/>
  <c r="E107" i="5" s="1"/>
  <c r="V107" i="5" a="1"/>
  <c r="V107" i="5" s="1"/>
  <c r="S107" i="5" a="1"/>
  <c r="S107" i="5" s="1"/>
  <c r="K103" i="5" a="1"/>
  <c r="K103" i="5" s="1"/>
  <c r="O103" i="5" a="1"/>
  <c r="O103" i="5" s="1"/>
  <c r="E43" i="5" a="1"/>
  <c r="E43" i="5" s="1"/>
  <c r="X51" i="5" a="1"/>
  <c r="X51" i="5" s="1"/>
  <c r="Q43" i="5" a="1"/>
  <c r="Q43" i="5" s="1"/>
  <c r="R39" i="5" a="1"/>
  <c r="R39" i="5" s="1"/>
  <c r="M84" i="5" a="1"/>
  <c r="M84" i="5" s="1"/>
  <c r="J79" i="5" a="1"/>
  <c r="J79" i="5" s="1"/>
  <c r="S43" i="5" a="1"/>
  <c r="S43" i="5" s="1"/>
  <c r="R69" i="5" a="1"/>
  <c r="R69" i="5" s="1"/>
  <c r="H107" i="5" a="1"/>
  <c r="H107" i="5" s="1"/>
  <c r="D107" i="5" a="1"/>
  <c r="D107" i="5" s="1"/>
  <c r="R107" i="5" a="1"/>
  <c r="R107" i="5" s="1"/>
  <c r="O93" i="5" a="1"/>
  <c r="O93" i="5" s="1"/>
  <c r="H103" i="5" a="1"/>
  <c r="H103" i="5" s="1"/>
  <c r="E103" i="5" a="1"/>
  <c r="E103" i="5" s="1"/>
  <c r="F46" i="5" a="1"/>
  <c r="F46" i="5" s="1"/>
  <c r="X62" i="5" a="1"/>
  <c r="X62" i="5" s="1"/>
  <c r="K70" i="5" a="1"/>
  <c r="K70" i="5" s="1"/>
  <c r="R44" i="5" a="1"/>
  <c r="R44" i="5" s="1"/>
  <c r="F44" i="5" a="1"/>
  <c r="F44" i="5" s="1"/>
  <c r="L84" i="5" a="1"/>
  <c r="L84" i="5" s="1"/>
  <c r="N6" i="5" a="1"/>
  <c r="N6" i="5" s="1"/>
  <c r="Q21" i="5" a="1"/>
  <c r="Q21" i="5" s="1"/>
  <c r="K51" i="5" a="1"/>
  <c r="K51" i="5" s="1"/>
  <c r="E39" i="5" a="1"/>
  <c r="E39" i="5" s="1"/>
  <c r="M79" i="5" a="1"/>
  <c r="M79" i="5" s="1"/>
  <c r="K79" i="5" a="1"/>
  <c r="K79" i="5" s="1"/>
  <c r="K43" i="5" a="1"/>
  <c r="K43" i="5" s="1"/>
  <c r="Q29" i="5" a="1"/>
  <c r="Q29" i="5" s="1"/>
  <c r="C31" i="5" a="1"/>
  <c r="C31" i="5" s="1"/>
  <c r="X28" i="5" a="1"/>
  <c r="X28" i="5" s="1"/>
  <c r="N69" i="5" a="1"/>
  <c r="N69" i="5" s="1"/>
  <c r="V69" i="5" a="1"/>
  <c r="V69" i="5" s="1"/>
  <c r="K4" i="5" a="1"/>
  <c r="K4" i="5" s="1"/>
  <c r="P19" i="5" a="1"/>
  <c r="P19" i="5" s="1"/>
  <c r="I99" i="5" a="1"/>
  <c r="I99" i="5" s="1"/>
  <c r="W95" i="5" a="1"/>
  <c r="W95" i="5" s="1"/>
  <c r="V46" i="5" a="1"/>
  <c r="V46" i="5" s="1"/>
  <c r="N31" i="5" a="1"/>
  <c r="N31" i="5" s="1"/>
  <c r="D21" i="5" a="1"/>
  <c r="D21" i="5" s="1"/>
  <c r="Q110" i="5" a="1"/>
  <c r="Q110" i="5" s="1"/>
  <c r="V100" i="5" a="1"/>
  <c r="V100" i="5" s="1"/>
  <c r="G51" i="5" a="1"/>
  <c r="G51" i="5" s="1"/>
  <c r="P110" i="5" a="1"/>
  <c r="P110" i="5" s="1"/>
  <c r="X103" i="5" a="1"/>
  <c r="X103" i="5" s="1"/>
  <c r="G103" i="5" a="1"/>
  <c r="G103" i="5" s="1"/>
  <c r="R103" i="5" a="1"/>
  <c r="R103" i="5" s="1"/>
  <c r="J103" i="5" a="1"/>
  <c r="J103" i="5" s="1"/>
  <c r="D70" i="5" a="1"/>
  <c r="D70" i="5" s="1"/>
  <c r="V70" i="5" a="1"/>
  <c r="V70" i="5" s="1"/>
  <c r="N70" i="5" a="1"/>
  <c r="N70" i="5" s="1"/>
  <c r="Q70" i="5" a="1"/>
  <c r="Q70" i="5" s="1"/>
  <c r="C70" i="5" a="1"/>
  <c r="C70" i="5" s="1"/>
  <c r="F93" i="5" a="1"/>
  <c r="F93" i="5" s="1"/>
  <c r="E70" i="5" a="1"/>
  <c r="E70" i="5" s="1"/>
  <c r="S103" i="5" a="1"/>
  <c r="S103" i="5" s="1"/>
  <c r="J15" i="5" a="1"/>
  <c r="J15" i="5" s="1"/>
  <c r="S15" i="5" a="1"/>
  <c r="S15" i="5" s="1"/>
  <c r="V15" i="5" a="1"/>
  <c r="V15" i="5" s="1"/>
  <c r="K15" i="5" a="1"/>
  <c r="K15" i="5" s="1"/>
  <c r="P15" i="5" a="1"/>
  <c r="P15" i="5" s="1"/>
  <c r="E15" i="5" a="1"/>
  <c r="E15" i="5" s="1"/>
  <c r="R15" i="5" a="1"/>
  <c r="R15" i="5" s="1"/>
  <c r="C15" i="5" a="1"/>
  <c r="C15" i="5" s="1"/>
  <c r="N15" i="5" a="1"/>
  <c r="N15" i="5" s="1"/>
  <c r="L15" i="5" a="1"/>
  <c r="L15" i="5" s="1"/>
  <c r="M15" i="5" a="1"/>
  <c r="M15" i="5" s="1"/>
  <c r="G15" i="5" a="1"/>
  <c r="G15" i="5" s="1"/>
  <c r="U15" i="5" a="1"/>
  <c r="U15" i="5" s="1"/>
  <c r="I15" i="5" a="1"/>
  <c r="I15" i="5" s="1"/>
  <c r="D15" i="5" a="1"/>
  <c r="D15" i="5" s="1"/>
  <c r="U84" i="5" a="1"/>
  <c r="U84" i="5" s="1"/>
  <c r="X84" i="5" a="1"/>
  <c r="X84" i="5" s="1"/>
  <c r="E84" i="5" a="1"/>
  <c r="E84" i="5" s="1"/>
  <c r="O84" i="5" a="1"/>
  <c r="O84" i="5" s="1"/>
  <c r="Q84" i="5" a="1"/>
  <c r="Q84" i="5" s="1"/>
  <c r="F84" i="5" a="1"/>
  <c r="F84" i="5" s="1"/>
  <c r="T84" i="5" a="1"/>
  <c r="T84" i="5" s="1"/>
  <c r="D84" i="5" a="1"/>
  <c r="D84" i="5" s="1"/>
  <c r="R84" i="5" a="1"/>
  <c r="R84" i="5" s="1"/>
  <c r="C84" i="5" a="1"/>
  <c r="C84" i="5" s="1"/>
  <c r="K84" i="5" a="1"/>
  <c r="K84" i="5" s="1"/>
  <c r="F5" i="5" a="1"/>
  <c r="F5" i="5" s="1"/>
  <c r="D5" i="5" a="1"/>
  <c r="D5" i="5" s="1"/>
  <c r="N5" i="5" a="1"/>
  <c r="N5" i="5" s="1"/>
  <c r="J5" i="5" a="1"/>
  <c r="J5" i="5" s="1"/>
  <c r="S5" i="5" a="1"/>
  <c r="S5" i="5" s="1"/>
  <c r="V5" i="5" a="1"/>
  <c r="V5" i="5" s="1"/>
  <c r="Q5" i="5" a="1"/>
  <c r="Q5" i="5" s="1"/>
  <c r="H5" i="5" a="1"/>
  <c r="H5" i="5" s="1"/>
  <c r="P5" i="5" a="1"/>
  <c r="P5" i="5" s="1"/>
  <c r="E5" i="5" a="1"/>
  <c r="E5" i="5" s="1"/>
  <c r="L5" i="5" a="1"/>
  <c r="L5" i="5" s="1"/>
  <c r="O5" i="5" a="1"/>
  <c r="O5" i="5" s="1"/>
  <c r="U5" i="5" a="1"/>
  <c r="U5" i="5" s="1"/>
  <c r="H70" i="5" a="1"/>
  <c r="H70" i="5" s="1"/>
  <c r="H44" i="5" a="1"/>
  <c r="H44" i="5" s="1"/>
  <c r="P6" i="5" a="1"/>
  <c r="P6" i="5" s="1"/>
  <c r="D29" i="5" a="1"/>
  <c r="D29" i="5" s="1"/>
  <c r="I4" i="5" a="1"/>
  <c r="I4" i="5" s="1"/>
  <c r="S44" i="5" a="1"/>
  <c r="S44" i="5" s="1"/>
  <c r="W107" i="5" a="1"/>
  <c r="W107" i="5" s="1"/>
  <c r="C93" i="5" a="1"/>
  <c r="C93" i="5" s="1"/>
  <c r="I107" i="5" a="1"/>
  <c r="I107" i="5" s="1"/>
  <c r="I93" i="5" a="1"/>
  <c r="I93" i="5" s="1"/>
  <c r="U103" i="5" a="1"/>
  <c r="U103" i="5" s="1"/>
  <c r="N103" i="5" a="1"/>
  <c r="N103" i="5" s="1"/>
  <c r="O46" i="5" a="1"/>
  <c r="O46" i="5" s="1"/>
  <c r="L62" i="5" a="1"/>
  <c r="L62" i="5" s="1"/>
  <c r="T70" i="5" a="1"/>
  <c r="T70" i="5" s="1"/>
  <c r="X70" i="5" a="1"/>
  <c r="X70" i="5" s="1"/>
  <c r="E44" i="5" a="1"/>
  <c r="E44" i="5" s="1"/>
  <c r="K44" i="5" a="1"/>
  <c r="K44" i="5" s="1"/>
  <c r="M21" i="5" a="1"/>
  <c r="M21" i="5" s="1"/>
  <c r="W6" i="5" a="1"/>
  <c r="W6" i="5" s="1"/>
  <c r="S21" i="5" a="1"/>
  <c r="S21" i="5" s="1"/>
  <c r="I84" i="5" a="1"/>
  <c r="I84" i="5" s="1"/>
  <c r="Q51" i="5" a="1"/>
  <c r="Q51" i="5" s="1"/>
  <c r="C39" i="5" a="1"/>
  <c r="C39" i="5" s="1"/>
  <c r="K21" i="5" a="1"/>
  <c r="K21" i="5" s="1"/>
  <c r="T15" i="5" a="1"/>
  <c r="T15" i="5" s="1"/>
  <c r="N84" i="5" a="1"/>
  <c r="N84" i="5" s="1"/>
  <c r="W79" i="5" a="1"/>
  <c r="W79" i="5" s="1"/>
  <c r="F43" i="5" a="1"/>
  <c r="F43" i="5" s="1"/>
  <c r="I29" i="5" a="1"/>
  <c r="I29" i="5" s="1"/>
  <c r="L31" i="5" a="1"/>
  <c r="L31" i="5" s="1"/>
  <c r="H28" i="5" a="1"/>
  <c r="H28" i="5" s="1"/>
  <c r="W69" i="5" a="1"/>
  <c r="W69" i="5" s="1"/>
  <c r="F69" i="5" a="1"/>
  <c r="F69" i="5" s="1"/>
  <c r="Q4" i="5" a="1"/>
  <c r="Q4" i="5" s="1"/>
  <c r="H19" i="5" a="1"/>
  <c r="H19" i="5" s="1"/>
  <c r="G93" i="5" a="1"/>
  <c r="G93" i="5" s="1"/>
  <c r="E85" i="5" a="1"/>
  <c r="E85" i="5" s="1"/>
  <c r="N46" i="5" a="1"/>
  <c r="N46" i="5" s="1"/>
  <c r="W51" i="5" a="1"/>
  <c r="W51" i="5" s="1"/>
  <c r="L21" i="5" a="1"/>
  <c r="L21" i="5" s="1"/>
  <c r="N21" i="5" a="1"/>
  <c r="N21" i="5" s="1"/>
  <c r="Q95" i="5" a="1"/>
  <c r="Q95" i="5" s="1"/>
  <c r="F70" i="5" a="1"/>
  <c r="F70" i="5" s="1"/>
  <c r="V85" i="5" a="1"/>
  <c r="V85" i="5" s="1"/>
  <c r="F31" i="5" a="1"/>
  <c r="F31" i="5" s="1"/>
  <c r="F110" i="5" a="1"/>
  <c r="F110" i="5" s="1"/>
  <c r="X44" i="5" a="1"/>
  <c r="X44" i="5" s="1"/>
  <c r="U31" i="5" a="1"/>
  <c r="U31" i="5" s="1"/>
  <c r="D100" i="5" a="1"/>
  <c r="D100" i="5" s="1"/>
  <c r="F15" i="5" a="1"/>
  <c r="F15" i="5" s="1"/>
  <c r="U99" i="5" a="1"/>
  <c r="U99" i="5" s="1"/>
  <c r="C81" i="13" a="1"/>
  <c r="C18" i="13" a="1"/>
  <c r="C9" i="13" a="1"/>
  <c r="C23" i="13" a="1"/>
  <c r="C43" i="13" a="1"/>
  <c r="C64" i="13" a="1"/>
  <c r="C100" i="13" a="1"/>
  <c r="C96" i="13" a="1"/>
  <c r="C36" i="13" a="1"/>
  <c r="C98" i="13" a="1"/>
  <c r="C31" i="13" a="1"/>
  <c r="C77" i="13" a="1"/>
  <c r="C50" i="13" a="1"/>
  <c r="C39" i="13" a="1"/>
  <c r="C22" i="13" a="1"/>
  <c r="C85" i="13" a="1"/>
  <c r="C30" i="13" a="1"/>
  <c r="C54" i="13" a="1"/>
  <c r="C60" i="13" a="1"/>
  <c r="C86" i="13" a="1"/>
  <c r="C42" i="13" a="1"/>
  <c r="C26" i="13" a="1"/>
  <c r="C8" i="13" a="1"/>
  <c r="C69" i="13" a="1"/>
  <c r="C95" i="13" a="1"/>
  <c r="C44" i="13" a="1"/>
  <c r="C53" i="13" a="1"/>
  <c r="C12" i="13" a="1"/>
  <c r="C25" i="13" a="1"/>
  <c r="C21" i="13" a="1"/>
  <c r="C45" i="13" a="1"/>
  <c r="C80" i="13" a="1"/>
  <c r="C90" i="13" a="1"/>
  <c r="C24" i="13" a="1"/>
  <c r="C27" i="13" a="1"/>
  <c r="C59" i="13" a="1"/>
  <c r="C57" i="13" a="1"/>
  <c r="C40" i="13" a="1"/>
  <c r="C93" i="13" a="1"/>
  <c r="C83" i="13" a="1"/>
  <c r="C62" i="13" a="1"/>
  <c r="C33" i="13" a="1"/>
  <c r="C52" i="13" a="1"/>
  <c r="C87" i="13" a="1"/>
  <c r="C89" i="13" a="1"/>
  <c r="C91" i="13" a="1"/>
  <c r="C74" i="13" a="1"/>
  <c r="C67" i="13" a="1"/>
  <c r="C58" i="13" a="1"/>
  <c r="C92" i="13" a="1"/>
  <c r="C16" i="13" a="1"/>
  <c r="C76" i="13" a="1"/>
  <c r="C7" i="13" a="1"/>
  <c r="C38" i="13" a="1"/>
  <c r="C28" i="13" a="1"/>
  <c r="C71" i="13" a="1"/>
  <c r="C29" i="13" a="1"/>
  <c r="C55" i="13" a="1"/>
  <c r="C49" i="13" a="1"/>
  <c r="C13" i="13" a="1"/>
  <c r="C84" i="13" a="1"/>
  <c r="C66" i="13" a="1"/>
  <c r="C15" i="13" a="1"/>
  <c r="C34" i="13" a="1"/>
  <c r="C82" i="13" a="1"/>
  <c r="C37" i="13" a="1"/>
  <c r="C78" i="13" a="1"/>
  <c r="C68" i="13" a="1"/>
  <c r="C17" i="13" a="1"/>
  <c r="C73" i="13" a="1"/>
  <c r="C32" i="13" a="1"/>
  <c r="C88" i="13" a="1"/>
  <c r="C97" i="13" a="1"/>
  <c r="C61" i="13" a="1"/>
  <c r="C70" i="13" a="1"/>
  <c r="C20" i="13" a="1"/>
  <c r="C94" i="13" a="1"/>
  <c r="C6" i="13" a="1"/>
  <c r="C11" i="13" a="1"/>
  <c r="C19" i="13" a="1"/>
  <c r="C99" i="13" a="1"/>
  <c r="C10" i="13" a="1"/>
  <c r="C46" i="13" a="1"/>
  <c r="C35" i="13" a="1"/>
  <c r="C48" i="13" a="1"/>
  <c r="C56" i="13" a="1"/>
  <c r="C47" i="13" a="1"/>
  <c r="C63" i="13" a="1"/>
  <c r="C79" i="13" a="1"/>
  <c r="C65" i="13" a="1"/>
  <c r="C51" i="13" a="1"/>
  <c r="C14" i="13" a="1"/>
  <c r="C41" i="13" a="1"/>
  <c r="C75" i="13" a="1"/>
  <c r="C72" i="13" a="1"/>
  <c r="C13" i="13" l="1"/>
  <c r="G13" i="13" s="1" a="1"/>
  <c r="G13" i="13" s="1"/>
  <c r="C27" i="13"/>
  <c r="E27" i="13" s="1" a="1"/>
  <c r="E27" i="13" s="1"/>
  <c r="C21" i="13"/>
  <c r="I21" i="13" s="1" a="1"/>
  <c r="I21" i="13" s="1"/>
  <c r="C75" i="13"/>
  <c r="I75" i="13" s="1" a="1"/>
  <c r="I75" i="13" s="1"/>
  <c r="C26" i="13"/>
  <c r="C85" i="13"/>
  <c r="C78" i="13"/>
  <c r="C22" i="13"/>
  <c r="C46" i="13"/>
  <c r="C92" i="13"/>
  <c r="C93" i="13"/>
  <c r="C18" i="13"/>
  <c r="C89" i="13"/>
  <c r="C59" i="13"/>
  <c r="C79" i="13"/>
  <c r="C84" i="13"/>
  <c r="C24" i="13"/>
  <c r="F24" i="13" s="1" a="1"/>
  <c r="F24" i="13" s="1"/>
  <c r="C6" i="13"/>
  <c r="I6" i="13" s="1" a="1"/>
  <c r="I6" i="13" s="1"/>
  <c r="C57" i="13"/>
  <c r="C11" i="13"/>
  <c r="C43" i="13"/>
  <c r="C61" i="13"/>
  <c r="C33" i="13"/>
  <c r="C49" i="13"/>
  <c r="C88" i="13"/>
  <c r="D88" i="13" s="1" a="1"/>
  <c r="D88" i="13" s="1"/>
  <c r="C69" i="13"/>
  <c r="B69" i="13" s="1" a="1"/>
  <c r="B69" i="13" s="1"/>
  <c r="C31" i="13"/>
  <c r="C82" i="13"/>
  <c r="C35" i="13"/>
  <c r="C10" i="13"/>
  <c r="I10" i="13" s="1" a="1"/>
  <c r="I10" i="13" s="1"/>
  <c r="C36" i="13"/>
  <c r="C39" i="13"/>
  <c r="C90" i="13"/>
  <c r="E90" i="13" s="1" a="1"/>
  <c r="E90" i="13" s="1"/>
  <c r="C9" i="13"/>
  <c r="C28" i="13"/>
  <c r="C40" i="13"/>
  <c r="C32" i="13"/>
  <c r="I32" i="13" s="1" a="1"/>
  <c r="I32" i="13" s="1"/>
  <c r="C12" i="13"/>
  <c r="I12" i="13" s="1" a="1"/>
  <c r="I12" i="13" s="1"/>
  <c r="C34" i="13"/>
  <c r="C25" i="13"/>
  <c r="I25" i="13" s="1" a="1"/>
  <c r="I25" i="13" s="1"/>
  <c r="C19" i="13"/>
  <c r="I19" i="13" s="1" a="1"/>
  <c r="I19" i="13" s="1"/>
  <c r="C15" i="13"/>
  <c r="C65" i="13"/>
  <c r="C99" i="13"/>
  <c r="C68" i="13"/>
  <c r="I68" i="13" s="1" a="1"/>
  <c r="I68" i="13" s="1"/>
  <c r="C64" i="13"/>
  <c r="C38" i="13"/>
  <c r="C86" i="13"/>
  <c r="C58" i="13"/>
  <c r="C47" i="13"/>
  <c r="C71" i="13"/>
  <c r="C48" i="13"/>
  <c r="C45" i="13"/>
  <c r="C74" i="13"/>
  <c r="C67" i="13"/>
  <c r="C41" i="13"/>
  <c r="C17" i="13"/>
  <c r="B17" i="13" s="1" a="1"/>
  <c r="B17" i="13" s="1"/>
  <c r="C16" i="13"/>
  <c r="C30" i="13"/>
  <c r="C55" i="13"/>
  <c r="C77" i="13"/>
  <c r="C20" i="13"/>
  <c r="C52" i="13"/>
  <c r="C23" i="13"/>
  <c r="I23" i="13" s="1" a="1"/>
  <c r="I23" i="13" s="1"/>
  <c r="C42" i="13"/>
  <c r="G42" i="13" s="1" a="1"/>
  <c r="G42" i="13" s="1"/>
  <c r="C83" i="13"/>
  <c r="C96" i="13"/>
  <c r="C62" i="13"/>
  <c r="C87" i="13"/>
  <c r="C76" i="13"/>
  <c r="C100" i="13"/>
  <c r="C7" i="13"/>
  <c r="I7" i="13" s="1" a="1"/>
  <c r="I7" i="13" s="1"/>
  <c r="C81" i="13"/>
  <c r="C14" i="13"/>
  <c r="C51" i="13"/>
  <c r="C94" i="13"/>
  <c r="C8" i="13"/>
  <c r="C70" i="13"/>
  <c r="C98" i="13"/>
  <c r="C72" i="13"/>
  <c r="C91" i="13"/>
  <c r="I91" i="13" s="1" a="1"/>
  <c r="I91" i="13" s="1"/>
  <c r="C50" i="13"/>
  <c r="C56" i="13"/>
  <c r="C54" i="13"/>
  <c r="C44" i="13"/>
  <c r="C60" i="13"/>
  <c r="C37" i="13"/>
  <c r="C95" i="13"/>
  <c r="C29" i="13"/>
  <c r="C97" i="13"/>
  <c r="C63" i="13"/>
  <c r="I63" i="13" s="1" a="1"/>
  <c r="I63" i="13" s="1"/>
  <c r="C53" i="13"/>
  <c r="C80" i="13"/>
  <c r="C73" i="13"/>
  <c r="C66" i="13"/>
  <c r="D13" i="13" l="1" a="1"/>
  <c r="D13" i="13" s="1"/>
  <c r="G27" i="13" a="1"/>
  <c r="G27" i="13" s="1"/>
  <c r="B13" i="13" a="1"/>
  <c r="B13" i="13" s="1"/>
  <c r="F13" i="13" a="1"/>
  <c r="F13" i="13" s="1"/>
  <c r="F88" i="13" a="1"/>
  <c r="F88" i="13" s="1"/>
  <c r="H13" i="13" a="1"/>
  <c r="H13" i="13" s="1"/>
  <c r="D73" i="13" a="1"/>
  <c r="D73" i="13" s="1"/>
  <c r="I73" i="13" a="1"/>
  <c r="I73" i="13" s="1"/>
  <c r="F60" i="13" a="1"/>
  <c r="F60" i="13" s="1"/>
  <c r="I60" i="13" a="1"/>
  <c r="I60" i="13" s="1"/>
  <c r="D76" i="13" a="1"/>
  <c r="D76" i="13" s="1"/>
  <c r="I76" i="13" a="1"/>
  <c r="I76" i="13" s="1"/>
  <c r="B20" i="13" a="1"/>
  <c r="B20" i="13" s="1"/>
  <c r="I20" i="13" a="1"/>
  <c r="I20" i="13" s="1"/>
  <c r="F74" i="13" a="1"/>
  <c r="F74" i="13" s="1"/>
  <c r="I74" i="13" a="1"/>
  <c r="I74" i="13" s="1"/>
  <c r="D64" i="13" a="1"/>
  <c r="D64" i="13" s="1"/>
  <c r="I64" i="13" a="1"/>
  <c r="I64" i="13" s="1"/>
  <c r="B61" i="13" a="1"/>
  <c r="B61" i="13" s="1"/>
  <c r="I61" i="13" a="1"/>
  <c r="I61" i="13" s="1"/>
  <c r="H59" i="13" a="1"/>
  <c r="H59" i="13" s="1"/>
  <c r="I59" i="13" a="1"/>
  <c r="I59" i="13" s="1"/>
  <c r="E85" i="13" a="1"/>
  <c r="E85" i="13" s="1"/>
  <c r="I85" i="13" a="1"/>
  <c r="I85" i="13" s="1"/>
  <c r="H35" i="13" a="1"/>
  <c r="H35" i="13" s="1"/>
  <c r="I35" i="13" a="1"/>
  <c r="I35" i="13" s="1"/>
  <c r="H43" i="13" a="1"/>
  <c r="H43" i="13" s="1"/>
  <c r="I43" i="13" a="1"/>
  <c r="I43" i="13" s="1"/>
  <c r="B89" i="13" a="1"/>
  <c r="B89" i="13" s="1"/>
  <c r="I89" i="13" a="1"/>
  <c r="I89" i="13" s="1"/>
  <c r="F26" i="13" a="1"/>
  <c r="F26" i="13" s="1"/>
  <c r="I26" i="13" a="1"/>
  <c r="I26" i="13" s="1"/>
  <c r="B95" i="13" a="1"/>
  <c r="B95" i="13" s="1"/>
  <c r="I95" i="13" a="1"/>
  <c r="I95" i="13" s="1"/>
  <c r="F72" i="13" a="1"/>
  <c r="F72" i="13" s="1"/>
  <c r="I72" i="13" a="1"/>
  <c r="I72" i="13" s="1"/>
  <c r="E41" i="13" a="1"/>
  <c r="E41" i="13" s="1"/>
  <c r="I41" i="13" a="1"/>
  <c r="I41" i="13" s="1"/>
  <c r="H86" i="13" a="1"/>
  <c r="H86" i="13" s="1"/>
  <c r="I86" i="13" a="1"/>
  <c r="I86" i="13" s="1"/>
  <c r="E39" i="13" a="1"/>
  <c r="E39" i="13" s="1"/>
  <c r="I39" i="13" a="1"/>
  <c r="I39" i="13" s="1"/>
  <c r="B49" i="13" a="1"/>
  <c r="B49" i="13" s="1"/>
  <c r="I49" i="13" a="1"/>
  <c r="I49" i="13" s="1"/>
  <c r="H84" i="13" a="1"/>
  <c r="H84" i="13" s="1"/>
  <c r="I84" i="13" a="1"/>
  <c r="I84" i="13" s="1"/>
  <c r="D22" i="13" a="1"/>
  <c r="D22" i="13" s="1"/>
  <c r="I22" i="13" a="1"/>
  <c r="I22" i="13" s="1"/>
  <c r="E66" i="13" a="1"/>
  <c r="E66" i="13" s="1"/>
  <c r="I66" i="13" a="1"/>
  <c r="I66" i="13" s="1"/>
  <c r="E37" i="13" a="1"/>
  <c r="E37" i="13" s="1"/>
  <c r="I37" i="13" a="1"/>
  <c r="I37" i="13" s="1"/>
  <c r="H98" i="13" a="1"/>
  <c r="H98" i="13" s="1"/>
  <c r="I98" i="13" a="1"/>
  <c r="I98" i="13" s="1"/>
  <c r="B100" i="13" a="1"/>
  <c r="B100" i="13" s="1"/>
  <c r="I100" i="13" a="1"/>
  <c r="I100" i="13" s="1"/>
  <c r="H52" i="13" a="1"/>
  <c r="H52" i="13" s="1"/>
  <c r="I52" i="13" a="1"/>
  <c r="I52" i="13" s="1"/>
  <c r="D67" i="13" a="1"/>
  <c r="D67" i="13" s="1"/>
  <c r="I67" i="13" a="1"/>
  <c r="I67" i="13" s="1"/>
  <c r="G38" i="13" a="1"/>
  <c r="G38" i="13" s="1"/>
  <c r="I38" i="13" a="1"/>
  <c r="I38" i="13" s="1"/>
  <c r="E34" i="13" a="1"/>
  <c r="E34" i="13" s="1"/>
  <c r="I34" i="13" a="1"/>
  <c r="I34" i="13" s="1"/>
  <c r="F36" i="13" a="1"/>
  <c r="F36" i="13" s="1"/>
  <c r="I36" i="13" a="1"/>
  <c r="I36" i="13" s="1"/>
  <c r="D33" i="13" a="1"/>
  <c r="D33" i="13" s="1"/>
  <c r="I33" i="13" a="1"/>
  <c r="I33" i="13" s="1"/>
  <c r="B79" i="13" a="1"/>
  <c r="B79" i="13" s="1"/>
  <c r="I79" i="13" a="1"/>
  <c r="I79" i="13" s="1"/>
  <c r="B78" i="13" a="1"/>
  <c r="B78" i="13" s="1"/>
  <c r="I78" i="13" a="1"/>
  <c r="I78" i="13" s="1"/>
  <c r="G56" i="13" a="1"/>
  <c r="G56" i="13" s="1"/>
  <c r="I56" i="13" a="1"/>
  <c r="I56" i="13" s="1"/>
  <c r="B51" i="13" a="1"/>
  <c r="B51" i="13" s="1"/>
  <c r="I51" i="13" a="1"/>
  <c r="I51" i="13" s="1"/>
  <c r="D96" i="13" a="1"/>
  <c r="D96" i="13" s="1"/>
  <c r="I96" i="13" a="1"/>
  <c r="I96" i="13" s="1"/>
  <c r="H30" i="13" a="1"/>
  <c r="H30" i="13" s="1"/>
  <c r="I30" i="13" a="1"/>
  <c r="I30" i="13" s="1"/>
  <c r="B71" i="13" a="1"/>
  <c r="B71" i="13" s="1"/>
  <c r="I71" i="13" a="1"/>
  <c r="I71" i="13" s="1"/>
  <c r="D65" i="13" a="1"/>
  <c r="D65" i="13" s="1"/>
  <c r="I65" i="13" a="1"/>
  <c r="I65" i="13" s="1"/>
  <c r="G28" i="13" a="1"/>
  <c r="G28" i="13" s="1"/>
  <c r="I28" i="13" a="1"/>
  <c r="I28" i="13" s="1"/>
  <c r="H31" i="13" a="1"/>
  <c r="H31" i="13" s="1"/>
  <c r="I31" i="13" a="1"/>
  <c r="I31" i="13" s="1"/>
  <c r="F57" i="13" a="1"/>
  <c r="F57" i="13" s="1"/>
  <c r="I57" i="13" a="1"/>
  <c r="I57" i="13" s="1"/>
  <c r="D93" i="13" a="1"/>
  <c r="D93" i="13" s="1"/>
  <c r="I93" i="13" a="1"/>
  <c r="I93" i="13" s="1"/>
  <c r="E97" i="13" a="1"/>
  <c r="E97" i="13" s="1"/>
  <c r="I97" i="13" a="1"/>
  <c r="I97" i="13" s="1"/>
  <c r="F50" i="13" a="1"/>
  <c r="F50" i="13" s="1"/>
  <c r="I50" i="13" a="1"/>
  <c r="I50" i="13" s="1"/>
  <c r="H14" i="13" a="1"/>
  <c r="H14" i="13" s="1"/>
  <c r="I14" i="13" a="1"/>
  <c r="I14" i="13" s="1"/>
  <c r="G83" i="13" a="1"/>
  <c r="G83" i="13" s="1"/>
  <c r="I83" i="13" a="1"/>
  <c r="I83" i="13" s="1"/>
  <c r="D16" i="13" a="1"/>
  <c r="D16" i="13" s="1"/>
  <c r="I16" i="13" a="1"/>
  <c r="I16" i="13" s="1"/>
  <c r="F47" i="13" a="1"/>
  <c r="F47" i="13" s="1"/>
  <c r="I47" i="13" a="1"/>
  <c r="I47" i="13" s="1"/>
  <c r="G15" i="13" a="1"/>
  <c r="G15" i="13" s="1"/>
  <c r="I15" i="13" a="1"/>
  <c r="I15" i="13" s="1"/>
  <c r="H9" i="13" a="1"/>
  <c r="H9" i="13" s="1"/>
  <c r="I9" i="13" a="1"/>
  <c r="I9" i="13" s="1"/>
  <c r="G69" i="13" a="1"/>
  <c r="G69" i="13" s="1"/>
  <c r="I69" i="13" a="1"/>
  <c r="I69" i="13" s="1"/>
  <c r="G92" i="13" a="1"/>
  <c r="G92" i="13" s="1"/>
  <c r="I92" i="13" a="1"/>
  <c r="I92" i="13" s="1"/>
  <c r="B27" i="13" a="1"/>
  <c r="B27" i="13" s="1"/>
  <c r="I27" i="13" a="1"/>
  <c r="I27" i="13" s="1"/>
  <c r="F70" i="13" a="1"/>
  <c r="F70" i="13" s="1"/>
  <c r="I70" i="13" a="1"/>
  <c r="I70" i="13" s="1"/>
  <c r="G80" i="13" a="1"/>
  <c r="G80" i="13" s="1"/>
  <c r="I80" i="13" a="1"/>
  <c r="I80" i="13" s="1"/>
  <c r="E44" i="13" a="1"/>
  <c r="E44" i="13" s="1"/>
  <c r="I44" i="13" a="1"/>
  <c r="I44" i="13" s="1"/>
  <c r="F8" i="13" a="1"/>
  <c r="F8" i="13" s="1"/>
  <c r="I8" i="13" a="1"/>
  <c r="I8" i="13" s="1"/>
  <c r="B87" i="13" a="1"/>
  <c r="B87" i="13" s="1"/>
  <c r="I87" i="13" a="1"/>
  <c r="I87" i="13" s="1"/>
  <c r="D77" i="13" a="1"/>
  <c r="D77" i="13" s="1"/>
  <c r="I77" i="13" a="1"/>
  <c r="I77" i="13" s="1"/>
  <c r="H45" i="13" a="1"/>
  <c r="H45" i="13" s="1"/>
  <c r="I45" i="13" a="1"/>
  <c r="I45" i="13" s="1"/>
  <c r="F53" i="13" a="1"/>
  <c r="F53" i="13" s="1"/>
  <c r="I53" i="13" a="1"/>
  <c r="I53" i="13" s="1"/>
  <c r="F54" i="13" a="1"/>
  <c r="F54" i="13" s="1"/>
  <c r="I54" i="13" a="1"/>
  <c r="I54" i="13" s="1"/>
  <c r="G94" i="13" a="1"/>
  <c r="G94" i="13" s="1"/>
  <c r="I94" i="13" a="1"/>
  <c r="I94" i="13" s="1"/>
  <c r="F62" i="13" a="1"/>
  <c r="F62" i="13" s="1"/>
  <c r="I62" i="13" a="1"/>
  <c r="I62" i="13" s="1"/>
  <c r="G55" i="13" a="1"/>
  <c r="G55" i="13" s="1"/>
  <c r="I55" i="13" a="1"/>
  <c r="I55" i="13" s="1"/>
  <c r="F48" i="13" a="1"/>
  <c r="F48" i="13" s="1"/>
  <c r="I48" i="13" a="1"/>
  <c r="I48" i="13" s="1"/>
  <c r="H99" i="13" a="1"/>
  <c r="H99" i="13" s="1"/>
  <c r="I99" i="13" a="1"/>
  <c r="I99" i="13" s="1"/>
  <c r="B40" i="13" a="1"/>
  <c r="B40" i="13" s="1"/>
  <c r="I40" i="13" a="1"/>
  <c r="I40" i="13" s="1"/>
  <c r="H82" i="13" a="1"/>
  <c r="H82" i="13" s="1"/>
  <c r="I82" i="13" a="1"/>
  <c r="I82" i="13" s="1"/>
  <c r="B11" i="13" a="1"/>
  <c r="B11" i="13" s="1"/>
  <c r="I11" i="13" a="1"/>
  <c r="I11" i="13" s="1"/>
  <c r="E18" i="13" a="1"/>
  <c r="E18" i="13" s="1"/>
  <c r="I18" i="13" a="1"/>
  <c r="I18" i="13" s="1"/>
  <c r="G29" i="13" a="1"/>
  <c r="G29" i="13" s="1"/>
  <c r="I29" i="13" a="1"/>
  <c r="I29" i="13" s="1"/>
  <c r="H81" i="13" a="1"/>
  <c r="H81" i="13" s="1"/>
  <c r="I81" i="13" a="1"/>
  <c r="I81" i="13" s="1"/>
  <c r="H42" i="13" a="1"/>
  <c r="H42" i="13" s="1"/>
  <c r="I42" i="13" a="1"/>
  <c r="I42" i="13" s="1"/>
  <c r="E17" i="13" a="1"/>
  <c r="E17" i="13" s="1"/>
  <c r="I17" i="13" a="1"/>
  <c r="I17" i="13" s="1"/>
  <c r="G58" i="13" a="1"/>
  <c r="G58" i="13" s="1"/>
  <c r="I58" i="13" a="1"/>
  <c r="I58" i="13" s="1"/>
  <c r="G90" i="13" a="1"/>
  <c r="G90" i="13" s="1"/>
  <c r="I90" i="13" a="1"/>
  <c r="I90" i="13" s="1"/>
  <c r="B88" i="13" a="1"/>
  <c r="B88" i="13" s="1"/>
  <c r="I88" i="13" a="1"/>
  <c r="I88" i="13" s="1"/>
  <c r="H24" i="13" a="1"/>
  <c r="H24" i="13" s="1"/>
  <c r="I24" i="13" a="1"/>
  <c r="I24" i="13" s="1"/>
  <c r="E46" i="13" a="1"/>
  <c r="E46" i="13" s="1"/>
  <c r="I46" i="13" a="1"/>
  <c r="I46" i="13" s="1"/>
  <c r="E13" i="13" a="1"/>
  <c r="E13" i="13" s="1"/>
  <c r="I13" i="13" a="1"/>
  <c r="I13" i="13" s="1"/>
  <c r="D6" i="13" a="1"/>
  <c r="D6" i="13" s="1"/>
  <c r="B46" i="13" a="1"/>
  <c r="B46" i="13" s="1"/>
  <c r="G46" i="13" a="1"/>
  <c r="G46" i="13" s="1"/>
  <c r="D47" i="13" a="1"/>
  <c r="D47" i="13" s="1"/>
  <c r="F42" i="13" a="1"/>
  <c r="F42" i="13" s="1"/>
  <c r="D46" i="13" a="1"/>
  <c r="D46" i="13" s="1"/>
  <c r="D17" i="13" a="1"/>
  <c r="D17" i="13" s="1"/>
  <c r="F46" i="13" a="1"/>
  <c r="F46" i="13" s="1"/>
  <c r="F6" i="13" a="1"/>
  <c r="F6" i="13" s="1"/>
  <c r="E88" i="13" a="1"/>
  <c r="E88" i="13" s="1"/>
  <c r="E24" i="13" a="1"/>
  <c r="E24" i="13" s="1"/>
  <c r="B90" i="13" a="1"/>
  <c r="B90" i="13" s="1"/>
  <c r="H90" i="13" a="1"/>
  <c r="H90" i="13" s="1"/>
  <c r="D69" i="13" a="1"/>
  <c r="D69" i="13" s="1"/>
  <c r="H92" i="13" a="1"/>
  <c r="H92" i="13" s="1"/>
  <c r="F58" i="13" a="1"/>
  <c r="F58" i="13" s="1"/>
  <c r="G47" i="13" a="1"/>
  <c r="G47" i="13" s="1"/>
  <c r="G16" i="13" a="1"/>
  <c r="G16" i="13" s="1"/>
  <c r="H46" i="13" a="1"/>
  <c r="H46" i="13" s="1"/>
  <c r="B24" i="13" a="1"/>
  <c r="B24" i="13" s="1"/>
  <c r="B42" i="13" a="1"/>
  <c r="B42" i="13" s="1"/>
  <c r="D24" i="13" a="1"/>
  <c r="D24" i="13" s="1"/>
  <c r="H58" i="13" a="1"/>
  <c r="H58" i="13" s="1"/>
  <c r="G24" i="13" a="1"/>
  <c r="G24" i="13" s="1"/>
  <c r="D81" i="13" a="1"/>
  <c r="D81" i="13" s="1"/>
  <c r="E58" i="13" a="1"/>
  <c r="E58" i="13" s="1"/>
  <c r="G14" i="13" a="1"/>
  <c r="G14" i="13" s="1"/>
  <c r="B9" i="13" a="1"/>
  <c r="B9" i="13" s="1"/>
  <c r="F92" i="13" a="1"/>
  <c r="F92" i="13" s="1"/>
  <c r="D29" i="13" a="1"/>
  <c r="D29" i="13" s="1"/>
  <c r="H69" i="13" a="1"/>
  <c r="H69" i="13" s="1"/>
  <c r="H6" i="13" a="1"/>
  <c r="H6" i="13" s="1"/>
  <c r="E9" i="13" a="1"/>
  <c r="E9" i="13" s="1"/>
  <c r="F69" i="13" a="1"/>
  <c r="F69" i="13" s="1"/>
  <c r="F15" i="13" a="1"/>
  <c r="F15" i="13" s="1"/>
  <c r="E92" i="13" a="1"/>
  <c r="E92" i="13" s="1"/>
  <c r="D92" i="13" a="1"/>
  <c r="D92" i="13" s="1"/>
  <c r="E6" i="13" a="1"/>
  <c r="E6" i="13" s="1"/>
  <c r="G6" i="13" a="1"/>
  <c r="G6" i="13" s="1"/>
  <c r="B97" i="13" a="1"/>
  <c r="B97" i="13" s="1"/>
  <c r="B29" i="13" a="1"/>
  <c r="B29" i="13" s="1"/>
  <c r="F81" i="13" a="1"/>
  <c r="F81" i="13" s="1"/>
  <c r="D42" i="13" a="1"/>
  <c r="D42" i="13" s="1"/>
  <c r="H47" i="13" a="1"/>
  <c r="H47" i="13" s="1"/>
  <c r="E83" i="13" a="1"/>
  <c r="E83" i="13" s="1"/>
  <c r="E42" i="13" a="1"/>
  <c r="E42" i="13" s="1"/>
  <c r="B16" i="13" a="1"/>
  <c r="B16" i="13" s="1"/>
  <c r="H57" i="13" a="1"/>
  <c r="H57" i="13" s="1"/>
  <c r="E65" i="13" a="1"/>
  <c r="E65" i="13" s="1"/>
  <c r="G57" i="13" a="1"/>
  <c r="G57" i="13" s="1"/>
  <c r="G93" i="13" a="1"/>
  <c r="G93" i="13" s="1"/>
  <c r="F65" i="13" a="1"/>
  <c r="F65" i="13" s="1"/>
  <c r="G96" i="13" a="1"/>
  <c r="G96" i="13" s="1"/>
  <c r="B93" i="13" a="1"/>
  <c r="B93" i="13" s="1"/>
  <c r="B99" i="13" a="1"/>
  <c r="B99" i="13" s="1"/>
  <c r="B65" i="13" a="1"/>
  <c r="B65" i="13" s="1"/>
  <c r="F28" i="13" a="1"/>
  <c r="F28" i="13" s="1"/>
  <c r="E28" i="13" a="1"/>
  <c r="E28" i="13" s="1"/>
  <c r="H93" i="13" a="1"/>
  <c r="H93" i="13" s="1"/>
  <c r="D53" i="13" a="1"/>
  <c r="D53" i="13" s="1"/>
  <c r="B31" i="13" a="1"/>
  <c r="B31" i="13" s="1"/>
  <c r="D51" i="13" a="1"/>
  <c r="D51" i="13" s="1"/>
  <c r="B83" i="13" a="1"/>
  <c r="B83" i="13" s="1"/>
  <c r="B50" i="13" a="1"/>
  <c r="B50" i="13" s="1"/>
  <c r="H50" i="13" a="1"/>
  <c r="H50" i="13" s="1"/>
  <c r="G31" i="13" a="1"/>
  <c r="G31" i="13" s="1"/>
  <c r="F31" i="13" a="1"/>
  <c r="F31" i="13" s="1"/>
  <c r="G65" i="13" a="1"/>
  <c r="G65" i="13" s="1"/>
  <c r="H71" i="13" a="1"/>
  <c r="H71" i="13" s="1"/>
  <c r="D28" i="13" a="1"/>
  <c r="D28" i="13" s="1"/>
  <c r="E57" i="13" a="1"/>
  <c r="E57" i="13" s="1"/>
  <c r="E31" i="13" a="1"/>
  <c r="E31" i="13" s="1"/>
  <c r="D31" i="13" a="1"/>
  <c r="D31" i="13" s="1"/>
  <c r="E30" i="13" a="1"/>
  <c r="E30" i="13" s="1"/>
  <c r="G30" i="13" a="1"/>
  <c r="G30" i="13" s="1"/>
  <c r="H28" i="13" a="1"/>
  <c r="H28" i="13" s="1"/>
  <c r="F93" i="13" a="1"/>
  <c r="F93" i="13" s="1"/>
  <c r="E93" i="13" a="1"/>
  <c r="E93" i="13" s="1"/>
  <c r="D30" i="13" a="1"/>
  <c r="D30" i="13" s="1"/>
  <c r="H65" i="13" a="1"/>
  <c r="H65" i="13" s="1"/>
  <c r="D57" i="13" a="1"/>
  <c r="D57" i="13" s="1"/>
  <c r="B57" i="13" a="1"/>
  <c r="B57" i="13" s="1"/>
  <c r="F71" i="13" a="1"/>
  <c r="F71" i="13" s="1"/>
  <c r="B30" i="13" a="1"/>
  <c r="B30" i="13" s="1"/>
  <c r="F51" i="13" a="1"/>
  <c r="F51" i="13" s="1"/>
  <c r="B56" i="13" a="1"/>
  <c r="B56" i="13" s="1"/>
  <c r="E71" i="13" a="1"/>
  <c r="E71" i="13" s="1"/>
  <c r="B28" i="13" a="1"/>
  <c r="B28" i="13" s="1"/>
  <c r="B15" i="13" a="1"/>
  <c r="B15" i="13" s="1"/>
  <c r="E50" i="13" a="1"/>
  <c r="E50" i="13" s="1"/>
  <c r="H83" i="13" a="1"/>
  <c r="H83" i="13" s="1"/>
  <c r="B96" i="13" a="1"/>
  <c r="B96" i="13" s="1"/>
  <c r="B47" i="13" a="1"/>
  <c r="B47" i="13" s="1"/>
  <c r="H51" i="13" a="1"/>
  <c r="H51" i="13" s="1"/>
  <c r="E51" i="13" a="1"/>
  <c r="E51" i="13" s="1"/>
  <c r="F99" i="13" a="1"/>
  <c r="F99" i="13" s="1"/>
  <c r="E96" i="13" a="1"/>
  <c r="E96" i="13" s="1"/>
  <c r="H77" i="13" a="1"/>
  <c r="H77" i="13" s="1"/>
  <c r="H55" i="13" a="1"/>
  <c r="H55" i="13" s="1"/>
  <c r="F30" i="13" a="1"/>
  <c r="F30" i="13" s="1"/>
  <c r="D97" i="13" a="1"/>
  <c r="D97" i="13" s="1"/>
  <c r="G97" i="13" a="1"/>
  <c r="G97" i="13" s="1"/>
  <c r="E47" i="13" a="1"/>
  <c r="E47" i="13" s="1"/>
  <c r="D50" i="13" a="1"/>
  <c r="D50" i="13" s="1"/>
  <c r="E69" i="13" a="1"/>
  <c r="E69" i="13" s="1"/>
  <c r="F16" i="13" a="1"/>
  <c r="F16" i="13" s="1"/>
  <c r="B92" i="13" a="1"/>
  <c r="B92" i="13" s="1"/>
  <c r="D83" i="13" a="1"/>
  <c r="D83" i="13" s="1"/>
  <c r="F14" i="13" a="1"/>
  <c r="F14" i="13" s="1"/>
  <c r="F83" i="13" a="1"/>
  <c r="F83" i="13" s="1"/>
  <c r="E15" i="13" a="1"/>
  <c r="E15" i="13" s="1"/>
  <c r="H27" i="13" a="1"/>
  <c r="H27" i="13" s="1"/>
  <c r="B6" i="13" a="1"/>
  <c r="B6" i="13" s="1"/>
  <c r="F27" i="13" a="1"/>
  <c r="F27" i="13" s="1"/>
  <c r="H97" i="13" a="1"/>
  <c r="H97" i="13" s="1"/>
  <c r="F9" i="13" a="1"/>
  <c r="F9" i="13" s="1"/>
  <c r="F97" i="13" a="1"/>
  <c r="F97" i="13" s="1"/>
  <c r="H15" i="13" a="1"/>
  <c r="H15" i="13" s="1"/>
  <c r="D27" i="13" a="1"/>
  <c r="D27" i="13" s="1"/>
  <c r="D15" i="13" a="1"/>
  <c r="D15" i="13" s="1"/>
  <c r="D9" i="13" a="1"/>
  <c r="D9" i="13" s="1"/>
  <c r="D94" i="13" a="1"/>
  <c r="D94" i="13" s="1"/>
  <c r="B14" i="13" a="1"/>
  <c r="B14" i="13" s="1"/>
  <c r="G50" i="13" a="1"/>
  <c r="G50" i="13" s="1"/>
  <c r="E14" i="13" a="1"/>
  <c r="E14" i="13" s="1"/>
  <c r="E56" i="13" a="1"/>
  <c r="E56" i="13" s="1"/>
  <c r="G9" i="13" a="1"/>
  <c r="G9" i="13" s="1"/>
  <c r="H16" i="13" a="1"/>
  <c r="H16" i="13" s="1"/>
  <c r="G89" i="13" a="1"/>
  <c r="G89" i="13" s="1"/>
  <c r="D44" i="13" a="1"/>
  <c r="D44" i="13" s="1"/>
  <c r="E16" i="13" a="1"/>
  <c r="E16" i="13" s="1"/>
  <c r="E53" i="13" a="1"/>
  <c r="E53" i="13" s="1"/>
  <c r="G81" i="13" a="1"/>
  <c r="G81" i="13" s="1"/>
  <c r="D56" i="13" a="1"/>
  <c r="D56" i="13" s="1"/>
  <c r="E81" i="13" a="1"/>
  <c r="E81" i="13" s="1"/>
  <c r="G35" i="13" a="1"/>
  <c r="G35" i="13" s="1"/>
  <c r="B54" i="13" a="1"/>
  <c r="B54" i="13" s="1"/>
  <c r="G45" i="13" a="1"/>
  <c r="G45" i="13" s="1"/>
  <c r="D11" i="13" a="1"/>
  <c r="D11" i="13" s="1"/>
  <c r="E48" i="13" a="1"/>
  <c r="E48" i="13" s="1"/>
  <c r="H11" i="13" a="1"/>
  <c r="H11" i="13" s="1"/>
  <c r="F40" i="13" a="1"/>
  <c r="F40" i="13" s="1"/>
  <c r="D45" i="13" a="1"/>
  <c r="D45" i="13" s="1"/>
  <c r="D38" i="13" a="1"/>
  <c r="D38" i="13" s="1"/>
  <c r="E55" i="13" a="1"/>
  <c r="E55" i="13" s="1"/>
  <c r="G99" i="13" a="1"/>
  <c r="G99" i="13" s="1"/>
  <c r="D14" i="13" a="1"/>
  <c r="D14" i="13" s="1"/>
  <c r="G40" i="13" a="1"/>
  <c r="G40" i="13" s="1"/>
  <c r="D62" i="13" a="1"/>
  <c r="D62" i="13" s="1"/>
  <c r="B18" i="13" a="1"/>
  <c r="B18" i="13" s="1"/>
  <c r="G62" i="13" a="1"/>
  <c r="G62" i="13" s="1"/>
  <c r="H48" i="13" a="1"/>
  <c r="H48" i="13" s="1"/>
  <c r="D48" i="13" a="1"/>
  <c r="D48" i="13" s="1"/>
  <c r="B53" i="13" a="1"/>
  <c r="B53" i="13" s="1"/>
  <c r="F82" i="13" a="1"/>
  <c r="F82" i="13" s="1"/>
  <c r="H87" i="13" a="1"/>
  <c r="H87" i="13" s="1"/>
  <c r="B8" i="13" a="1"/>
  <c r="B8" i="13" s="1"/>
  <c r="E99" i="13" a="1"/>
  <c r="E99" i="13" s="1"/>
  <c r="G66" i="13" a="1"/>
  <c r="G66" i="13" s="1"/>
  <c r="D52" i="13" a="1"/>
  <c r="D52" i="13" s="1"/>
  <c r="F78" i="13" a="1"/>
  <c r="F78" i="13" s="1"/>
  <c r="B38" i="13" a="1"/>
  <c r="B38" i="13" s="1"/>
  <c r="E38" i="13" a="1"/>
  <c r="E38" i="13" s="1"/>
  <c r="E33" i="13" a="1"/>
  <c r="E33" i="13" s="1"/>
  <c r="F43" i="13" a="1"/>
  <c r="F43" i="13" s="1"/>
  <c r="B44" i="13" a="1"/>
  <c r="B44" i="13" s="1"/>
  <c r="F29" i="13" a="1"/>
  <c r="F29" i="13" s="1"/>
  <c r="G17" i="13" a="1"/>
  <c r="G17" i="13" s="1"/>
  <c r="E29" i="13" a="1"/>
  <c r="E29" i="13" s="1"/>
  <c r="D100" i="13" a="1"/>
  <c r="D100" i="13" s="1"/>
  <c r="H56" i="13" a="1"/>
  <c r="H56" i="13" s="1"/>
  <c r="B37" i="13" a="1"/>
  <c r="B37" i="13" s="1"/>
  <c r="B81" i="13" a="1"/>
  <c r="B81" i="13" s="1"/>
  <c r="F96" i="13" a="1"/>
  <c r="F96" i="13" s="1"/>
  <c r="F56" i="13" a="1"/>
  <c r="F56" i="13" s="1"/>
  <c r="D71" i="13" a="1"/>
  <c r="D71" i="13" s="1"/>
  <c r="G71" i="13" a="1"/>
  <c r="G71" i="13" s="1"/>
  <c r="H88" i="13" a="1"/>
  <c r="H88" i="13" s="1"/>
  <c r="F94" i="13" a="1"/>
  <c r="F94" i="13" s="1"/>
  <c r="H29" i="13" a="1"/>
  <c r="H29" i="13" s="1"/>
  <c r="G44" i="13" a="1"/>
  <c r="G44" i="13" s="1"/>
  <c r="D66" i="13" a="1"/>
  <c r="D66" i="13" s="1"/>
  <c r="H17" i="13" a="1"/>
  <c r="H17" i="13" s="1"/>
  <c r="B77" i="13" a="1"/>
  <c r="B77" i="13" s="1"/>
  <c r="F67" i="13" a="1"/>
  <c r="F67" i="13" s="1"/>
  <c r="H96" i="13" a="1"/>
  <c r="H96" i="13" s="1"/>
  <c r="B58" i="13" a="1"/>
  <c r="B58" i="13" s="1"/>
  <c r="F79" i="13" a="1"/>
  <c r="F79" i="13" s="1"/>
  <c r="G34" i="13" a="1"/>
  <c r="G34" i="13" s="1"/>
  <c r="E45" i="13" a="1"/>
  <c r="E45" i="13" s="1"/>
  <c r="F90" i="13" a="1"/>
  <c r="F90" i="13" s="1"/>
  <c r="F17" i="13" a="1"/>
  <c r="F17" i="13" s="1"/>
  <c r="D90" i="13" a="1"/>
  <c r="D90" i="13" s="1"/>
  <c r="G51" i="13" a="1"/>
  <c r="G51" i="13" s="1"/>
  <c r="D58" i="13" a="1"/>
  <c r="D58" i="13" s="1"/>
  <c r="G88" i="13" a="1"/>
  <c r="G88" i="13" s="1"/>
  <c r="F86" i="13" a="1"/>
  <c r="F86" i="13" s="1"/>
  <c r="D59" i="13" a="1"/>
  <c r="D59" i="13" s="1"/>
  <c r="E60" i="13" a="1"/>
  <c r="E60" i="13" s="1"/>
  <c r="D39" i="13" a="1"/>
  <c r="D39" i="13" s="1"/>
  <c r="B41" i="13" a="1"/>
  <c r="B41" i="13" s="1"/>
  <c r="H60" i="13" a="1"/>
  <c r="H60" i="13" s="1"/>
  <c r="B70" i="13" a="1"/>
  <c r="B70" i="13" s="1"/>
  <c r="H64" i="13" a="1"/>
  <c r="H64" i="13" s="1"/>
  <c r="G60" i="13" a="1"/>
  <c r="G60" i="13" s="1"/>
  <c r="B35" i="13" a="1"/>
  <c r="B35" i="13" s="1"/>
  <c r="H44" i="13" a="1"/>
  <c r="H44" i="13" s="1"/>
  <c r="G76" i="13" a="1"/>
  <c r="G76" i="13" s="1"/>
  <c r="E59" i="13" a="1"/>
  <c r="E59" i="13" s="1"/>
  <c r="H70" i="13" a="1"/>
  <c r="H70" i="13" s="1"/>
  <c r="D80" i="13" a="1"/>
  <c r="D80" i="13" s="1"/>
  <c r="H26" i="13" a="1"/>
  <c r="H26" i="13" s="1"/>
  <c r="D87" i="13" a="1"/>
  <c r="D87" i="13" s="1"/>
  <c r="G48" i="13" a="1"/>
  <c r="G48" i="13" s="1"/>
  <c r="D82" i="13" a="1"/>
  <c r="D82" i="13" s="1"/>
  <c r="D61" i="13" a="1"/>
  <c r="D61" i="13" s="1"/>
  <c r="G74" i="13" a="1"/>
  <c r="G74" i="13" s="1"/>
  <c r="H85" i="13" a="1"/>
  <c r="H85" i="13" s="1"/>
  <c r="E43" i="13" a="1"/>
  <c r="E43" i="13" s="1"/>
  <c r="D55" i="13" a="1"/>
  <c r="D55" i="13" s="1"/>
  <c r="E80" i="13" a="1"/>
  <c r="E80" i="13" s="1"/>
  <c r="E8" i="13" a="1"/>
  <c r="E8" i="13" s="1"/>
  <c r="E94" i="13" a="1"/>
  <c r="E94" i="13" s="1"/>
  <c r="B94" i="13" a="1"/>
  <c r="B94" i="13" s="1"/>
  <c r="H80" i="13" a="1"/>
  <c r="H80" i="13" s="1"/>
  <c r="G86" i="13" a="1"/>
  <c r="G86" i="13" s="1"/>
  <c r="F44" i="13" a="1"/>
  <c r="F44" i="13" s="1"/>
  <c r="D18" i="13" a="1"/>
  <c r="D18" i="13" s="1"/>
  <c r="F59" i="13" a="1"/>
  <c r="F59" i="13" s="1"/>
  <c r="D35" i="13" a="1"/>
  <c r="D35" i="13" s="1"/>
  <c r="G82" i="13" a="1"/>
  <c r="G82" i="13" s="1"/>
  <c r="D70" i="13" a="1"/>
  <c r="D70" i="13" s="1"/>
  <c r="D26" i="13" a="1"/>
  <c r="D26" i="13" s="1"/>
  <c r="G87" i="13" a="1"/>
  <c r="G87" i="13" s="1"/>
  <c r="D89" i="13" a="1"/>
  <c r="D89" i="13" s="1"/>
  <c r="G70" i="13" a="1"/>
  <c r="G70" i="13" s="1"/>
  <c r="F80" i="13" a="1"/>
  <c r="F80" i="13" s="1"/>
  <c r="B62" i="13" a="1"/>
  <c r="B62" i="13" s="1"/>
  <c r="H74" i="13" a="1"/>
  <c r="H74" i="13" s="1"/>
  <c r="B26" i="13" a="1"/>
  <c r="B26" i="13" s="1"/>
  <c r="H61" i="13" a="1"/>
  <c r="H61" i="13" s="1"/>
  <c r="E11" i="13" a="1"/>
  <c r="E11" i="13" s="1"/>
  <c r="G64" i="13" a="1"/>
  <c r="G64" i="13" s="1"/>
  <c r="H94" i="13" a="1"/>
  <c r="H94" i="13" s="1"/>
  <c r="E20" i="13" a="1"/>
  <c r="E20" i="13" s="1"/>
  <c r="H40" i="13" a="1"/>
  <c r="H40" i="13" s="1"/>
  <c r="B73" i="13" a="1"/>
  <c r="B73" i="13" s="1"/>
  <c r="E62" i="13" a="1"/>
  <c r="E62" i="13" s="1"/>
  <c r="D74" i="13" a="1"/>
  <c r="D74" i="13" s="1"/>
  <c r="H76" i="13" a="1"/>
  <c r="H76" i="13" s="1"/>
  <c r="F85" i="13" a="1"/>
  <c r="F85" i="13" s="1"/>
  <c r="B82" i="13" a="1"/>
  <c r="B82" i="13" s="1"/>
  <c r="G26" i="13" a="1"/>
  <c r="G26" i="13" s="1"/>
  <c r="E77" i="13" a="1"/>
  <c r="E77" i="13" s="1"/>
  <c r="G59" i="13" a="1"/>
  <c r="G59" i="13" s="1"/>
  <c r="F64" i="13" a="1"/>
  <c r="F64" i="13" s="1"/>
  <c r="G53" i="13" a="1"/>
  <c r="G53" i="13" s="1"/>
  <c r="B64" i="13" a="1"/>
  <c r="B64" i="13" s="1"/>
  <c r="G20" i="13" a="1"/>
  <c r="G20" i="13" s="1"/>
  <c r="B60" i="13" a="1"/>
  <c r="B60" i="13" s="1"/>
  <c r="B45" i="13" a="1"/>
  <c r="B45" i="13" s="1"/>
  <c r="G61" i="13" a="1"/>
  <c r="G61" i="13" s="1"/>
  <c r="G85" i="13" a="1"/>
  <c r="G85" i="13" s="1"/>
  <c r="F61" i="13" a="1"/>
  <c r="F61" i="13" s="1"/>
  <c r="E76" i="13" a="1"/>
  <c r="E76" i="13" s="1"/>
  <c r="H73" i="13" a="1"/>
  <c r="H73" i="13" s="1"/>
  <c r="E61" i="13" a="1"/>
  <c r="E61" i="13" s="1"/>
  <c r="E64" i="13" a="1"/>
  <c r="E64" i="13" s="1"/>
  <c r="F35" i="13" a="1"/>
  <c r="F35" i="13" s="1"/>
  <c r="D43" i="13" a="1"/>
  <c r="D43" i="13" s="1"/>
  <c r="B48" i="13" a="1"/>
  <c r="B48" i="13" s="1"/>
  <c r="B43" i="13" a="1"/>
  <c r="B43" i="13" s="1"/>
  <c r="E87" i="13" a="1"/>
  <c r="E87" i="13" s="1"/>
  <c r="H89" i="13" a="1"/>
  <c r="H89" i="13" s="1"/>
  <c r="D85" i="13" a="1"/>
  <c r="D85" i="13" s="1"/>
  <c r="F55" i="13" a="1"/>
  <c r="F55" i="13" s="1"/>
  <c r="F11" i="13" a="1"/>
  <c r="F11" i="13" s="1"/>
  <c r="H62" i="13" a="1"/>
  <c r="H62" i="13" s="1"/>
  <c r="F77" i="13" a="1"/>
  <c r="F77" i="13" s="1"/>
  <c r="E40" i="13" a="1"/>
  <c r="E40" i="13" s="1"/>
  <c r="D40" i="13" a="1"/>
  <c r="D40" i="13" s="1"/>
  <c r="D20" i="13" a="1"/>
  <c r="D20" i="13" s="1"/>
  <c r="H20" i="13" a="1"/>
  <c r="H20" i="13" s="1"/>
  <c r="D8" i="13" a="1"/>
  <c r="D8" i="13" s="1"/>
  <c r="G77" i="13" a="1"/>
  <c r="G77" i="13" s="1"/>
  <c r="G73" i="13" a="1"/>
  <c r="G73" i="13" s="1"/>
  <c r="E89" i="13" a="1"/>
  <c r="E89" i="13" s="1"/>
  <c r="E70" i="13" a="1"/>
  <c r="E70" i="13" s="1"/>
  <c r="F45" i="13" a="1"/>
  <c r="F45" i="13" s="1"/>
  <c r="E74" i="13" a="1"/>
  <c r="E74" i="13" s="1"/>
  <c r="B59" i="13" a="1"/>
  <c r="B59" i="13" s="1"/>
  <c r="E73" i="13" a="1"/>
  <c r="E73" i="13" s="1"/>
  <c r="H18" i="13" a="1"/>
  <c r="H18" i="13" s="1"/>
  <c r="E35" i="13" a="1"/>
  <c r="E35" i="13" s="1"/>
  <c r="E82" i="13" a="1"/>
  <c r="E82" i="13" s="1"/>
  <c r="B76" i="13" a="1"/>
  <c r="B76" i="13" s="1"/>
  <c r="F73" i="13" a="1"/>
  <c r="F73" i="13" s="1"/>
  <c r="G18" i="13" a="1"/>
  <c r="G18" i="13" s="1"/>
  <c r="D99" i="13" a="1"/>
  <c r="D99" i="13" s="1"/>
  <c r="F18" i="13" a="1"/>
  <c r="F18" i="13" s="1"/>
  <c r="G43" i="13" a="1"/>
  <c r="G43" i="13" s="1"/>
  <c r="F89" i="13" a="1"/>
  <c r="F89" i="13" s="1"/>
  <c r="G11" i="13" a="1"/>
  <c r="G11" i="13" s="1"/>
  <c r="B74" i="13" a="1"/>
  <c r="B74" i="13" s="1"/>
  <c r="B85" i="13" a="1"/>
  <c r="B85" i="13" s="1"/>
  <c r="B80" i="13" a="1"/>
  <c r="B80" i="13" s="1"/>
  <c r="E26" i="13" a="1"/>
  <c r="E26" i="13" s="1"/>
  <c r="F87" i="13" a="1"/>
  <c r="F87" i="13" s="1"/>
  <c r="H53" i="13" a="1"/>
  <c r="H53" i="13" s="1"/>
  <c r="G84" i="13" a="1"/>
  <c r="G84" i="13" s="1"/>
  <c r="F76" i="13" a="1"/>
  <c r="F76" i="13" s="1"/>
  <c r="F39" i="13" a="1"/>
  <c r="F39" i="13" s="1"/>
  <c r="F49" i="13" a="1"/>
  <c r="F49" i="13" s="1"/>
  <c r="B55" i="13" a="1"/>
  <c r="B55" i="13" s="1"/>
  <c r="G8" i="13" a="1"/>
  <c r="G8" i="13" s="1"/>
  <c r="H8" i="13" a="1"/>
  <c r="H8" i="13" s="1"/>
  <c r="E54" i="13" a="1"/>
  <c r="E54" i="13" s="1"/>
  <c r="F20" i="13" a="1"/>
  <c r="F20" i="13" s="1"/>
  <c r="G54" i="13" a="1"/>
  <c r="G54" i="13" s="1"/>
  <c r="F7" i="13" a="1"/>
  <c r="F7" i="13" s="1"/>
  <c r="E7" i="13" a="1"/>
  <c r="E7" i="13" s="1"/>
  <c r="B7" i="13" a="1"/>
  <c r="B7" i="13" s="1"/>
  <c r="G7" i="13" a="1"/>
  <c r="G7" i="13" s="1"/>
  <c r="D7" i="13" a="1"/>
  <c r="D7" i="13" s="1"/>
  <c r="H7" i="13" a="1"/>
  <c r="H7" i="13" s="1"/>
  <c r="G23" i="13" a="1"/>
  <c r="G23" i="13" s="1"/>
  <c r="B23" i="13" a="1"/>
  <c r="B23" i="13" s="1"/>
  <c r="H23" i="13" a="1"/>
  <c r="H23" i="13" s="1"/>
  <c r="D23" i="13" a="1"/>
  <c r="D23" i="13" s="1"/>
  <c r="E23" i="13" a="1"/>
  <c r="E23" i="13" s="1"/>
  <c r="F23" i="13" a="1"/>
  <c r="F23" i="13" s="1"/>
  <c r="B66" i="13" a="1"/>
  <c r="B66" i="13" s="1"/>
  <c r="F95" i="13" a="1"/>
  <c r="F95" i="13" s="1"/>
  <c r="D37" i="13" a="1"/>
  <c r="D37" i="13" s="1"/>
  <c r="H22" i="13" a="1"/>
  <c r="H22" i="13" s="1"/>
  <c r="H41" i="13" a="1"/>
  <c r="H41" i="13" s="1"/>
  <c r="F12" i="13" a="1"/>
  <c r="F12" i="13" s="1"/>
  <c r="G12" i="13" a="1"/>
  <c r="G12" i="13" s="1"/>
  <c r="D12" i="13" a="1"/>
  <c r="D12" i="13" s="1"/>
  <c r="B12" i="13" a="1"/>
  <c r="B12" i="13" s="1"/>
  <c r="H12" i="13" a="1"/>
  <c r="H12" i="13" s="1"/>
  <c r="E12" i="13" a="1"/>
  <c r="E12" i="13" s="1"/>
  <c r="F10" i="13" a="1"/>
  <c r="F10" i="13" s="1"/>
  <c r="E10" i="13" a="1"/>
  <c r="E10" i="13" s="1"/>
  <c r="H10" i="13" a="1"/>
  <c r="H10" i="13" s="1"/>
  <c r="B10" i="13" a="1"/>
  <c r="B10" i="13" s="1"/>
  <c r="D10" i="13" a="1"/>
  <c r="D10" i="13" s="1"/>
  <c r="G10" i="13" a="1"/>
  <c r="G10" i="13" s="1"/>
  <c r="D95" i="13" a="1"/>
  <c r="D95" i="13" s="1"/>
  <c r="G52" i="13" a="1"/>
  <c r="G52" i="13" s="1"/>
  <c r="H66" i="13" a="1"/>
  <c r="H66" i="13" s="1"/>
  <c r="E86" i="13" a="1"/>
  <c r="E86" i="13" s="1"/>
  <c r="E49" i="13" a="1"/>
  <c r="E49" i="13" s="1"/>
  <c r="F37" i="13" a="1"/>
  <c r="F37" i="13" s="1"/>
  <c r="B22" i="13" a="1"/>
  <c r="B22" i="13" s="1"/>
  <c r="H78" i="13" a="1"/>
  <c r="H78" i="13" s="1"/>
  <c r="G72" i="13" a="1"/>
  <c r="G72" i="13" s="1"/>
  <c r="B39" i="13" a="1"/>
  <c r="B39" i="13" s="1"/>
  <c r="G78" i="13" a="1"/>
  <c r="G78" i="13" s="1"/>
  <c r="F41" i="13" a="1"/>
  <c r="F41" i="13" s="1"/>
  <c r="B68" i="13" a="1"/>
  <c r="B68" i="13" s="1"/>
  <c r="H68" i="13" a="1"/>
  <c r="H68" i="13" s="1"/>
  <c r="D68" i="13" a="1"/>
  <c r="D68" i="13" s="1"/>
  <c r="G68" i="13" a="1"/>
  <c r="G68" i="13" s="1"/>
  <c r="E68" i="13" a="1"/>
  <c r="E68" i="13" s="1"/>
  <c r="F68" i="13" a="1"/>
  <c r="F68" i="13" s="1"/>
  <c r="H32" i="13" a="1"/>
  <c r="H32" i="13" s="1"/>
  <c r="D32" i="13" a="1"/>
  <c r="D32" i="13" s="1"/>
  <c r="G32" i="13" a="1"/>
  <c r="G32" i="13" s="1"/>
  <c r="E32" i="13" a="1"/>
  <c r="E32" i="13" s="1"/>
  <c r="B32" i="13" a="1"/>
  <c r="B32" i="13" s="1"/>
  <c r="F32" i="13" a="1"/>
  <c r="F32" i="13" s="1"/>
  <c r="E72" i="13" a="1"/>
  <c r="E72" i="13" s="1"/>
  <c r="H49" i="13" a="1"/>
  <c r="H49" i="13" s="1"/>
  <c r="G100" i="13" a="1"/>
  <c r="G100" i="13" s="1"/>
  <c r="E98" i="13" a="1"/>
  <c r="E98" i="13" s="1"/>
  <c r="D78" i="13" a="1"/>
  <c r="D78" i="13" s="1"/>
  <c r="H72" i="13" a="1"/>
  <c r="H72" i="13" s="1"/>
  <c r="G41" i="13" a="1"/>
  <c r="G41" i="13" s="1"/>
  <c r="F34" i="13" a="1"/>
  <c r="F34" i="13" s="1"/>
  <c r="H38" i="13" a="1"/>
  <c r="H38" i="13" s="1"/>
  <c r="F84" i="13" a="1"/>
  <c r="F84" i="13" s="1"/>
  <c r="D49" i="13" a="1"/>
  <c r="D49" i="13" s="1"/>
  <c r="H67" i="13" a="1"/>
  <c r="H67" i="13" s="1"/>
  <c r="F33" i="13" a="1"/>
  <c r="F33" i="13" s="1"/>
  <c r="H33" i="13" a="1"/>
  <c r="H33" i="13" s="1"/>
  <c r="G67" i="13" a="1"/>
  <c r="G67" i="13" s="1"/>
  <c r="E36" i="13" a="1"/>
  <c r="E36" i="13" s="1"/>
  <c r="B75" i="13" a="1"/>
  <c r="B75" i="13" s="1"/>
  <c r="E75" i="13" a="1"/>
  <c r="E75" i="13" s="1"/>
  <c r="F75" i="13" a="1"/>
  <c r="F75" i="13" s="1"/>
  <c r="D75" i="13" a="1"/>
  <c r="D75" i="13" s="1"/>
  <c r="H75" i="13" a="1"/>
  <c r="H75" i="13" s="1"/>
  <c r="G75" i="13" a="1"/>
  <c r="G75" i="13" s="1"/>
  <c r="F38" i="13" a="1"/>
  <c r="F38" i="13" s="1"/>
  <c r="B86" i="13" a="1"/>
  <c r="B86" i="13" s="1"/>
  <c r="B98" i="13" a="1"/>
  <c r="B98" i="13" s="1"/>
  <c r="D41" i="13" a="1"/>
  <c r="D41" i="13" s="1"/>
  <c r="E95" i="13" a="1"/>
  <c r="E95" i="13" s="1"/>
  <c r="E52" i="13" a="1"/>
  <c r="E52" i="13" s="1"/>
  <c r="G36" i="13" a="1"/>
  <c r="G36" i="13" s="1"/>
  <c r="D98" i="13" a="1"/>
  <c r="D98" i="13" s="1"/>
  <c r="E84" i="13" a="1"/>
  <c r="E84" i="13" s="1"/>
  <c r="H37" i="13" a="1"/>
  <c r="H37" i="13" s="1"/>
  <c r="H36" i="13" a="1"/>
  <c r="H36" i="13" s="1"/>
  <c r="G39" i="13" a="1"/>
  <c r="G39" i="13" s="1"/>
  <c r="B84" i="13" a="1"/>
  <c r="B84" i="13" s="1"/>
  <c r="B36" i="13" a="1"/>
  <c r="B36" i="13" s="1"/>
  <c r="H100" i="13" a="1"/>
  <c r="H100" i="13" s="1"/>
  <c r="D36" i="13" a="1"/>
  <c r="D36" i="13" s="1"/>
  <c r="B33" i="13" a="1"/>
  <c r="B33" i="13" s="1"/>
  <c r="E67" i="13" a="1"/>
  <c r="E67" i="13" s="1"/>
  <c r="H63" i="13" a="1"/>
  <c r="H63" i="13" s="1"/>
  <c r="E63" i="13" a="1"/>
  <c r="E63" i="13" s="1"/>
  <c r="B63" i="13" a="1"/>
  <c r="B63" i="13" s="1"/>
  <c r="F63" i="13" a="1"/>
  <c r="F63" i="13" s="1"/>
  <c r="D63" i="13" a="1"/>
  <c r="D63" i="13" s="1"/>
  <c r="G63" i="13" a="1"/>
  <c r="G63" i="13" s="1"/>
  <c r="H21" i="13" a="1"/>
  <c r="H21" i="13" s="1"/>
  <c r="G21" i="13" a="1"/>
  <c r="G21" i="13" s="1"/>
  <c r="F21" i="13" a="1"/>
  <c r="F21" i="13" s="1"/>
  <c r="E21" i="13" a="1"/>
  <c r="E21" i="13" s="1"/>
  <c r="B21" i="13" a="1"/>
  <c r="B21" i="13" s="1"/>
  <c r="D21" i="13" a="1"/>
  <c r="D21" i="13" s="1"/>
  <c r="D86" i="13" a="1"/>
  <c r="D86" i="13" s="1"/>
  <c r="H95" i="13" a="1"/>
  <c r="H95" i="13" s="1"/>
  <c r="B52" i="13" a="1"/>
  <c r="B52" i="13" s="1"/>
  <c r="F66" i="13" a="1"/>
  <c r="F66" i="13" s="1"/>
  <c r="D34" i="13" a="1"/>
  <c r="D34" i="13" s="1"/>
  <c r="B34" i="13" a="1"/>
  <c r="B34" i="13" s="1"/>
  <c r="E100" i="13" a="1"/>
  <c r="E100" i="13" s="1"/>
  <c r="D84" i="13" a="1"/>
  <c r="D84" i="13" s="1"/>
  <c r="H39" i="13" a="1"/>
  <c r="H39" i="13" s="1"/>
  <c r="F100" i="13" a="1"/>
  <c r="F100" i="13" s="1"/>
  <c r="G33" i="13" a="1"/>
  <c r="G33" i="13" s="1"/>
  <c r="E25" i="13" a="1"/>
  <c r="E25" i="13" s="1"/>
  <c r="F25" i="13" a="1"/>
  <c r="F25" i="13" s="1"/>
  <c r="H25" i="13" a="1"/>
  <c r="H25" i="13" s="1"/>
  <c r="D25" i="13" a="1"/>
  <c r="D25" i="13" s="1"/>
  <c r="G25" i="13" a="1"/>
  <c r="G25" i="13" s="1"/>
  <c r="B25" i="13" a="1"/>
  <c r="B25" i="13" s="1"/>
  <c r="G22" i="13" a="1"/>
  <c r="G22" i="13" s="1"/>
  <c r="F22" i="13" a="1"/>
  <c r="F22" i="13" s="1"/>
  <c r="B72" i="13" a="1"/>
  <c r="B72" i="13" s="1"/>
  <c r="E22" i="13" a="1"/>
  <c r="E22" i="13" s="1"/>
  <c r="G37" i="13" a="1"/>
  <c r="G37" i="13" s="1"/>
  <c r="G98" i="13" a="1"/>
  <c r="G98" i="13" s="1"/>
  <c r="G95" i="13" a="1"/>
  <c r="G95" i="13" s="1"/>
  <c r="G49" i="13" a="1"/>
  <c r="G49" i="13" s="1"/>
  <c r="D79" i="13" a="1"/>
  <c r="D79" i="13" s="1"/>
  <c r="E79" i="13" a="1"/>
  <c r="E79" i="13" s="1"/>
  <c r="F52" i="13" a="1"/>
  <c r="F52" i="13" s="1"/>
  <c r="F98" i="13" a="1"/>
  <c r="F98" i="13" s="1"/>
  <c r="E78" i="13" a="1"/>
  <c r="E78" i="13" s="1"/>
  <c r="D72" i="13" a="1"/>
  <c r="D72" i="13" s="1"/>
  <c r="G79" i="13" a="1"/>
  <c r="G79" i="13" s="1"/>
  <c r="H79" i="13" a="1"/>
  <c r="H79" i="13" s="1"/>
  <c r="H34" i="13" a="1"/>
  <c r="H34" i="13" s="1"/>
  <c r="H54" i="13" a="1"/>
  <c r="H54" i="13" s="1"/>
  <c r="D54" i="13" a="1"/>
  <c r="D54" i="13" s="1"/>
  <c r="B67" i="13" a="1"/>
  <c r="B67" i="13" s="1"/>
  <c r="D60" i="13" a="1"/>
  <c r="D60" i="13" s="1"/>
  <c r="G91" i="13" a="1"/>
  <c r="G91" i="13" s="1"/>
  <c r="H91" i="13" a="1"/>
  <c r="H91" i="13" s="1"/>
  <c r="E91" i="13" a="1"/>
  <c r="E91" i="13" s="1"/>
  <c r="D91" i="13" a="1"/>
  <c r="D91" i="13" s="1"/>
  <c r="B91" i="13" a="1"/>
  <c r="B91" i="13" s="1"/>
  <c r="F91" i="13" a="1"/>
  <c r="F91" i="13" s="1"/>
  <c r="G19" i="13" a="1"/>
  <c r="G19" i="13" s="1"/>
  <c r="D19" i="13" a="1"/>
  <c r="D19" i="13" s="1"/>
  <c r="H19" i="13" a="1"/>
  <c r="H19" i="13" s="1"/>
  <c r="E19" i="13" a="1"/>
  <c r="E19" i="13" s="1"/>
  <c r="B19" i="13" a="1"/>
  <c r="B19" i="13" s="1"/>
  <c r="F19" i="13" a="1"/>
  <c r="F19" i="13" s="1"/>
</calcChain>
</file>

<file path=xl/connections.xml><?xml version="1.0" encoding="utf-8"?>
<connections xmlns="http://schemas.openxmlformats.org/spreadsheetml/2006/main">
  <connection id="1" sourceFile="S:\Infrastruct_Support\Tradesperson Contracts\Tradespersons Contracts Tracker.xlsx" keepAlive="1" name="Tradespersons Contracts Tracker" type="5" refreshedVersion="4" background="1" saveData="1">
    <dbPr connection="Provider=Microsoft.ACE.OLEDB.12.0;User ID=Admin;Data Source=S:\Infrastruct_Support\Tradesperson Contracts\Tradespersons Contracts Tracker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" command="Data$" commandType="3"/>
  </connection>
</connections>
</file>

<file path=xl/sharedStrings.xml><?xml version="1.0" encoding="utf-8"?>
<sst xmlns="http://schemas.openxmlformats.org/spreadsheetml/2006/main" count="25125" uniqueCount="878">
  <si>
    <t>Lead Name</t>
  </si>
  <si>
    <t>Vendor Name</t>
  </si>
  <si>
    <t>Contract Manager Name</t>
  </si>
  <si>
    <t>Phone Number</t>
  </si>
  <si>
    <t>Fax Number</t>
  </si>
  <si>
    <t>Email</t>
  </si>
  <si>
    <t>COMMBUYS MBPO Link</t>
  </si>
  <si>
    <t>TRD01</t>
  </si>
  <si>
    <t>Glass/Windows/Doors Services</t>
  </si>
  <si>
    <t>Advanced Glass and Mirror</t>
  </si>
  <si>
    <t>158 State Road East, Westminster, MA  01473</t>
  </si>
  <si>
    <t>Jeff Bradford, President</t>
  </si>
  <si>
    <t>978-874-1865</t>
  </si>
  <si>
    <t>978-874-5639</t>
  </si>
  <si>
    <t>advancedgm@gmail.com</t>
  </si>
  <si>
    <t>Painting Services</t>
  </si>
  <si>
    <t>All Pro Painters, Inc.</t>
  </si>
  <si>
    <t>10 Lewis Street</t>
  </si>
  <si>
    <t>Brian Lavelle</t>
  </si>
  <si>
    <t>617 413 7992</t>
  </si>
  <si>
    <t>n/a</t>
  </si>
  <si>
    <t>allpropainter@gmail.com</t>
  </si>
  <si>
    <t>Electrician Services</t>
  </si>
  <si>
    <t>All Tech Electric Inc.</t>
  </si>
  <si>
    <t>1 Malden Street, Malden, MA 02148</t>
  </si>
  <si>
    <t>John F. Spadafora Jr. President</t>
  </si>
  <si>
    <t>781-322-6057</t>
  </si>
  <si>
    <t>781-397-9992</t>
  </si>
  <si>
    <t>john@alltechelectric.com</t>
  </si>
  <si>
    <t>General Contracting</t>
  </si>
  <si>
    <t>36 Amity Court, Springfield, MA</t>
  </si>
  <si>
    <t>Robert Andersen, President</t>
  </si>
  <si>
    <t>413 739 6114</t>
  </si>
  <si>
    <t>413-739-6114</t>
  </si>
  <si>
    <t>r.andersen50@yahoo.com</t>
  </si>
  <si>
    <t>Andy Ramos Electric, LLC  (SDO Certified – Veteran Owned)</t>
  </si>
  <si>
    <t>52 Beacon Ave., Holyoke, MA  01040</t>
  </si>
  <si>
    <t>Andy Ramos (Owner)</t>
  </si>
  <si>
    <t>413-210-7677</t>
  </si>
  <si>
    <t>andyramos@andyramoselectric.com</t>
  </si>
  <si>
    <t>Benn Construction Co., Inc.</t>
  </si>
  <si>
    <t>39 Jarves Street – P.O. Box 638 – Sandwich, MA 02563</t>
  </si>
  <si>
    <t>Lewis E. Benn, Jr.</t>
  </si>
  <si>
    <t>(508) 888-4255</t>
  </si>
  <si>
    <t>Bennco1983@gmail.com</t>
  </si>
  <si>
    <t>Fencing Services</t>
  </si>
  <si>
    <t>Brodeur-Campbell Fence Co., Inc.</t>
  </si>
  <si>
    <t>1075 Page Boulevard Springfield, MA 01104</t>
  </si>
  <si>
    <t xml:space="preserve">Kenneth Chmura </t>
  </si>
  <si>
    <t>413-783-6141</t>
  </si>
  <si>
    <t>413-783-6165</t>
  </si>
  <si>
    <t>Ken@brodeurcampbellfence.com</t>
  </si>
  <si>
    <t>Clark and Falcetti Inc.</t>
  </si>
  <si>
    <t>725 High Street Holyoke, Ma. 01041</t>
  </si>
  <si>
    <t>Marc Nutter Construction Manager</t>
  </si>
  <si>
    <t>413-532-9401</t>
  </si>
  <si>
    <t>413-532-6610</t>
  </si>
  <si>
    <t>Marc_clarkfalcetti@yahoo.com</t>
  </si>
  <si>
    <t>D.O.T. Fleet Parts Inc.</t>
  </si>
  <si>
    <t>90B Chelmsford Rd., N. Billerica, MA 01862</t>
  </si>
  <si>
    <t>Jack Bellan, Operations</t>
  </si>
  <si>
    <t>978-455-9082</t>
  </si>
  <si>
    <t>978-455-9753</t>
  </si>
  <si>
    <t xml:space="preserve">jackbellan@hotmail.com </t>
  </si>
  <si>
    <t>Dandreo Brothers General Contractors &amp; Masonry LLC</t>
  </si>
  <si>
    <t>106 Oakville Street, Lynn MA 01905</t>
  </si>
  <si>
    <t>William J Dandreo/Owner</t>
  </si>
  <si>
    <t>781-844-3736 cell</t>
  </si>
  <si>
    <t>781-581-7721</t>
  </si>
  <si>
    <t>wjdandreo@dandreo.com</t>
  </si>
  <si>
    <t>Boiler Services</t>
  </si>
  <si>
    <t>380 Crawford Street Fitchburg Massachusetts 01420</t>
  </si>
  <si>
    <t>Charles E. Perry EVP</t>
  </si>
  <si>
    <t>978-345-4351</t>
  </si>
  <si>
    <t>978-345-1646</t>
  </si>
  <si>
    <t>charliep@dillonblr.com</t>
  </si>
  <si>
    <t>Plumbing Services</t>
  </si>
  <si>
    <t>Edward F. Corcoran Plumbing &amp; Heating Co.</t>
  </si>
  <si>
    <t xml:space="preserve">5 Rose Place, Springfield, MA </t>
  </si>
  <si>
    <t>Charles Edwards, Vice President</t>
  </si>
  <si>
    <t>(413) 732-1462</t>
  </si>
  <si>
    <t>(413) 737-6766</t>
  </si>
  <si>
    <t>cedwards@efcorcoran.com</t>
  </si>
  <si>
    <t>ENE Systems, Inc.</t>
  </si>
  <si>
    <t>480 Neponset St, Suite 11D, Canton, MA 02021-1970</t>
  </si>
  <si>
    <t>Debbie Laythe, Contract Manager</t>
  </si>
  <si>
    <t>781-828-6770</t>
  </si>
  <si>
    <t>781-821-5523</t>
  </si>
  <si>
    <t>dlaythe@enesystems.com</t>
  </si>
  <si>
    <t>HVAC/Sheet Metal Services</t>
  </si>
  <si>
    <t>Fire Systems Inc.</t>
  </si>
  <si>
    <t>955 Reed Rd., Dartmouth, MA 02747</t>
  </si>
  <si>
    <t>Cheryl A. Barrett, President</t>
  </si>
  <si>
    <t>508-999-4444 x 101</t>
  </si>
  <si>
    <t>508-996-2828</t>
  </si>
  <si>
    <t>cabaret@firesystemsinc.net</t>
  </si>
  <si>
    <t>George T. Wilkinson, Inc.</t>
  </si>
  <si>
    <t>405 VFW Drive, Rockland, MA 02370</t>
  </si>
  <si>
    <t>John Sieminski, Vice President of Service Operations</t>
  </si>
  <si>
    <t>781-335-2622</t>
  </si>
  <si>
    <t>781-335-9162</t>
  </si>
  <si>
    <t>jsieminski@gtwilkinson.com</t>
  </si>
  <si>
    <t>Gill Building Corporation dba Renaissance Builders</t>
  </si>
  <si>
    <t>PO Box 272, Turners Falls, MA 01376</t>
  </si>
  <si>
    <t>Stephen Greenwald, President</t>
  </si>
  <si>
    <t>413-863-8316</t>
  </si>
  <si>
    <t>413-863-9712</t>
  </si>
  <si>
    <t>info@renbuild.net</t>
  </si>
  <si>
    <t>Green Environmental Inc.</t>
  </si>
  <si>
    <t>296 Weymouth Street, Unit C, Rockland, MA 02370</t>
  </si>
  <si>
    <t>Tony Pongonis, Project Manager</t>
  </si>
  <si>
    <t>617-479-0550 ext. 250</t>
  </si>
  <si>
    <t>617-479-5150</t>
  </si>
  <si>
    <t>tpongonis@greenenvironmental.com</t>
  </si>
  <si>
    <t>Infrastructure Ltd.</t>
  </si>
  <si>
    <t>122 Boston Road, Billerica, MA  01862</t>
  </si>
  <si>
    <t>James Doherty, Treasurer</t>
  </si>
  <si>
    <t>978.256.0770</t>
  </si>
  <si>
    <t>978.256.0771</t>
  </si>
  <si>
    <t>jdoherty@infrastructureltd.com</t>
  </si>
  <si>
    <t>KNE Corporation</t>
  </si>
  <si>
    <t>20 Francis Street, Dover, MA   02030</t>
  </si>
  <si>
    <t>Kosmos Constructions, Inc.</t>
  </si>
  <si>
    <t>101 Washington Street, Ayer, MA  01432</t>
  </si>
  <si>
    <t>Constantine Tsinidis, President</t>
  </si>
  <si>
    <t>978-772-4461</t>
  </si>
  <si>
    <t>978-772-2286</t>
  </si>
  <si>
    <t>Constantinetsinidis@comcast.net</t>
  </si>
  <si>
    <t>Randolph Rail and Iron</t>
  </si>
  <si>
    <t>691 North Street Randolph, MA 02368</t>
  </si>
  <si>
    <t>Brendan Brewer, Supervisor</t>
  </si>
  <si>
    <t>781-986-4549</t>
  </si>
  <si>
    <t>ritewayconst@hotmail.com</t>
  </si>
  <si>
    <t>Drain Services</t>
  </si>
  <si>
    <t>Rapid Flow, Inc.</t>
  </si>
  <si>
    <t>85 Crescent Ave. Chelsea, MA 02150/P.O. Box 499 Revere, MA 02151</t>
  </si>
  <si>
    <t>Anthony Silvestri, Operations Manager</t>
  </si>
  <si>
    <t>617-799-4444</t>
  </si>
  <si>
    <t>781-289-5661</t>
  </si>
  <si>
    <t>tonyrapidflow@gmail.com</t>
  </si>
  <si>
    <t>SAGE ENGINEERING AND CONTRACTING, INC.</t>
  </si>
  <si>
    <t>199 SERVISTAR INDUSTRIAL WAY, SUITE 2, WESTFIELD, MA 01085</t>
  </si>
  <si>
    <t>BRYAN BALICKI, PE, VP &amp; PROJECT MANAGER</t>
  </si>
  <si>
    <t>413.562.4884 XT. 22</t>
  </si>
  <si>
    <t>413.562.4899</t>
  </si>
  <si>
    <t>BRYAN@SAGE-LLC.COM</t>
  </si>
  <si>
    <t>Sommer Electric, Inc.</t>
  </si>
  <si>
    <t>117 Grove Street, Adams MA 01220</t>
  </si>
  <si>
    <t>Francis Alibozek, President/Owner</t>
  </si>
  <si>
    <t>413-743-0843</t>
  </si>
  <si>
    <t>sommerelectric@gmail.com</t>
  </si>
  <si>
    <t>Generator/Turbine Services</t>
  </si>
  <si>
    <t>South Shore Generator Svc. Inc. (WBE)</t>
  </si>
  <si>
    <t>PO Box 567, Wareham</t>
  </si>
  <si>
    <t>Eric Clark, President</t>
  </si>
  <si>
    <t>(508) 295-7336</t>
  </si>
  <si>
    <t>(508) 291-2544</t>
  </si>
  <si>
    <t>eclark@ssgen.com</t>
  </si>
  <si>
    <t>SS Service Corp.</t>
  </si>
  <si>
    <t>30 Robert W. Boyden Rd Unit A-100, Taunton, MA</t>
  </si>
  <si>
    <t>Paul V. Santos Vice President</t>
  </si>
  <si>
    <t>401-236-5344</t>
  </si>
  <si>
    <t>508-822-2177</t>
  </si>
  <si>
    <t>pauls@ssservicecorp.com</t>
  </si>
  <si>
    <t>Suburban Glass &amp; Mirror Co., Inc</t>
  </si>
  <si>
    <t>2 Powdermill Rd Maynard, MA 01754</t>
  </si>
  <si>
    <t>Joseph Prendergast- President</t>
  </si>
  <si>
    <t>617-799-7608</t>
  </si>
  <si>
    <t>978-897-5912</t>
  </si>
  <si>
    <t>Jjprendy@aol.com</t>
  </si>
  <si>
    <t>United Fence Corp.</t>
  </si>
  <si>
    <t>300 Oak Street/Suite 630, Pembroke, MA</t>
  </si>
  <si>
    <t>Charles E. Morgan/Project Manager</t>
  </si>
  <si>
    <t>781 826 9655</t>
  </si>
  <si>
    <t>781 826 9654</t>
  </si>
  <si>
    <t xml:space="preserve">Charlie@UnitedFence.com </t>
  </si>
  <si>
    <t>Universal Electric Company, Inc.</t>
  </si>
  <si>
    <t>59 Observer Street, Springfield, MA  01104</t>
  </si>
  <si>
    <t>Michael Quinn, Vice President</t>
  </si>
  <si>
    <t>413-788-9473</t>
  </si>
  <si>
    <t>413-788-0874</t>
  </si>
  <si>
    <t>mquinnuec@comcast.net</t>
  </si>
  <si>
    <t>US Air Conditioning-Heating, Inc.</t>
  </si>
  <si>
    <t>1126 Main St., Weymouth, MA  02190</t>
  </si>
  <si>
    <t>Patrick J. Clifford</t>
  </si>
  <si>
    <t>781-340-7222</t>
  </si>
  <si>
    <t>781-340-7230</t>
  </si>
  <si>
    <t>Pclifford@usairhvac.com</t>
  </si>
  <si>
    <t xml:space="preserve">USNE, Inc. </t>
  </si>
  <si>
    <t xml:space="preserve"> 310 Lockhouse Road, Westfield, MA 01085 </t>
  </si>
  <si>
    <t>Sheri Donais</t>
  </si>
  <si>
    <t>413 485 7177</t>
  </si>
  <si>
    <t>413 485 7179</t>
  </si>
  <si>
    <t>PO-17-1080-OSD03-OSD03-10327</t>
  </si>
  <si>
    <t>PO-17-1080-OSD03-OSD03-10332</t>
  </si>
  <si>
    <t>PO-17-1080-OSD03-OSD03-10324</t>
  </si>
  <si>
    <t>PO-17-1080-OSD03-OSD03-10336</t>
  </si>
  <si>
    <t>PO-17-1080-OSD03-OSD03-10335</t>
  </si>
  <si>
    <t>PO-17-1080-OSD03-OSD03-10325</t>
  </si>
  <si>
    <t>PO-17-1080-OSD03-OSD03-10337</t>
  </si>
  <si>
    <t>PO-17-1080-OSD03-OSD03-10322</t>
  </si>
  <si>
    <t>PO-17-1080-OSD03-OSD03-10334</t>
  </si>
  <si>
    <t>PO-17-1080-OSD03-SRC02-10346</t>
  </si>
  <si>
    <t>PO-17-1080-OSD03-OSD03-10326</t>
  </si>
  <si>
    <t>PO-17-1080-OSD03-OSD03-10341</t>
  </si>
  <si>
    <t>PO-17-1080-OSD03-OSD03-10331</t>
  </si>
  <si>
    <t>PO-17-1080-OSD03-OSD03-10338</t>
  </si>
  <si>
    <t>PO-17-1080-OSD03-OSD03-10328</t>
  </si>
  <si>
    <t>PO-17-1080-OSD03-OSD03-10330</t>
  </si>
  <si>
    <t>PO-17-1080-OSD03-SRC02-10347</t>
  </si>
  <si>
    <t>PO-17-1080-OSD03-SRC02-10348</t>
  </si>
  <si>
    <t>PO-17-1080-OSD03-SRC02-10349</t>
  </si>
  <si>
    <t>PO-17-1080-OSD03-SRC02-10350</t>
  </si>
  <si>
    <t>PO-17-1080-OSD03-SRC02-10351</t>
  </si>
  <si>
    <t>PO-17-1080-OSD03-SRC02-10352</t>
  </si>
  <si>
    <t>PO-17-1080-OSD03-SRC02-10353</t>
  </si>
  <si>
    <t>PO-17-1080-OSD03-OSD03-10323</t>
  </si>
  <si>
    <t>PO-17-1080-OSD03-OSD03-10329</t>
  </si>
  <si>
    <t>PO-17-1080-OSD03-SRC02-10355</t>
  </si>
  <si>
    <t>PO-17-1080-OSD03-SRC02-10356</t>
  </si>
  <si>
    <t>PO-17-1080-OSD03-SRC02-10357</t>
  </si>
  <si>
    <t>PO-17-1080-OSD03-OSD03-10339</t>
  </si>
  <si>
    <t>Dillon Boiler Services Co., Inc.</t>
  </si>
  <si>
    <t xml:space="preserve">Statewide 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</si>
  <si>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</si>
  <si>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</si>
  <si>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</si>
  <si>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</si>
  <si>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</si>
  <si>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</si>
  <si>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</si>
  <si>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</si>
  <si>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</si>
  <si>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</si>
  <si>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</si>
  <si>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Plymouth</t>
  </si>
  <si>
    <t>Suffolk</t>
  </si>
  <si>
    <t>Worcester</t>
  </si>
  <si>
    <t>PO-17-1080-OSD03-SRC02-10381</t>
  </si>
  <si>
    <t>PO-17-1080-OSD03-SRC02-10382</t>
  </si>
  <si>
    <t>PO-17-1080-OSD03-SRC02-10384</t>
  </si>
  <si>
    <t>PO-17-1080-OSD03-SRC02-10385</t>
  </si>
  <si>
    <t>Advance Air &amp; Heat Co., Inc.</t>
  </si>
  <si>
    <t>177 Bullock Road, East Freetown, MA 02717</t>
  </si>
  <si>
    <t>Karen DeSousa, President</t>
  </si>
  <si>
    <t>508-763-3738</t>
  </si>
  <si>
    <t>508-763-8541</t>
  </si>
  <si>
    <t>karen@advanceair.net</t>
  </si>
  <si>
    <t>PO-17-1080-OSD03-OSD03-10400</t>
  </si>
  <si>
    <t>PO-17-1080-OSD03-OSD03-10398</t>
  </si>
  <si>
    <t>PO-17-1080-OSD03-OSD03-10401</t>
  </si>
  <si>
    <t>PO-17-1080-OSD03-SRC02-10403</t>
  </si>
  <si>
    <t>PO-17-1080-OSD03-SRC02-10404</t>
  </si>
  <si>
    <t>PO-17-1080-OSD03-SRC02-10405</t>
  </si>
  <si>
    <t>FM Generator, Inc.</t>
  </si>
  <si>
    <t>35 Pequit Street, Canton, MA 02021</t>
  </si>
  <si>
    <t xml:space="preserve">Suzy Stewart, Manager of Client Serv. </t>
  </si>
  <si>
    <t>781-828-0026</t>
  </si>
  <si>
    <t>781-821-9391</t>
  </si>
  <si>
    <t>sstewart@fmgenerator.com</t>
  </si>
  <si>
    <t>Victor A. Conklin, President</t>
  </si>
  <si>
    <t>781-762-8344</t>
  </si>
  <si>
    <t>victor@knecorp.com</t>
  </si>
  <si>
    <t>G &amp; P Service Contractors, Inc.</t>
  </si>
  <si>
    <t>27 Horace Street, Somerville, MA 02143</t>
  </si>
  <si>
    <t>Thomas G. Penney, President</t>
  </si>
  <si>
    <t>617-491-4362</t>
  </si>
  <si>
    <t>617-491-4363</t>
  </si>
  <si>
    <t>gptom@comcast.net</t>
  </si>
  <si>
    <t>18 Providence Road, P.O. Box 26, Sutton, MA  01590</t>
  </si>
  <si>
    <t>Tom Nicalek, President</t>
  </si>
  <si>
    <t>tnicalek@renaudhvac.com</t>
  </si>
  <si>
    <t>Renaud Electric &amp; Communications, Inc.</t>
  </si>
  <si>
    <t>(508) 865-1300</t>
  </si>
  <si>
    <t>(508) 865-5441</t>
  </si>
  <si>
    <t>W. S. Anderson, Inc.</t>
  </si>
  <si>
    <t>617 Centre Street, Brockton, MA 02302</t>
  </si>
  <si>
    <t>Warren Anderson    President</t>
  </si>
  <si>
    <t>617-828-9426</t>
  </si>
  <si>
    <t>508-588-6103</t>
  </si>
  <si>
    <t>warren@wsandersoninc.com</t>
  </si>
  <si>
    <t>Rene L. Cote Sons, Inc.</t>
  </si>
  <si>
    <t>896 Main Street</t>
  </si>
  <si>
    <t>Gary Cote, President</t>
  </si>
  <si>
    <t>413-534-5302</t>
  </si>
  <si>
    <t>413-532-0508</t>
  </si>
  <si>
    <t>gmcote@rlcotesons.com</t>
  </si>
  <si>
    <t>NEL Corporation</t>
  </si>
  <si>
    <t>3 Ajootian Way, Building B, Middleton, MA 01949</t>
  </si>
  <si>
    <t>Gregory Moakley, Project Manager</t>
  </si>
  <si>
    <t>978-777-2085</t>
  </si>
  <si>
    <t>978-777-2719</t>
  </si>
  <si>
    <t>greg@nelcorporation.com</t>
  </si>
  <si>
    <t>Brown Electric Company</t>
  </si>
  <si>
    <t>215 N. Main Street, P.O. Box 215, N. Brookfield, MA 01535</t>
  </si>
  <si>
    <t>Troy Brown, Owner/Master Electrician</t>
  </si>
  <si>
    <t>508-769-3276</t>
  </si>
  <si>
    <t>508-867-4166</t>
  </si>
  <si>
    <t>BrownElectricCo@charter.net</t>
  </si>
  <si>
    <t>Citiworks, Corp.</t>
  </si>
  <si>
    <t>20 Rutledge Dr,   Attleboro, MA 02703</t>
  </si>
  <si>
    <t>John A. Chatfield</t>
  </si>
  <si>
    <t>508-761-7400</t>
  </si>
  <si>
    <t>508-761-7170</t>
  </si>
  <si>
    <t>jchatfield@citiworks.com</t>
  </si>
  <si>
    <t>Energy Construction Services, Inc.</t>
  </si>
  <si>
    <t>76 Webster Street, Worcester MA 01603</t>
  </si>
  <si>
    <t>Paul E. Allain, Marketing and Sales Manager</t>
  </si>
  <si>
    <t>508-767-1200</t>
  </si>
  <si>
    <t>508-767-1300</t>
  </si>
  <si>
    <t>pallain@nrgserv.com</t>
  </si>
  <si>
    <t>Renaud HVAC &amp; Controls, Inc.</t>
  </si>
  <si>
    <t>508-865-2060</t>
  </si>
  <si>
    <t>508-865-9070</t>
  </si>
  <si>
    <t>PO-17-1080-OSD03-OSD03-10402</t>
  </si>
  <si>
    <t>PO-17-1080-OSD03-OSD03-10437</t>
  </si>
  <si>
    <t>PO-17-1080-OSD03-SRC02-10438</t>
  </si>
  <si>
    <t>PO-17-1080-OSD03-OSD03-10429</t>
  </si>
  <si>
    <t>PO-17-1080-OSD03-OSD03-10435</t>
  </si>
  <si>
    <t>PO-17-1080-OSD03-OSD03-10431</t>
  </si>
  <si>
    <t>PO-17-1080-OSD03-OSD03-10432</t>
  </si>
  <si>
    <t>PO-17-1080-OSD03-SRC02-10442</t>
  </si>
  <si>
    <t>PO-17-1080-OSD03-SRC02-10443</t>
  </si>
  <si>
    <t>PO-17-1080-OSD03-SRC02-10444</t>
  </si>
  <si>
    <t>PO-17-1080-OSD03-OSD03-10434</t>
  </si>
  <si>
    <t>PO-17-1080-OSD03-OSD03-10433</t>
  </si>
  <si>
    <t>PO-17-1080-OSD03-SRC02-10440</t>
  </si>
  <si>
    <t>PO-17-1080-OSD03-SRC02-10441</t>
  </si>
  <si>
    <t>PO-17-1080-OSD03-OSD03-10436</t>
  </si>
  <si>
    <t>PO-17-1080-OSD03-OSD03-10430</t>
  </si>
  <si>
    <t>PO-17-1080-OSD03-SRC02-10446</t>
  </si>
  <si>
    <t>PO-17-1080-OSD03-SRC02-10447</t>
  </si>
  <si>
    <t>PO-17-1080-OSD03-SRC02-10448</t>
  </si>
  <si>
    <t>PO-17-1080-OSD03-OSD03-10399</t>
  </si>
  <si>
    <t>PO-17-1080-OSD03-OSD03-10522</t>
  </si>
  <si>
    <t>Blanchard &amp; Daly Electrical</t>
  </si>
  <si>
    <t xml:space="preserve"> </t>
  </si>
  <si>
    <t>Industrial Burner Systems</t>
  </si>
  <si>
    <t>Your Electrical Solutions, Inc.</t>
  </si>
  <si>
    <t>SecurityWorks, Inc.</t>
  </si>
  <si>
    <t>Alliance Glass Corp.</t>
  </si>
  <si>
    <t>J.M Services Company, LLC</t>
  </si>
  <si>
    <t>Murphy Specialty</t>
  </si>
  <si>
    <t>Welch Brothers, Co., Inc.</t>
  </si>
  <si>
    <t>34 Rural Road, Belchertown, MA  01007</t>
  </si>
  <si>
    <t>Robert M. Cote, Jr.</t>
  </si>
  <si>
    <t>413 527 1234</t>
  </si>
  <si>
    <t>413 527 7545</t>
  </si>
  <si>
    <t>bob@blancharddaly.com</t>
  </si>
  <si>
    <t>345 Washington St., Boston, MA  02359</t>
  </si>
  <si>
    <t>Charles Leach</t>
  </si>
  <si>
    <t>781 331 3500</t>
  </si>
  <si>
    <t>781 331 3588</t>
  </si>
  <si>
    <t>cleach@yourelectricalsolutions.com</t>
  </si>
  <si>
    <t>PO Box 930, Randolph, MA  02368</t>
  </si>
  <si>
    <t>Elvia Thermora</t>
  </si>
  <si>
    <t>508 970 5320</t>
  </si>
  <si>
    <t>888 604 2130</t>
  </si>
  <si>
    <t>info@citywidempl.org</t>
  </si>
  <si>
    <t>sheri@utilityservicenewengland.com</t>
  </si>
  <si>
    <t>10 A Street, Hyde Park, MA  02136</t>
  </si>
  <si>
    <t>E. John McGovern</t>
  </si>
  <si>
    <t>617 364 5585</t>
  </si>
  <si>
    <t>617 364 4044</t>
  </si>
  <si>
    <t>jmcgovern@securityworksinc.net</t>
  </si>
  <si>
    <t>97 Rawson Road, Quincy, MA  02170</t>
  </si>
  <si>
    <t>David Loiselle</t>
  </si>
  <si>
    <t>617 479 3900</t>
  </si>
  <si>
    <t>617 647 0047</t>
  </si>
  <si>
    <t>mail@indburner.com</t>
  </si>
  <si>
    <t>86 River Street. Braintree, MA  02184</t>
  </si>
  <si>
    <t>Eric Grier</t>
  </si>
  <si>
    <t>781 356 5670</t>
  </si>
  <si>
    <t>eg182@aol.com</t>
  </si>
  <si>
    <t>158 Arlington Street, Hyde Park, MA  02136</t>
  </si>
  <si>
    <t>Paul Hardiman</t>
  </si>
  <si>
    <t>617 361 3242</t>
  </si>
  <si>
    <t>info@murphyspecialty.com</t>
  </si>
  <si>
    <t>148A Tanner Street, Lowell, MA  01852</t>
  </si>
  <si>
    <t>978 453 2100</t>
  </si>
  <si>
    <t>978 458 4334</t>
  </si>
  <si>
    <t>wbbwell@comcast.net</t>
  </si>
  <si>
    <t xml:space="preserve">Thomas F. Carey, Jr.  </t>
  </si>
  <si>
    <t xml:space="preserve">902 Dorchester Ave., Boston, MA   02125 </t>
  </si>
  <si>
    <t>Stephen Libman</t>
  </si>
  <si>
    <t>617 265 4500</t>
  </si>
  <si>
    <t>617 265 4503</t>
  </si>
  <si>
    <t>Steve@allianceglass.com</t>
  </si>
  <si>
    <t>PO-17-1080-OSD03-OSD03-10816</t>
  </si>
  <si>
    <t>Andersen &amp; Scolari, Inc.</t>
  </si>
  <si>
    <t>PO-17-1080-OSD03-SRC02-10893</t>
  </si>
  <si>
    <t>Citywide Mass Painting Inc.</t>
  </si>
  <si>
    <t>PO-17-1080-OSD03-SRC02-10894</t>
  </si>
  <si>
    <t>PO-17-1080-OSD03-OSD03-10900</t>
  </si>
  <si>
    <t>PO-17-1080-OSD03-OSD03-10817</t>
  </si>
  <si>
    <t>PO-17-1080-OSD03-OSD03-10333</t>
  </si>
  <si>
    <t>PO-17-1080-OSD03-SRC02-10831</t>
  </si>
  <si>
    <t>PO-17-1080-OSD03-SRC02-10830</t>
  </si>
  <si>
    <t>PO-17-1080-OSD03-OSD03-10819</t>
  </si>
  <si>
    <t>PO-17-1080-OSD03-OSD03-10815</t>
  </si>
  <si>
    <t>Boiler Equipment, Inc.</t>
  </si>
  <si>
    <t>BOSTON ELECTRIC AND TELEPHONE CORP.</t>
  </si>
  <si>
    <t>Brava Electric &amp; Telecom, Inc.</t>
  </si>
  <si>
    <t>Commercial Boiler Systems, Inc.</t>
  </si>
  <si>
    <t>Cooling &amp; Heating Specialists, Inc.</t>
  </si>
  <si>
    <t>Industrial Burner Systems Inc.</t>
  </si>
  <si>
    <t>Kendall Boiler &amp; Tank Co., Inc.</t>
  </si>
  <si>
    <t>New England School Services, Inc.</t>
  </si>
  <si>
    <t>Pine Ridge Technologies Inc.</t>
  </si>
  <si>
    <t>RH White Construction Co., Inc.</t>
  </si>
  <si>
    <t>PO-17-1080-OSD03-OSD03-10814</t>
  </si>
  <si>
    <t>PO-17-1080-OSD03-OSD03-10899</t>
  </si>
  <si>
    <t>PO-17-1080-OSD03-OSD03-10812</t>
  </si>
  <si>
    <t>PO-17-1080-OSD03-OSD03-10898</t>
  </si>
  <si>
    <t>PO-17-1080-OSD03-OSD03-10888</t>
  </si>
  <si>
    <t>PO-17-1080-OSD03-SRC02-10821</t>
  </si>
  <si>
    <t>PO-17-1080-OSD03-OSD03-10813</t>
  </si>
  <si>
    <t>PO-17-1080-OSD03-OSD03-10820</t>
  </si>
  <si>
    <t>PO-17-1080-OSD03-OSD03-10834</t>
  </si>
  <si>
    <t>PO-17-1080-OSD03-OSD03-10833</t>
  </si>
  <si>
    <t>PO-17-1080-OSD03-SRC02-10905</t>
  </si>
  <si>
    <t>PO-17-1080-OSD03-SRC02-10904</t>
  </si>
  <si>
    <t>PO-17-1080-OSD03-OSD03-10897</t>
  </si>
  <si>
    <t>PO-17-1080-OSD03-OSD03-10811</t>
  </si>
  <si>
    <t>Industrial Steel &amp; Boiler Services, Inc.</t>
  </si>
  <si>
    <t>Elm Electrical, Inc</t>
  </si>
  <si>
    <t>PO-17-1080-OSD03-OSD03-11035</t>
  </si>
  <si>
    <t>One Source Construction LLC</t>
  </si>
  <si>
    <t>PO-17-1080-OSD03-OSD03-11034</t>
  </si>
  <si>
    <t>Frank I. Rounds Company</t>
  </si>
  <si>
    <t>PO-17-1080-OSD03-OSD03-11033</t>
  </si>
  <si>
    <t>Kurtz, Inc.</t>
  </si>
  <si>
    <t>PO-17-1080-OSD03-SRC02-11066</t>
  </si>
  <si>
    <t>PO-17-1080-OSD03-SRC02-11065</t>
  </si>
  <si>
    <t>PO-17-1080-OSD03-OSD03-11036</t>
  </si>
  <si>
    <t>PPD 10 Days</t>
  </si>
  <si>
    <t>PPD 15 Days</t>
  </si>
  <si>
    <t>PPD 20 Days</t>
  </si>
  <si>
    <t>PPD 30 Days</t>
  </si>
  <si>
    <t>% Markup Prevailing Wage</t>
  </si>
  <si>
    <t>% Markup Non Business/Emergency Hours</t>
  </si>
  <si>
    <t>% Markup Materials</t>
  </si>
  <si>
    <t>PO-17-1080-OSD03-SRC02-11067</t>
  </si>
  <si>
    <t>939 Chicopee Street, Suite 2, Chicopee, MA 01013-2893</t>
  </si>
  <si>
    <t>Debbie Salamon</t>
  </si>
  <si>
    <t>413-532-7788</t>
  </si>
  <si>
    <t>413-532-0119</t>
  </si>
  <si>
    <t>debbies@isbservices.com</t>
  </si>
  <si>
    <t>68 Union Street Westfield, MA 01085</t>
  </si>
  <si>
    <t>Keith D Saltmarsh</t>
  </si>
  <si>
    <t>413-568-0905</t>
  </si>
  <si>
    <t>413-562-0407</t>
  </si>
  <si>
    <t>ksaltmarsh@elmelec.com</t>
  </si>
  <si>
    <t>5 Wayside Inn Rd, Framingham, MA 01701</t>
  </si>
  <si>
    <t>Aline Uminsky</t>
  </si>
  <si>
    <t>508-405-0400</t>
  </si>
  <si>
    <t>508-405-1151</t>
  </si>
  <si>
    <t>office@onesourceconstruction.net</t>
  </si>
  <si>
    <t>65 York Ave, Randolph, MA 02368</t>
  </si>
  <si>
    <t>Jay Larkin</t>
  </si>
  <si>
    <t>781-963-6440</t>
  </si>
  <si>
    <t>781-963-7407</t>
  </si>
  <si>
    <t>jayl@frounds.com</t>
  </si>
  <si>
    <t>810 Southampton Rd, Westfield, MA 01085</t>
  </si>
  <si>
    <t>Lori Kurtz</t>
  </si>
  <si>
    <t>413-568-5430</t>
  </si>
  <si>
    <t>413-568-0636 Ext. 100</t>
  </si>
  <si>
    <t>estimating@kurtzinc.com</t>
  </si>
  <si>
    <t>64 Tosca Drive, Stoughton, MA 02072</t>
  </si>
  <si>
    <t>Elizabeth McDonald</t>
  </si>
  <si>
    <t>781 344 3700</t>
  </si>
  <si>
    <t>781 341 5690</t>
  </si>
  <si>
    <t xml:space="preserve">liz.bei@comcast.net  </t>
  </si>
  <si>
    <t>1854 Dorchester Avenue, Boston, MA 02124</t>
  </si>
  <si>
    <t>Gerard Cardillo</t>
  </si>
  <si>
    <t>617 288 0700</t>
  </si>
  <si>
    <t>617 282 6757</t>
  </si>
  <si>
    <t>gcardillo@betcorp.com</t>
  </si>
  <si>
    <t>1147 Main Street, Brockton, MA 02301</t>
  </si>
  <si>
    <t>508-584-2004</t>
  </si>
  <si>
    <t>Brenden DeAndrade</t>
  </si>
  <si>
    <t>bdeandrade@bravaelectric.com</t>
  </si>
  <si>
    <t>152 Oldham Street, Pembroke, MA 02359</t>
  </si>
  <si>
    <t>Brian Sennett</t>
  </si>
  <si>
    <t>781-294-4437</t>
  </si>
  <si>
    <t>781-294-7604</t>
  </si>
  <si>
    <t>bsennett@snowmelters.com</t>
  </si>
  <si>
    <t>151A California Street, Newton, MA 02458</t>
  </si>
  <si>
    <t>Richard J. Auger</t>
  </si>
  <si>
    <t>617-244-0203</t>
  </si>
  <si>
    <t>617-244-0130</t>
  </si>
  <si>
    <t>rauger@chsinc.net</t>
  </si>
  <si>
    <t>97 Rawson Road, Quincy, MA 02170</t>
  </si>
  <si>
    <t>617-479-3900</t>
  </si>
  <si>
    <t>617-847-0047</t>
  </si>
  <si>
    <t>11 KATRINA ROAD, CHELMSFORD MA 01824</t>
  </si>
  <si>
    <t>JEFFREY VAUGHAN</t>
  </si>
  <si>
    <t>978-256-0000</t>
  </si>
  <si>
    <t>978-256-0440</t>
  </si>
  <si>
    <t>INFO@KENDALLBOILER.COM</t>
  </si>
  <si>
    <t>98 Hicks Avenue, Medford, MA 02155</t>
  </si>
  <si>
    <t>Wayne Hingston</t>
  </si>
  <si>
    <t>317.776.4700</t>
  </si>
  <si>
    <t>Whingston@neschool.com</t>
  </si>
  <si>
    <t>50 NEW SALEM ST, WAKEFIELD, MA 01880</t>
  </si>
  <si>
    <t>ANDREW RIST</t>
  </si>
  <si>
    <t>781-246-5555</t>
  </si>
  <si>
    <t>781-246-5554</t>
  </si>
  <si>
    <t>ARIST@PINERIDGETECH.COM</t>
  </si>
  <si>
    <t>41 Central Street, Auburn, MA 01501</t>
  </si>
  <si>
    <t xml:space="preserve">James Derry </t>
  </si>
  <si>
    <t>508-832-3295</t>
  </si>
  <si>
    <t>508-832-7084</t>
  </si>
  <si>
    <t>jderry@rhwhite.com</t>
  </si>
  <si>
    <t>Prompt Pay</t>
  </si>
  <si>
    <t>Contract Doc ID</t>
  </si>
  <si>
    <t>Category</t>
  </si>
  <si>
    <t>Primary Address (Street, City, Town)</t>
  </si>
  <si>
    <t>Statewide</t>
  </si>
  <si>
    <t>Select Trade Category</t>
  </si>
  <si>
    <t>Vendor Contact Info</t>
  </si>
  <si>
    <t>% Markup Prevailing Wage2</t>
  </si>
  <si>
    <t>Statewide Contract ID</t>
  </si>
  <si>
    <t>COMMBUYS MBPO Link2</t>
  </si>
  <si>
    <t>0</t>
  </si>
  <si>
    <t>Contract User Guide</t>
  </si>
  <si>
    <t>-</t>
  </si>
  <si>
    <t>X</t>
  </si>
  <si>
    <t>PO-17-1080-OSD03-OSD03-11180</t>
  </si>
  <si>
    <t>Robert W. Irvine &amp; Sons</t>
  </si>
  <si>
    <t>147 Blossom Street, Lynn, MA01902</t>
  </si>
  <si>
    <t>James Kidney</t>
  </si>
  <si>
    <t>781 581 0464 x226</t>
  </si>
  <si>
    <t>781 581 2860</t>
  </si>
  <si>
    <t xml:space="preserve">jkidney@irvineandsons.com </t>
  </si>
  <si>
    <t>PO-18-1080-OSD03-SRC02-11189</t>
  </si>
  <si>
    <t>Podgurski Corp.</t>
  </si>
  <si>
    <t>8 Springdale Ave, Canton, MA  02021</t>
  </si>
  <si>
    <t>Tom Constantin</t>
  </si>
  <si>
    <t>617  719  1117</t>
  </si>
  <si>
    <t>781.828.0438</t>
  </si>
  <si>
    <t>Tconstantin@podgurskicorp.com</t>
  </si>
  <si>
    <t>PO-17-1080-OSD03-OSD03-11196</t>
  </si>
  <si>
    <t>ML Schmitt, Inc.</t>
  </si>
  <si>
    <t>371 Taylor Street, Springfield, MA  01105</t>
  </si>
  <si>
    <t>Daniel Renna</t>
  </si>
  <si>
    <t>413 733 7868</t>
  </si>
  <si>
    <t>413 316 0145</t>
  </si>
  <si>
    <t xml:space="preserve">danielr@mischmittelectric.com </t>
  </si>
  <si>
    <t>Select County</t>
  </si>
  <si>
    <t>PO-17-1080-OSD03-OSD03-11207</t>
  </si>
  <si>
    <t>JC Lentine Electric</t>
  </si>
  <si>
    <t>54R Water Street #6, Hyde Park, MA  02136</t>
  </si>
  <si>
    <t>John C. Lentine</t>
  </si>
  <si>
    <t>617 361 1500</t>
  </si>
  <si>
    <t>617 384 2006</t>
  </si>
  <si>
    <t xml:space="preserve">john@lentineelectric.com </t>
  </si>
  <si>
    <t>PO-17-1080-OSD03-OSD03-11181</t>
  </si>
  <si>
    <t>Kleeberg Mechancial Services</t>
  </si>
  <si>
    <t>65 Westover Road, Ludlow, MA  01056</t>
  </si>
  <si>
    <t>Jody Pitoniak</t>
  </si>
  <si>
    <t>413-589-1854</t>
  </si>
  <si>
    <t>413-583-6383</t>
  </si>
  <si>
    <t xml:space="preserve">jpitoniak@kleeberg.com </t>
  </si>
  <si>
    <t>PO-17-1080-OSD03-OSD03-11266</t>
  </si>
  <si>
    <t>Stutman Contracting, Inc.</t>
  </si>
  <si>
    <t>18 Sutton Ave., Oxford, MA  01540</t>
  </si>
  <si>
    <t>Steven LeBoeuf</t>
  </si>
  <si>
    <t>508 987 9472</t>
  </si>
  <si>
    <t>sleboeuf@stutmancontracting.com</t>
  </si>
  <si>
    <r>
      <t xml:space="preserve">User dropdown menu to select coverage
</t>
    </r>
    <r>
      <rPr>
        <b/>
        <u/>
        <sz val="12"/>
        <color rgb="FFFF0000"/>
        <rFont val="Calibri"/>
        <family val="2"/>
        <scheme val="minor"/>
      </rPr>
      <t>COUNTY</t>
    </r>
    <r>
      <rPr>
        <b/>
        <sz val="12"/>
        <color rgb="FF3F3F3F"/>
        <rFont val="Calibri"/>
        <family val="2"/>
        <scheme val="minor"/>
      </rPr>
      <t xml:space="preserve"> &gt;&gt;&gt;&gt;&gt;</t>
    </r>
  </si>
  <si>
    <r>
      <t xml:space="preserve">User dropdown menu to select
</t>
    </r>
    <r>
      <rPr>
        <b/>
        <u/>
        <sz val="12"/>
        <color rgb="FFFF0000"/>
        <rFont val="Calibri"/>
        <family val="2"/>
        <scheme val="minor"/>
      </rPr>
      <t>TRADE CATEGORY</t>
    </r>
    <r>
      <rPr>
        <b/>
        <sz val="12"/>
        <color rgb="FF3F3F3F"/>
        <rFont val="Calibri"/>
        <family val="2"/>
        <scheme val="minor"/>
      </rPr>
      <t xml:space="preserve"> &gt;&gt;&gt;&gt;</t>
    </r>
  </si>
  <si>
    <t>PO-18-1080-OSD03-SRC02-11206</t>
  </si>
  <si>
    <t>PO-18-1080-OSD03-SRC02-11331</t>
  </si>
  <si>
    <t>Hub Glass Services</t>
  </si>
  <si>
    <t>216 McGrath Highway, Somerville, MA  02143</t>
  </si>
  <si>
    <t>Sharon Tankel</t>
  </si>
  <si>
    <t>617 625 6661</t>
  </si>
  <si>
    <t>617 625 0223</t>
  </si>
  <si>
    <t>hubglass@aol.com</t>
  </si>
  <si>
    <t>PO-17-1080-OSD03-OSD03-11328</t>
  </si>
  <si>
    <t>20 Holland Street, 405A, Somerville MA  02144</t>
  </si>
  <si>
    <t>Moe Barry</t>
  </si>
  <si>
    <t>617 939 0167</t>
  </si>
  <si>
    <t>617 939 0176</t>
  </si>
  <si>
    <t xml:space="preserve">moe.barry@energychoice.com </t>
  </si>
  <si>
    <t>PO-17-1080-OSD03-OSD03-11408</t>
  </si>
  <si>
    <t>BHD Lawn and Building Services Inc.</t>
  </si>
  <si>
    <t>P.O. Box 238 Dracut, MA 01826</t>
  </si>
  <si>
    <t>Ken Hannaford, Vice President</t>
  </si>
  <si>
    <t>978-808-6149</t>
  </si>
  <si>
    <t>978-934-8605</t>
  </si>
  <si>
    <t>ken@bhdcompany.com</t>
  </si>
  <si>
    <t>PO-18-1080-OSD03-SRC02-11411</t>
  </si>
  <si>
    <t>Total Lighting Service, LLC</t>
  </si>
  <si>
    <t>24 Wooster Ave., Waterbury, CT  06708</t>
  </si>
  <si>
    <t>Brian Sheehan</t>
  </si>
  <si>
    <t>203-592-3727</t>
  </si>
  <si>
    <t>bsheehan@total-light.com</t>
  </si>
  <si>
    <t>PO-17-1080-OSD03-OSD03-11497</t>
  </si>
  <si>
    <t>Francis H. Maroney, Inc.</t>
  </si>
  <si>
    <t>491 Amesbury Road, Haverhill, MA  01830</t>
  </si>
  <si>
    <t xml:space="preserve">James Sheehan </t>
  </si>
  <si>
    <t>978 374-7459</t>
  </si>
  <si>
    <t xml:space="preserve">jsheehan@fhmaroney.com  </t>
  </si>
  <si>
    <t>PO-17-1080-OSD03-OSD03-11530</t>
  </si>
  <si>
    <t>Daikin Applied Americas Inc. d/b/a Daikin Applied</t>
  </si>
  <si>
    <t>19 Walpole Park South, Unit 3, Walpole, MA  02081</t>
  </si>
  <si>
    <t>Bob Sweet</t>
  </si>
  <si>
    <t>(508) 668-4000 x104</t>
  </si>
  <si>
    <t>(508) 668-4030</t>
  </si>
  <si>
    <t>Robert.Sweet@daikinapplied.com</t>
  </si>
  <si>
    <t>General Air Conditioning &amp; Heating, Inc. (MBE certified)</t>
  </si>
  <si>
    <t>7 Gaston Street, Dorchester</t>
  </si>
  <si>
    <t>Winston Telesford, Vice President/PM</t>
  </si>
  <si>
    <t>617-427-7370</t>
  </si>
  <si>
    <t>617-427-7371</t>
  </si>
  <si>
    <t>Winston@General-air.net</t>
  </si>
  <si>
    <t>Integrated Electrical Systems Inc.</t>
  </si>
  <si>
    <t>258 Willard Street, Unit-E, Quincy, MA 02169</t>
  </si>
  <si>
    <t xml:space="preserve">Christopher J. Sidoti </t>
  </si>
  <si>
    <t>(617) 471-2900</t>
  </si>
  <si>
    <t>(617) 471-2919</t>
  </si>
  <si>
    <t>csidoti@integratedelectric.com</t>
  </si>
  <si>
    <t>New England Generators</t>
  </si>
  <si>
    <t>18 Columbia RD Suite 204, Pembroke, MA  02359</t>
  </si>
  <si>
    <t>Scott Matthews</t>
  </si>
  <si>
    <t>781-294-8300</t>
  </si>
  <si>
    <t>781-293-3376</t>
  </si>
  <si>
    <t>scott@negenerator.com</t>
  </si>
  <si>
    <t>Royal Steam Heater</t>
  </si>
  <si>
    <t>499 Main Street, Gardner, MA  01440</t>
  </si>
  <si>
    <t>Keith R Dembek</t>
  </si>
  <si>
    <t>978-632-0770</t>
  </si>
  <si>
    <t>978-632-2468</t>
  </si>
  <si>
    <t xml:space="preserve">kdembek@royalsteamheater.com </t>
  </si>
  <si>
    <t>PO-17-1080-OSD03-OSD03-11567</t>
  </si>
  <si>
    <t>#REF!</t>
  </si>
  <si>
    <t>Energy Choice, Inc.</t>
  </si>
  <si>
    <t>PO-18-1080-OSD03-SRC02-11572</t>
  </si>
  <si>
    <t>PO-18-1080-OSD03-SRC02-11573</t>
  </si>
  <si>
    <t>PO-18-1080-OSD03-SRC02-11571</t>
  </si>
  <si>
    <t>PO-17-1080-OSD03-OSD03-11566</t>
  </si>
  <si>
    <t>PO-17-1080-OSD03-OSD03-11565</t>
  </si>
  <si>
    <t>PO-18-1080-OSD03-SRC02-11568</t>
  </si>
  <si>
    <t>PO-18-1080-OSD03-SRC02-11569</t>
  </si>
  <si>
    <t>Carpentry Services</t>
  </si>
  <si>
    <t>Betty Fernandez</t>
  </si>
  <si>
    <t>Katherine Morse</t>
  </si>
  <si>
    <t>OSD Contract Manager</t>
  </si>
  <si>
    <t>Septic Services</t>
  </si>
  <si>
    <t>Excavation Services</t>
  </si>
  <si>
    <t>Masonry Services</t>
  </si>
  <si>
    <t>Asphalt Paving Services</t>
  </si>
  <si>
    <t>Katherine Morse
Address: One Ashburton Place Room 1017 Boston, MA 02108
Phone: 617-720-3153 | Email: katherine.morse@state.ma.us</t>
  </si>
  <si>
    <t>Betty Fernandez
Address: One Ashburton Place Room 1017 Boston, MA 02108
Phone: 617-720-3133 | Email: betty.fernandez@state.ma.us</t>
  </si>
  <si>
    <t xml:space="preserve">TRD01:  </t>
  </si>
  <si>
    <t xml:space="preserve">TRD02:  </t>
  </si>
  <si>
    <t>PO-17-1080-OSD03-OSD03 11722</t>
  </si>
  <si>
    <t>Collins Electric</t>
  </si>
  <si>
    <t>53 2nd Ave., Chicopee, MA  01103</t>
  </si>
  <si>
    <t>George Frantiska</t>
  </si>
  <si>
    <t>413 592 9221</t>
  </si>
  <si>
    <t>413 592 4157</t>
  </si>
  <si>
    <t>Gfrantiska@collinselectricco.com</t>
  </si>
  <si>
    <t>PO-17-1080-OSD03-OSD03 11720</t>
  </si>
  <si>
    <t>Electrical Installations, Inc. EII</t>
  </si>
  <si>
    <t>397 Whittier Hwy, Moultonboro, NH 03254</t>
  </si>
  <si>
    <t>Darlene Fritz</t>
  </si>
  <si>
    <t>(603)253-4525</t>
  </si>
  <si>
    <t>(603)253-6284</t>
  </si>
  <si>
    <t>darlene.fritz@eii-hq.com</t>
  </si>
  <si>
    <t>PO-17-1080-OSD03-OSD03 11721</t>
  </si>
  <si>
    <t>Emcor Services, Northeast</t>
  </si>
  <si>
    <t>80 Hawes Way, Stooughton, MA  02072</t>
  </si>
  <si>
    <t>Donna Vaillancourt</t>
  </si>
  <si>
    <t>(781)573-1700</t>
  </si>
  <si>
    <t>(781)341-3337</t>
  </si>
  <si>
    <t>donna_vaillancourt@emcorgroup.com</t>
  </si>
  <si>
    <t>PO-17-1080-OSD03-SRC02-11836</t>
  </si>
  <si>
    <t>TRD02</t>
  </si>
  <si>
    <t>Baker Mason Contractors, Inc.</t>
  </si>
  <si>
    <t>251 Hillside Road, Southwick, Ma 01077</t>
  </si>
  <si>
    <t>Thomas M. Baker, President</t>
  </si>
  <si>
    <t>413-427-0579</t>
  </si>
  <si>
    <t>413-569-3172</t>
  </si>
  <si>
    <t>Tbaker251@comcast.net</t>
  </si>
  <si>
    <t>PO-17-1080-OSD03-SRC02-11834</t>
  </si>
  <si>
    <t>Clean Venture, Inc.</t>
  </si>
  <si>
    <t>138 Leland Street, Framingham, MA 01702</t>
  </si>
  <si>
    <t>Craig Bezarro, Operations Manager</t>
  </si>
  <si>
    <t>Office: (508) 872-5000, Cell: (508) 962-7838</t>
  </si>
  <si>
    <t>(508) 875-5271</t>
  </si>
  <si>
    <t>cbezarro@acvenviro.com</t>
  </si>
  <si>
    <t>PO-17-1080-OSD03-SRC02-11835</t>
  </si>
  <si>
    <t xml:space="preserve">Carpentry Services </t>
  </si>
  <si>
    <t>810 Southampton Rd., Ste. 1, Westfield MA 01085</t>
  </si>
  <si>
    <t>Lori Kurtz, Treas.</t>
  </si>
  <si>
    <t>413-568-0636 x100</t>
  </si>
  <si>
    <t>PO-18-1080-OSD03-SRC02-11839</t>
  </si>
  <si>
    <t>PO-17-1080-OSD03-SRC02-11837</t>
  </si>
  <si>
    <t>Murphy Specialty, Inc.</t>
  </si>
  <si>
    <t>158 Arlington St.  Boston, MA 02136</t>
  </si>
  <si>
    <t>Paul Hardiman   President</t>
  </si>
  <si>
    <t>617-361-3242</t>
  </si>
  <si>
    <t>none</t>
  </si>
  <si>
    <t>PO-17-1080-OSD03-SRC02-11833</t>
  </si>
  <si>
    <t>PO-18-1080-OSD03-SRC02-11840</t>
  </si>
  <si>
    <t>3 Ajootian Way, Bldg. B, Middleton, MA 01949</t>
  </si>
  <si>
    <t>PO-17-1080-OSD03-OSD03-11719</t>
  </si>
  <si>
    <t>Automatic Tempature Control Corp</t>
  </si>
  <si>
    <t>86 Finnell Drive, Bldg. 1, Weymouth, MA  02188</t>
  </si>
  <si>
    <t>John Leary</t>
  </si>
  <si>
    <t>781 340-1000</t>
  </si>
  <si>
    <t>781-340-1620</t>
  </si>
  <si>
    <t xml:space="preserve">jleary@autotempcontrol.com </t>
  </si>
  <si>
    <t>PO-17-1080-OSD03-OSD03-11856</t>
  </si>
  <si>
    <t>Emcor Services New England Mechanical</t>
  </si>
  <si>
    <t>166 Tunnel Road, Vernon, CT 06066</t>
  </si>
  <si>
    <t>Keith Fredette</t>
  </si>
  <si>
    <t>860-871-1111</t>
  </si>
  <si>
    <t>866-481-3250</t>
  </si>
  <si>
    <t>service_dispatch@nemsi.com</t>
  </si>
  <si>
    <t>PO-18-1080-OSD03-SRC02-11860</t>
  </si>
  <si>
    <t>PO-18-1080-OSD03-SRC02-11858</t>
  </si>
  <si>
    <t>PO-18-1080-OSD03-SRC02-11857</t>
  </si>
  <si>
    <t>PO-18-1080-OSD03-SRC02-11881</t>
  </si>
  <si>
    <t>Johnson Controls, Inc.</t>
  </si>
  <si>
    <t>6 Blackstone Valley Place Suite 202, Boston, ma</t>
  </si>
  <si>
    <t>John C. Sullivan</t>
  </si>
  <si>
    <t>401-235-6700</t>
  </si>
  <si>
    <t>401-235-6726</t>
  </si>
  <si>
    <t xml:space="preserve">john.c.sullivan@jci.com </t>
  </si>
  <si>
    <t>PO-17-1080-OSD03-OSD03-11879</t>
  </si>
  <si>
    <t xml:space="preserve">Killeen Electrical Services </t>
  </si>
  <si>
    <t>20 Factory Street, Everett, MA  02149</t>
  </si>
  <si>
    <t>Shawn C. Killeen</t>
  </si>
  <si>
    <t>617 799-6517</t>
  </si>
  <si>
    <t>Miake2010@aol.com</t>
  </si>
  <si>
    <t>PO-17-1080-OSD03-OSD03-11849</t>
  </si>
  <si>
    <t>Patrick J. Kennedy &amp; Sons</t>
  </si>
  <si>
    <t>39 GIBSON STREET, BOSTON, MA 02122</t>
  </si>
  <si>
    <t>Paul Kennedy, Jr.</t>
  </si>
  <si>
    <t>617-446-8000</t>
  </si>
  <si>
    <t>617-265-5126</t>
  </si>
  <si>
    <t>PAULJR@PJKENNEDY.COM</t>
  </si>
  <si>
    <t>PO-18-1080-OSD03-SRC02-11850</t>
  </si>
  <si>
    <t>PO-17-1080-OSD03-OSD03-11878</t>
  </si>
  <si>
    <t>PROTEK/Interior Solutions</t>
  </si>
  <si>
    <t>75 N. Main St., Randolph, MA 02368</t>
  </si>
  <si>
    <t>Dave Ableman</t>
  </si>
  <si>
    <t>781-963-8813</t>
  </si>
  <si>
    <t>781-986-8223</t>
  </si>
  <si>
    <t>dableman@protekcorporation.com</t>
  </si>
  <si>
    <t>PO-18-1080-OSD03-SRC02-11852</t>
  </si>
  <si>
    <t>TJ Conway Co.</t>
  </si>
  <si>
    <t xml:space="preserve">26 Progress Avenue, Springfield, MA </t>
  </si>
  <si>
    <t>John Reidy, Service Manager</t>
  </si>
  <si>
    <t>413 732 5131</t>
  </si>
  <si>
    <t>413 731 5365</t>
  </si>
  <si>
    <t>jreidy@tjconway.com</t>
  </si>
  <si>
    <t>PO-17-1080-OSD03-OSD03-11847</t>
  </si>
  <si>
    <t>PO-18-1080-OSD03-SRC02-11853</t>
  </si>
  <si>
    <t>PO-17-1080-OSD03-OSD03-11848</t>
  </si>
  <si>
    <t>Weston &amp; Sampson Co.</t>
  </si>
  <si>
    <t>5 Centennial Drive, Peabody, MA 01960</t>
  </si>
  <si>
    <t>Vito Ciaramitaro</t>
  </si>
  <si>
    <t>978 268 0340</t>
  </si>
  <si>
    <t>978 977 0100</t>
  </si>
  <si>
    <t>ciaramitarov@wseinc.com</t>
  </si>
  <si>
    <t>PO-18-1080-OSD03-SRC02-11851</t>
  </si>
  <si>
    <t>18 Providence Road, P.O. Box 36, Sutton, MA  01590</t>
  </si>
  <si>
    <t>Michelle Roy</t>
  </si>
  <si>
    <t>michelleroy@trenaudelectric.com</t>
  </si>
  <si>
    <t>PO-17-1080-OSD03-OSD03-12058</t>
  </si>
  <si>
    <t>Energy Technology, Co.</t>
  </si>
  <si>
    <t>21 Elvira Street, Bellingham, MA  02019</t>
  </si>
  <si>
    <t>Dennis Ray</t>
  </si>
  <si>
    <t>508 883 3366</t>
  </si>
  <si>
    <t>508 883 8511</t>
  </si>
  <si>
    <t xml:space="preserve">droy.energytech@comcast.net </t>
  </si>
  <si>
    <t>PO-17-1080-OSD03-OSD03-12059</t>
  </si>
  <si>
    <t>F&amp;T Services, LLC</t>
  </si>
  <si>
    <t>649 Broadway Malden Ma 02148</t>
  </si>
  <si>
    <t xml:space="preserve">Anthony Sorrentino  </t>
  </si>
  <si>
    <t>781-953-7792</t>
  </si>
  <si>
    <t>wirenut73@comcast.net</t>
  </si>
  <si>
    <t>PO-17-1080-OSD03-SRC02-11919</t>
  </si>
  <si>
    <t>L.R. Favreau Septic Service</t>
  </si>
  <si>
    <t>95 Chance Hill Road, Sterling, MA 01564</t>
  </si>
  <si>
    <t>Holly Shaw</t>
  </si>
  <si>
    <t>978-365-4300</t>
  </si>
  <si>
    <t>978-365-4302</t>
  </si>
  <si>
    <t>office@favreauseptic.com</t>
  </si>
  <si>
    <t>PO-17-1080-OSD03-SRC02-11920</t>
  </si>
  <si>
    <t xml:space="preserve">Mary Costa </t>
  </si>
  <si>
    <t>781-289-7106 ext4</t>
  </si>
  <si>
    <t>mcosta@rapidflowinc.com</t>
  </si>
  <si>
    <t>Updated On:</t>
  </si>
  <si>
    <t>PO-18-1080-OSD03-SRC02-12131</t>
  </si>
  <si>
    <t>Healthy Air Solutions, Inc</t>
  </si>
  <si>
    <t>29 Walnut Rd, Norwell, MA, 02061</t>
  </si>
  <si>
    <t>Thomas Durgin, Project Manager</t>
  </si>
  <si>
    <t>781-659-4062</t>
  </si>
  <si>
    <t>781-659-4082</t>
  </si>
  <si>
    <t xml:space="preserve">tomhealthyairsol@verizon.net </t>
  </si>
  <si>
    <t>PO-17-1080-OSD03-OSD03-12129</t>
  </si>
  <si>
    <t>PO-17-1080-OSD03-OSD03-12122</t>
  </si>
  <si>
    <t>Marcella Building &amp; Renovation Contractor, LLC</t>
  </si>
  <si>
    <t>674 Tyler Street, Pittsfield, MA 01201</t>
  </si>
  <si>
    <t>Ronald J Marcella Jr.</t>
  </si>
  <si>
    <t>413-448-6257</t>
  </si>
  <si>
    <t>413-448-8198</t>
  </si>
  <si>
    <t>ron@marcellabuilding.com</t>
  </si>
  <si>
    <t>PO-17-1080-OSD03-OSD03-12133</t>
  </si>
  <si>
    <t>SNE Building Systems, Inc.</t>
  </si>
  <si>
    <t>29H Kripes Road, East Granby, CT  06026</t>
  </si>
  <si>
    <t>Casey Butler, Operations Manager</t>
  </si>
  <si>
    <t>860-653-5095</t>
  </si>
  <si>
    <t>860-653-5328</t>
  </si>
  <si>
    <t>Casey.butler@snebuildingsystems.com</t>
  </si>
  <si>
    <t>PO-17-1080-OSD03-OSD03-12163</t>
  </si>
  <si>
    <t>4 Seasons Property Management LLC</t>
  </si>
  <si>
    <t>17 Shore Garden Road Hull, MA 02045</t>
  </si>
  <si>
    <t>Joseph F. Mahoney</t>
  </si>
  <si>
    <t>781 603 2170</t>
  </si>
  <si>
    <t>781 925 1811</t>
  </si>
  <si>
    <t>joemahoney37@yahoo.com</t>
  </si>
  <si>
    <t>PO-17-1080-OSD03-OSD03-12164</t>
  </si>
  <si>
    <t>SOUTHWORTH-MILTON, INC. dba Milton CAT</t>
  </si>
  <si>
    <t>100 Quarry Drive, Milford, MA 01757</t>
  </si>
  <si>
    <t xml:space="preserve">Laurence Boyett </t>
  </si>
  <si>
    <t>508-482-1641</t>
  </si>
  <si>
    <t xml:space="preserve">pscsa@miltoncat.com </t>
  </si>
  <si>
    <t>PO-17-1080-OSD03-OSD03-12130</t>
  </si>
  <si>
    <t>Suburban Glass &amp; Mirror Co., Inc.</t>
  </si>
  <si>
    <t>2 Powdermill Rd, Maynard, MA</t>
  </si>
  <si>
    <t>Danny Landry</t>
  </si>
  <si>
    <t>978-897-6908</t>
  </si>
  <si>
    <t>dan@suburbangmw.com</t>
  </si>
  <si>
    <t>PO-17-1080-OSD03-OSD03-12282</t>
  </si>
  <si>
    <t>Air Masters HVAC Services of N.E. Inc</t>
  </si>
  <si>
    <t>59 Turner Street, Fall River, MA  02720</t>
  </si>
  <si>
    <t>Joshua Medeiros</t>
  </si>
  <si>
    <t>508 672 7993</t>
  </si>
  <si>
    <t xml:space="preserve">josh@airmastershvac.net </t>
  </si>
  <si>
    <t>PO-17-1080-OSD03-OSD03-12234</t>
  </si>
  <si>
    <t>Atlas Contracting Inc.</t>
  </si>
  <si>
    <t>87B Beaver St., Waltham, MA  02453</t>
  </si>
  <si>
    <t>Ohan Ozcan, Principal Project Manager</t>
  </si>
  <si>
    <t>781-703-5135</t>
  </si>
  <si>
    <t>781-703-5134</t>
  </si>
  <si>
    <t xml:space="preserve">Ohan@AtlasContractingOnline.com </t>
  </si>
  <si>
    <t>PO-17-1080-OSD03-OSD03-12233</t>
  </si>
  <si>
    <t xml:space="preserve">McGrath Fence Co.   </t>
  </si>
  <si>
    <t>142 Turnpike Street, W Bridgewater, MA 02379</t>
  </si>
  <si>
    <t>Thomas McGrath, President</t>
  </si>
  <si>
    <t>508-583-7334</t>
  </si>
  <si>
    <t>508-583-9061</t>
  </si>
  <si>
    <t>mcgrathfence@comcast.net</t>
  </si>
  <si>
    <t>PO-17-1080-OSD03-OSD03-12283</t>
  </si>
  <si>
    <t>R. Mullen &amp; Associates</t>
  </si>
  <si>
    <t>18 Autumn Circle Hingham, MA 02043</t>
  </si>
  <si>
    <t>Bob Mullen</t>
  </si>
  <si>
    <t>781-820-2458</t>
  </si>
  <si>
    <t>781-331-0266</t>
  </si>
  <si>
    <t xml:space="preserve">Bmullen@Rmullenassociates.com </t>
  </si>
  <si>
    <t>PO-17-1080-OSD03-OSD03-12235</t>
  </si>
  <si>
    <t>Stockbridge Construction Company</t>
  </si>
  <si>
    <t>68 South Oxford RD., Millbury,Ma. 01527</t>
  </si>
  <si>
    <t>Charles Kupfer</t>
  </si>
  <si>
    <t>508-856-3042</t>
  </si>
  <si>
    <t>508-581-7868</t>
  </si>
  <si>
    <t>chachakupfer@yahoo.com</t>
  </si>
  <si>
    <t>PO-17-1080-OSD03-SRC02-12048</t>
  </si>
  <si>
    <t>jjprendy@aol.com</t>
  </si>
  <si>
    <t>PO-18-1080-OSD03-SRC02-12247</t>
  </si>
  <si>
    <t>PO-18-1080-OSD03-SRC02-12248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</si>
</sst>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17" fillId="7" borderId="7" applyNumberFormat="0" applyAlignment="0" applyProtection="0"/>
    <xf numFmtId="0" fontId="5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32" borderId="0" applyNumberFormat="0" applyBorder="0" applyAlignment="0" applyProtection="0"/>
  </cellStyleXfs>
  <cellXfs count="24">
    <xf numFmtId="0" fontId="0" fillId="0" borderId="0" xfId="0"/>
    <xf numFmtId="0" fontId="0" fillId="0" borderId="0" xfId="0"/>
    <xf numFmtId="0" fontId="20" fillId="0" borderId="0" xfId="0" applyFont="1" applyAlignment="1">
      <alignment horizontal="center" vertical="center"/>
    </xf>
    <xf numFmtId="0" fontId="14" fillId="6" borderId="5" xfId="12"/>
    <xf numFmtId="0" fontId="14" fillId="34" borderId="5" xfId="12" applyFill="1" applyAlignment="1">
      <alignment horizontal="center" vertical="center"/>
    </xf>
    <xf numFmtId="0" fontId="14" fillId="6" borderId="5" xfId="12" applyAlignment="1">
      <alignment wrapText="1"/>
    </xf>
    <xf numFmtId="0" fontId="14" fillId="34" borderId="11" xfId="12" applyFill="1" applyBorder="1" applyAlignment="1">
      <alignment horizontal="center" vertical="center"/>
    </xf>
    <xf numFmtId="0" fontId="0" fillId="33" borderId="0" xfId="0" applyFill="1"/>
    <xf numFmtId="0" fontId="14" fillId="6" borderId="10" xfId="12" applyNumberFormat="1" applyBorder="1"/>
    <xf numFmtId="0" fontId="14" fillId="6" borderId="5" xfId="12" applyNumberFormat="1"/>
    <xf numFmtId="0" fontId="0" fillId="0" borderId="0" xfId="0" applyAlignment="1"/>
    <xf numFmtId="0" fontId="14" fillId="6" borderId="5" xfId="12" applyAlignment="1" applyProtection="1">
      <alignment vertical="center" wrapText="1"/>
      <protection hidden="1"/>
    </xf>
    <xf numFmtId="0" fontId="14" fillId="6" borderId="5" xfId="12" applyAlignment="1" applyProtection="1">
      <alignment vertical="center"/>
      <protection hidden="1"/>
    </xf>
    <xf numFmtId="10" fontId="19" fillId="13" borderId="0" xfId="24" applyNumberFormat="1"/>
    <xf numFmtId="0" fontId="14" fillId="34" borderId="5" xfId="12" applyFill="1" applyAlignment="1">
      <alignment horizontal="center" vertical="center" wrapText="1"/>
    </xf>
    <xf numFmtId="0" fontId="21" fillId="6" borderId="5" xfId="2" applyFont="1" applyFill="1" applyBorder="1" applyAlignment="1" applyProtection="1">
      <alignment horizontal="center" vertical="center"/>
      <protection hidden="1"/>
    </xf>
    <xf numFmtId="0" fontId="22" fillId="34" borderId="12" xfId="12" applyFont="1" applyFill="1" applyBorder="1" applyAlignment="1">
      <alignment horizontal="center" vertical="center" wrapText="1"/>
    </xf>
    <xf numFmtId="0" fontId="22" fillId="8" borderId="13" xfId="17" applyFont="1" applyBorder="1" applyAlignment="1" applyProtection="1">
      <alignment horizontal="center" vertical="center"/>
      <protection locked="0"/>
    </xf>
    <xf numFmtId="0" fontId="0" fillId="0" borderId="0" xfId="0" applyNumberFormat="1"/>
    <xf numFmtId="0" fontId="24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25" fillId="0" borderId="0" xfId="0" applyFont="1" applyAlignment="1">
      <alignment horizontal="right" vertical="center"/>
    </xf>
    <xf numFmtId="0" fontId="26" fillId="0" borderId="0" xfId="2" applyFont="1" applyAlignment="1">
      <alignment horizontal="left" vertical="center"/>
    </xf>
    <xf numFmtId="14" fontId="25" fillId="0" borderId="0" xfId="0" applyNumberFormat="1" applyFont="1" applyAlignment="1">
      <alignment horizontal="left" vertic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2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 2" xfId="1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42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 style="thin">
          <color rgb="FF3F3F3F"/>
        </right>
        <top style="thin">
          <color rgb="FF3F3F3F"/>
        </top>
        <bottom style="thin">
          <color rgb="FF3F3F3F"/>
        </bottom>
        <vertical/>
        <horizontal/>
      </border>
    </dxf>
    <dxf>
      <border outline="0">
        <left style="thin">
          <color rgb="FF3F3F3F"/>
        </left>
        <top style="thin">
          <color rgb="FF3F3F3F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rgb="FF3F3F3F"/>
        </bottom>
      </border>
    </dxf>
    <dxf>
      <fill>
        <patternFill patternType="solid">
          <fgColor indexed="64"/>
          <bgColor theme="3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3F3F3F"/>
        </left>
        <right style="thin">
          <color rgb="FF3F3F3F"/>
        </right>
        <top/>
        <bottom/>
      </border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  <dxf>
      <fill>
        <patternFill>
          <bgColor rgb="FF00B05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Tradespersons Contracts Tracker" growShrinkType="overwriteClear" connectionId="1" autoFormatId="16" applyNumberFormats="0" applyBorderFormats="0" applyFontFormats="0" applyPatternFormats="0" applyAlignmentFormats="0" applyWidthHeightFormats="0">
  <queryTableRefresh nextId="38" unboundColumnsRight="4">
    <queryTableFields count="37">
      <queryTableField id="1" name="COMMBUYS MBPO Link" tableColumnId="1"/>
      <queryTableField id="2" name="Lead Name" tableColumnId="2"/>
      <queryTableField id="3" name="Contract Doc ID" tableColumnId="3"/>
      <queryTableField id="4" name="Category" tableColumnId="4"/>
      <queryTableField id="5" name="Statewide" tableColumnId="5"/>
      <queryTableField id="6" name="Barnstable" tableColumnId="6"/>
      <queryTableField id="7" name="Berkshire" tableColumnId="7"/>
      <queryTableField id="8" name="Bristol" tableColumnId="8"/>
      <queryTableField id="9" name="Dukes" tableColumnId="9"/>
      <queryTableField id="10" name="Essex" tableColumnId="10"/>
      <queryTableField id="11" name="Franklin" tableColumnId="11"/>
      <queryTableField id="12" name="Hampden" tableColumnId="12"/>
      <queryTableField id="13" name="Hampshire" tableColumnId="13"/>
      <queryTableField id="14" name="Middlesex" tableColumnId="14"/>
      <queryTableField id="15" name="Nantucket" tableColumnId="15"/>
      <queryTableField id="16" name="Norfolk" tableColumnId="16"/>
      <queryTableField id="17" name="Plymouth" tableColumnId="17"/>
      <queryTableField id="18" name="Suffolk" tableColumnId="18"/>
      <queryTableField id="19" name="Worcester" tableColumnId="19"/>
      <queryTableField id="20" name="Vendor Name" tableColumnId="20"/>
      <queryTableField id="21" name="Primary Address (Street, City, Town)" tableColumnId="21"/>
      <queryTableField id="22" name="Contract Manager Name" tableColumnId="22"/>
      <queryTableField id="23" name="Phone Number" tableColumnId="23"/>
      <queryTableField id="24" name="Fax Number" tableColumnId="24"/>
      <queryTableField id="25" name="Email" tableColumnId="25"/>
      <queryTableField id="26" name="COMMBUYS MBPO Link2" tableColumnId="26"/>
      <queryTableField id="27" name="PPD 10 Days" tableColumnId="27"/>
      <queryTableField id="28" name="PPD 15 Days" tableColumnId="28"/>
      <queryTableField id="29" name="PPD 20 Days" tableColumnId="29"/>
      <queryTableField id="30" name="PPD 30 Days" tableColumnId="30"/>
      <queryTableField id="31" name="% Markup Prevailing Wage" tableColumnId="31"/>
      <queryTableField id="32" name="% Markup Non Business/Emergency Hours" tableColumnId="32"/>
      <queryTableField id="33" name="% Markup Materials" tableColumnId="33"/>
      <queryTableField id="34" dataBound="0" tableColumnId="34"/>
      <queryTableField id="36" dataBound="0" tableColumnId="35"/>
      <queryTableField id="35" dataBound="0" tableColumnId="36"/>
      <queryTableField id="37" dataBound="0" tableColumnId="3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3" name="data" displayName="data" ref="A1:AK963" tableType="queryTable" totalsRowShown="0">
  <autoFilter ref="A1:AK963"/>
  <tableColumns count="37">
    <tableColumn id="1" uniqueName="1" name="COMMBUYS MBPO Link" queryTableFieldId="1"/>
    <tableColumn id="2" uniqueName="2" name="Lead Name" queryTableFieldId="2"/>
    <tableColumn id="3" uniqueName="3" name="Contract Doc ID" queryTableFieldId="3"/>
    <tableColumn id="4" uniqueName="4" name="Category" queryTableFieldId="4"/>
    <tableColumn id="5" uniqueName="5" name="Statewide" queryTableFieldId="5"/>
    <tableColumn id="6" uniqueName="6" name="Barnstable" queryTableFieldId="6"/>
    <tableColumn id="7" uniqueName="7" name="Berkshire" queryTableFieldId="7"/>
    <tableColumn id="8" uniqueName="8" name="Bristol" queryTableFieldId="8"/>
    <tableColumn id="9" uniqueName="9" name="Dukes" queryTableFieldId="9"/>
    <tableColumn id="10" uniqueName="10" name="Essex" queryTableFieldId="10"/>
    <tableColumn id="11" uniqueName="11" name="Franklin" queryTableFieldId="11"/>
    <tableColumn id="12" uniqueName="12" name="Hampden" queryTableFieldId="12"/>
    <tableColumn id="13" uniqueName="13" name="Hampshire" queryTableFieldId="13"/>
    <tableColumn id="14" uniqueName="14" name="Middlesex" queryTableFieldId="14"/>
    <tableColumn id="15" uniqueName="15" name="Nantucket" queryTableFieldId="15"/>
    <tableColumn id="16" uniqueName="16" name="Norfolk" queryTableFieldId="16"/>
    <tableColumn id="17" uniqueName="17" name="Plymouth" queryTableFieldId="17"/>
    <tableColumn id="18" uniqueName="18" name="Suffolk" queryTableFieldId="18"/>
    <tableColumn id="19" uniqueName="19" name="Worcester" queryTableFieldId="19"/>
    <tableColumn id="20" uniqueName="20" name="Vendor Name" queryTableFieldId="20"/>
    <tableColumn id="21" uniqueName="21" name="Primary Address (Street, City, Town)" queryTableFieldId="21"/>
    <tableColumn id="22" uniqueName="22" name="Contract Manager Name" queryTableFieldId="22"/>
    <tableColumn id="23" uniqueName="23" name="Phone Number" queryTableFieldId="23"/>
    <tableColumn id="24" uniqueName="24" name="Fax Number" queryTableFieldId="24"/>
    <tableColumn id="25" uniqueName="25" name="Email" queryTableFieldId="25"/>
    <tableColumn id="26" uniqueName="26" name="COMMBUYS MBPO Link2" queryTableFieldId="26"/>
    <tableColumn id="27" uniqueName="27" name="PPD 10 Days" queryTableFieldId="27"/>
    <tableColumn id="28" uniqueName="28" name="PPD 15 Days" queryTableFieldId="28"/>
    <tableColumn id="29" uniqueName="29" name="PPD 20 Days" queryTableFieldId="29"/>
    <tableColumn id="30" uniqueName="30" name="PPD 30 Days" queryTableFieldId="30"/>
    <tableColumn id="31" uniqueName="31" name="% Markup Prevailing Wage" queryTableFieldId="31"/>
    <tableColumn id="32" uniqueName="32" name="% Markup Non Business/Emergency Hours" queryTableFieldId="32"/>
    <tableColumn id="33" uniqueName="33" name="% Markup Materials" queryTableFieldId="33"/>
    <tableColumn id="34" uniqueName="34" name="Prompt Pay" queryTableFieldId="34" dataDxfId="3">
      <calculatedColumnFormula array="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calculatedColumnFormula>
    </tableColumn>
    <tableColumn id="35" uniqueName="35" name="% Markup Prevailing Wage2" queryTableFieldId="36" dataDxfId="2">
      <calculatedColumnFormula array="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calculatedColumnFormula>
    </tableColumn>
    <tableColumn id="36" uniqueName="36" name="Vendor Contact Info" queryTableFieldId="35" dataDxfId="1">
      <calculatedColumnFormula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calculatedColumnFormula>
    </tableColumn>
    <tableColumn id="37" uniqueName="37" name="OSD Contract Manager" queryTableFieldId="37" dataDxfId="0">
      <calculatedColumnFormula>VLOOKUP(data[Lead Name],get_cat!$A$170:$B$171,2,0)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get_cat" displayName="get_cat" ref="B1:Y120" totalsRowShown="0" headerRowDxfId="31" dataDxfId="29" headerRowBorderDxfId="30" tableBorderDxfId="28" headerRowCellStyle="Output">
  <autoFilter ref="B1:Y120"/>
  <tableColumns count="24">
    <tableColumn id="1" name="Vendor Name" dataDxfId="27" dataCellStyle="Output">
      <calculatedColumnFormula array="1">IFERROR(INDEX(#REF!,SMALL(IF(#REF!=$A$1,ROW(#REF!)),ROW(1:1)),1),"")</calculatedColumnFormula>
    </tableColumn>
    <tableColumn id="2" name="Vendor Contact Info" dataDxfId="26" dataCellStyle="Output">
      <calculatedColumnFormula array="1">IFERROR(INDEX(#REF!,MATCH(get_cat!$B2&amp;$A$1,#REF!&amp;#REF!,0),),"")</calculatedColumnFormula>
    </tableColumn>
    <tableColumn id="3" name="Category" dataDxfId="25" dataCellStyle="Output">
      <calculatedColumnFormula array="1">IFERROR(INDEX(#REF!,MATCH(get_cat!$B2&amp;$A$1,#REF!&amp;#REF!,0),),"")</calculatedColumnFormula>
    </tableColumn>
    <tableColumn id="7" name="Email" dataDxfId="24" dataCellStyle="Output">
      <calculatedColumnFormula array="1">IFERROR(INDEX(#REF!,MATCH(get_cat!$B2&amp;$A$1,#REF!&amp;#REF!,0),),"")</calculatedColumnFormula>
    </tableColumn>
    <tableColumn id="8" name="COMMBUYS MBPO Link" dataDxfId="23" dataCellStyle="Output">
      <calculatedColumnFormula array="1">IFERROR(INDEX(#REF!,MATCH(get_cat!$B2&amp;$A$1,#REF!&amp;#REF!,0),),"")</calculatedColumnFormula>
    </tableColumn>
    <tableColumn id="9" name="Prompt Pay" dataDxfId="22" dataCellStyle="Output">
      <calculatedColumnFormula array="1">IFERROR(INDEX(#REF!,MATCH(get_cat!$B2&amp;$A$1,#REF!&amp;#REF!,0),),"")</calculatedColumnFormula>
    </tableColumn>
    <tableColumn id="4" name="% Markup Prevailing Wage" dataDxfId="21" dataCellStyle="Output">
      <calculatedColumnFormula array="1">IFERROR(INDEX(#REF!,MATCH(get_cat!$B2&amp;$A$1,#REF!&amp;#REF!,0),),"")</calculatedColumnFormula>
    </tableColumn>
    <tableColumn id="10" name="Statewide " dataDxfId="20">
      <calculatedColumnFormula array="1">IFERROR(INDEX(#REF!,MATCH(get_cat!$B2&amp;$A$1,#REF!&amp;#REF!,0),),"")</calculatedColumnFormula>
    </tableColumn>
    <tableColumn id="11" name="Barnstable" dataDxfId="19">
      <calculatedColumnFormula array="1">IFERROR(INDEX(#REF!,MATCH(get_cat!$B2&amp;$A$1,#REF!&amp;#REF!,0),),"")</calculatedColumnFormula>
    </tableColumn>
    <tableColumn id="12" name="Berkshire" dataDxfId="18">
      <calculatedColumnFormula array="1">IFERROR(INDEX(#REF!,MATCH(get_cat!$B2&amp;$A$1,#REF!&amp;#REF!,0),),"")</calculatedColumnFormula>
    </tableColumn>
    <tableColumn id="13" name="Bristol" dataDxfId="17">
      <calculatedColumnFormula array="1">IFERROR(INDEX(#REF!,MATCH(get_cat!$B2&amp;$A$1,#REF!&amp;#REF!,0),),"")</calculatedColumnFormula>
    </tableColumn>
    <tableColumn id="14" name="Dukes" dataDxfId="16">
      <calculatedColumnFormula array="1">IFERROR(INDEX(#REF!,MATCH(get_cat!$B2&amp;$A$1,#REF!&amp;#REF!,0),),"")</calculatedColumnFormula>
    </tableColumn>
    <tableColumn id="15" name="Essex" dataDxfId="15">
      <calculatedColumnFormula array="1">IFERROR(INDEX(#REF!,MATCH(get_cat!$B2&amp;$A$1,#REF!&amp;#REF!,0),),"")</calculatedColumnFormula>
    </tableColumn>
    <tableColumn id="16" name="Franklin" dataDxfId="14">
      <calculatedColumnFormula array="1">IFERROR(INDEX(#REF!,MATCH(get_cat!$B2&amp;$A$1,#REF!&amp;#REF!,0),),"")</calculatedColumnFormula>
    </tableColumn>
    <tableColumn id="17" name="Hampden" dataDxfId="13">
      <calculatedColumnFormula array="1">IFERROR(INDEX(#REF!,MATCH(get_cat!$B2&amp;$A$1,#REF!&amp;#REF!,0),),"")</calculatedColumnFormula>
    </tableColumn>
    <tableColumn id="18" name="Hampshire" dataDxfId="12">
      <calculatedColumnFormula array="1">IFERROR(INDEX(#REF!,MATCH(get_cat!$B2&amp;$A$1,#REF!&amp;#REF!,0),),"")</calculatedColumnFormula>
    </tableColumn>
    <tableColumn id="19" name="Middlesex" dataDxfId="11">
      <calculatedColumnFormula array="1">IFERROR(INDEX(#REF!,MATCH(get_cat!$B2&amp;$A$1,#REF!&amp;#REF!,0),),"")</calculatedColumnFormula>
    </tableColumn>
    <tableColumn id="20" name="Nantucket" dataDxfId="10">
      <calculatedColumnFormula array="1">IFERROR(INDEX(#REF!,MATCH(get_cat!$B2&amp;$A$1,#REF!&amp;#REF!,0),),"")</calculatedColumnFormula>
    </tableColumn>
    <tableColumn id="21" name="Norfolk" dataDxfId="9">
      <calculatedColumnFormula array="1">IFERROR(INDEX(#REF!,MATCH(get_cat!$B2&amp;$A$1,#REF!&amp;#REF!,0),),"")</calculatedColumnFormula>
    </tableColumn>
    <tableColumn id="22" name="Plymouth" dataDxfId="8">
      <calculatedColumnFormula array="1">IFERROR(INDEX(#REF!,MATCH(get_cat!$B2&amp;$A$1,#REF!&amp;#REF!,0),),"")</calculatedColumnFormula>
    </tableColumn>
    <tableColumn id="23" name="Suffolk" dataDxfId="7">
      <calculatedColumnFormula array="1">IFERROR(INDEX(#REF!,MATCH(get_cat!$B2&amp;$A$1,#REF!&amp;#REF!,0),),"")</calculatedColumnFormula>
    </tableColumn>
    <tableColumn id="24" name="Worcester" dataDxfId="6">
      <calculatedColumnFormula array="1">IFERROR(INDEX(#REF!,MATCH(get_cat!$B2&amp;$A$1,#REF!&amp;#REF!,0),),"")</calculatedColumnFormula>
    </tableColumn>
    <tableColumn id="5" name="Contract Doc ID" dataDxfId="5">
      <calculatedColumnFormula array="1">IFERROR(INDEX(#REF!,MATCH(get_cat!$B2&amp;$A$1,#REF!&amp;#REF!,0),),"")</calculatedColumnFormula>
    </tableColumn>
    <tableColumn id="6" name="OSD Contract Manager" dataDxfId="4">
      <calculatedColumnFormula array="1">IFERROR(INDEX(data[[#All],[OSD Contract Manager]],MATCH(get_cat!$B2&amp;$A$1,data[[#All],[Vendor Name]]&amp;data[[#All],[Category]],0),),"")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mass.gov/anf/docs/osd/uguide/trd02-.pdf" TargetMode="External"/><Relationship Id="rId1" Type="http://schemas.openxmlformats.org/officeDocument/2006/relationships/hyperlink" Target="http://www.mass.gov/anf/docs/osd/uguide/trd01.pdf" TargetMode="External"/><Relationship Id="rId4" Type="http://schemas.openxmlformats.org/officeDocument/2006/relationships/image" Target="../media/image1.jpe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64"/>
  <sheetViews>
    <sheetView topLeftCell="A130" workbookViewId="0">
      <selection activeCell="B171" sqref="B171"/>
    </sheetView>
  </sheetViews>
  <sheetFormatPr defaultRowHeight="14.4" x14ac:dyDescent="0.3"/>
  <cols>
    <col min="1" max="1" width="29" bestFit="1" customWidth="1"/>
    <col min="2" max="2" width="14.5546875" bestFit="1" customWidth="1"/>
    <col min="3" max="3" width="16.44140625" bestFit="1" customWidth="1"/>
    <col min="4" max="4" width="26.6640625" bestFit="1" customWidth="1"/>
    <col min="5" max="5" width="11.5546875" bestFit="1" customWidth="1"/>
    <col min="6" max="6" width="12.109375" bestFit="1" customWidth="1"/>
    <col min="7" max="7" width="11" bestFit="1" customWidth="1"/>
    <col min="8" max="8" width="8.44140625" bestFit="1" customWidth="1"/>
    <col min="9" max="9" width="8.33203125" bestFit="1" customWidth="1"/>
    <col min="10" max="10" width="7.6640625" bestFit="1" customWidth="1"/>
    <col min="11" max="11" width="9.88671875" bestFit="1" customWidth="1"/>
    <col min="12" max="12" width="11.44140625" bestFit="1" customWidth="1"/>
    <col min="13" max="13" width="12.21875" bestFit="1" customWidth="1"/>
    <col min="14" max="14" width="11.77734375" bestFit="1" customWidth="1"/>
    <col min="15" max="15" width="12" bestFit="1" customWidth="1"/>
    <col min="16" max="16" width="9.5546875" bestFit="1" customWidth="1"/>
    <col min="17" max="17" width="11.44140625" bestFit="1" customWidth="1"/>
    <col min="18" max="18" width="9.21875" bestFit="1" customWidth="1"/>
    <col min="19" max="19" width="11.77734375" bestFit="1" customWidth="1"/>
    <col min="20" max="20" width="49.6640625" bestFit="1" customWidth="1"/>
    <col min="21" max="21" width="58.109375" bestFit="1" customWidth="1"/>
    <col min="22" max="22" width="43.77734375" bestFit="1" customWidth="1"/>
    <col min="23" max="23" width="37" bestFit="1" customWidth="1"/>
    <col min="24" max="24" width="13.33203125" bestFit="1" customWidth="1"/>
    <col min="25" max="25" width="33" bestFit="1" customWidth="1"/>
    <col min="26" max="26" width="29" bestFit="1" customWidth="1"/>
    <col min="27" max="30" width="13.5546875" bestFit="1" customWidth="1"/>
    <col min="31" max="31" width="26" bestFit="1" customWidth="1"/>
    <col min="32" max="32" width="39.5546875" bestFit="1" customWidth="1"/>
    <col min="33" max="33" width="20.21875" bestFit="1" customWidth="1"/>
    <col min="34" max="34" width="70.6640625" bestFit="1" customWidth="1"/>
    <col min="35" max="37" width="80.88671875" bestFit="1" customWidth="1"/>
  </cols>
  <sheetData>
    <row r="1" spans="1:37" x14ac:dyDescent="0.3">
      <c r="A1" t="s">
        <v>6</v>
      </c>
      <c r="B1" t="s">
        <v>0</v>
      </c>
      <c r="C1" t="s">
        <v>515</v>
      </c>
      <c r="D1" t="s">
        <v>516</v>
      </c>
      <c r="E1" t="s">
        <v>518</v>
      </c>
      <c r="F1" t="s">
        <v>224</v>
      </c>
      <c r="G1" t="s">
        <v>225</v>
      </c>
      <c r="H1" t="s">
        <v>226</v>
      </c>
      <c r="I1" t="s">
        <v>227</v>
      </c>
      <c r="J1" t="s">
        <v>228</v>
      </c>
      <c r="K1" t="s">
        <v>229</v>
      </c>
      <c r="L1" t="s">
        <v>230</v>
      </c>
      <c r="M1" t="s">
        <v>231</v>
      </c>
      <c r="N1" t="s">
        <v>232</v>
      </c>
      <c r="O1" t="s">
        <v>233</v>
      </c>
      <c r="P1" t="s">
        <v>234</v>
      </c>
      <c r="Q1" t="s">
        <v>235</v>
      </c>
      <c r="R1" t="s">
        <v>236</v>
      </c>
      <c r="S1" t="s">
        <v>237</v>
      </c>
      <c r="T1" t="s">
        <v>1</v>
      </c>
      <c r="U1" t="s">
        <v>517</v>
      </c>
      <c r="V1" t="s">
        <v>2</v>
      </c>
      <c r="W1" t="s">
        <v>3</v>
      </c>
      <c r="X1" t="s">
        <v>4</v>
      </c>
      <c r="Y1" t="s">
        <v>5</v>
      </c>
      <c r="Z1" t="s">
        <v>523</v>
      </c>
      <c r="AA1" t="s">
        <v>435</v>
      </c>
      <c r="AB1" t="s">
        <v>436</v>
      </c>
      <c r="AC1" t="s">
        <v>437</v>
      </c>
      <c r="AD1" t="s">
        <v>438</v>
      </c>
      <c r="AE1" t="s">
        <v>439</v>
      </c>
      <c r="AF1" t="s">
        <v>440</v>
      </c>
      <c r="AG1" t="s">
        <v>441</v>
      </c>
      <c r="AH1" s="13" t="s">
        <v>514</v>
      </c>
      <c r="AI1" s="13" t="s">
        <v>521</v>
      </c>
      <c r="AJ1" s="13" t="s">
        <v>520</v>
      </c>
      <c r="AK1" s="13" t="s">
        <v>649</v>
      </c>
    </row>
    <row r="2" spans="1:37" x14ac:dyDescent="0.3">
      <c r="A2" t="s">
        <v>821</v>
      </c>
      <c r="B2" t="s">
        <v>647</v>
      </c>
      <c r="C2" t="s">
        <v>7</v>
      </c>
      <c r="D2" t="s">
        <v>15</v>
      </c>
      <c r="E2" t="s">
        <v>526</v>
      </c>
      <c r="F2" t="s">
        <v>526</v>
      </c>
      <c r="G2" t="s">
        <v>526</v>
      </c>
      <c r="H2" t="s">
        <v>527</v>
      </c>
      <c r="I2" t="s">
        <v>527</v>
      </c>
      <c r="J2" t="s">
        <v>527</v>
      </c>
      <c r="K2" t="s">
        <v>526</v>
      </c>
      <c r="L2" t="s">
        <v>526</v>
      </c>
      <c r="M2" t="s">
        <v>526</v>
      </c>
      <c r="N2" t="s">
        <v>527</v>
      </c>
      <c r="O2" t="s">
        <v>527</v>
      </c>
      <c r="P2" t="s">
        <v>527</v>
      </c>
      <c r="Q2" t="s">
        <v>527</v>
      </c>
      <c r="R2" t="s">
        <v>527</v>
      </c>
      <c r="S2" t="s">
        <v>526</v>
      </c>
      <c r="T2" t="s">
        <v>822</v>
      </c>
      <c r="U2" t="s">
        <v>823</v>
      </c>
      <c r="V2" t="s">
        <v>824</v>
      </c>
      <c r="W2" t="s">
        <v>825</v>
      </c>
      <c r="X2" t="s">
        <v>826</v>
      </c>
      <c r="Y2" t="s">
        <v>827</v>
      </c>
      <c r="Z2" t="s">
        <v>821</v>
      </c>
      <c r="AA2">
        <v>0.05</v>
      </c>
      <c r="AB2">
        <v>0.04</v>
      </c>
      <c r="AC2">
        <v>0.03</v>
      </c>
      <c r="AD2">
        <v>0.02</v>
      </c>
      <c r="AE2">
        <v>0.2</v>
      </c>
      <c r="AG2">
        <v>0.2</v>
      </c>
      <c r="AH2" t="str">
        <f t="array" ref="AH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2" t="str">
        <f t="array" ref="AI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20.00%</v>
      </c>
      <c r="AJ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F. Mahoney
Primary Addres: 17 Shore Garden Road Hull, MA 02045
Phone Number: 781 603 2170
Fax Number: 781 925 1811</v>
      </c>
      <c r="AK2" s="18" t="str">
        <f>VLOOKUP(data[Lead Name],get_cat!$A$170:$B$171,2,0)</f>
        <v>Betty Fernandez
Address: One Ashburton Place Room 1017 Boston, MA 02108
Phone: 617-720-3133 | Email: betty.fernandez@state.ma.us</v>
      </c>
    </row>
    <row r="3" spans="1:37" x14ac:dyDescent="0.3">
      <c r="A3" t="s">
        <v>314</v>
      </c>
      <c r="B3" t="s">
        <v>647</v>
      </c>
      <c r="C3" t="s">
        <v>7</v>
      </c>
      <c r="D3" t="s">
        <v>89</v>
      </c>
      <c r="E3" t="s">
        <v>526</v>
      </c>
      <c r="F3" t="s">
        <v>527</v>
      </c>
      <c r="G3" t="s">
        <v>526</v>
      </c>
      <c r="H3" t="s">
        <v>527</v>
      </c>
      <c r="I3" t="s">
        <v>527</v>
      </c>
      <c r="J3" t="s">
        <v>526</v>
      </c>
      <c r="K3" t="s">
        <v>526</v>
      </c>
      <c r="L3" t="s">
        <v>526</v>
      </c>
      <c r="M3" t="s">
        <v>526</v>
      </c>
      <c r="N3" t="s">
        <v>526</v>
      </c>
      <c r="O3" t="s">
        <v>527</v>
      </c>
      <c r="P3" t="s">
        <v>527</v>
      </c>
      <c r="Q3" t="s">
        <v>527</v>
      </c>
      <c r="R3" t="s">
        <v>527</v>
      </c>
      <c r="S3" t="s">
        <v>526</v>
      </c>
      <c r="T3" t="s">
        <v>242</v>
      </c>
      <c r="U3" t="s">
        <v>243</v>
      </c>
      <c r="V3" t="s">
        <v>244</v>
      </c>
      <c r="W3" t="s">
        <v>245</v>
      </c>
      <c r="X3" t="s">
        <v>246</v>
      </c>
      <c r="Y3" t="s">
        <v>247</v>
      </c>
      <c r="Z3" t="s">
        <v>314</v>
      </c>
      <c r="AA3">
        <v>0.01</v>
      </c>
      <c r="AB3">
        <v>0</v>
      </c>
      <c r="AC3">
        <v>0</v>
      </c>
      <c r="AD3">
        <v>0</v>
      </c>
      <c r="AE3">
        <v>1.5</v>
      </c>
      <c r="AF3">
        <v>190</v>
      </c>
      <c r="AG3">
        <v>0.15</v>
      </c>
      <c r="AH3" t="str">
        <f t="array" ref="AH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" t="str">
        <f t="array" ref="AI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150.00%
% Markup Non Business/Emergency Hours: $190.00
% Markup Materials: 15.00%</v>
      </c>
      <c r="AJ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Karen DeSousa, President
Primary Addres: 177 Bullock Road, East Freetown, MA 02717
Phone Number: 508-763-3738
Fax Number: 508-763-8541</v>
      </c>
      <c r="AK3" s="18" t="str">
        <f>VLOOKUP(data[Lead Name],get_cat!$A$170:$B$171,2,0)</f>
        <v>Betty Fernandez
Address: One Ashburton Place Room 1017 Boston, MA 02108
Phone: 617-720-3133 | Email: betty.fernandez@state.ma.us</v>
      </c>
    </row>
    <row r="4" spans="1:37" x14ac:dyDescent="0.3">
      <c r="A4" t="s">
        <v>193</v>
      </c>
      <c r="B4" t="s">
        <v>647</v>
      </c>
      <c r="C4" t="s">
        <v>7</v>
      </c>
      <c r="D4" t="s">
        <v>8</v>
      </c>
      <c r="E4" t="s">
        <v>526</v>
      </c>
      <c r="F4" t="s">
        <v>526</v>
      </c>
      <c r="G4" t="s">
        <v>526</v>
      </c>
      <c r="H4" t="s">
        <v>526</v>
      </c>
      <c r="I4" t="s">
        <v>526</v>
      </c>
      <c r="J4" t="s">
        <v>526</v>
      </c>
      <c r="K4" t="s">
        <v>526</v>
      </c>
      <c r="L4" t="s">
        <v>526</v>
      </c>
      <c r="M4" t="s">
        <v>526</v>
      </c>
      <c r="N4" t="s">
        <v>527</v>
      </c>
      <c r="O4" t="s">
        <v>526</v>
      </c>
      <c r="P4" t="s">
        <v>526</v>
      </c>
      <c r="Q4" t="s">
        <v>526</v>
      </c>
      <c r="R4" t="s">
        <v>526</v>
      </c>
      <c r="S4" t="s">
        <v>527</v>
      </c>
      <c r="T4" t="s">
        <v>9</v>
      </c>
      <c r="U4" t="s">
        <v>10</v>
      </c>
      <c r="V4" t="s">
        <v>11</v>
      </c>
      <c r="W4" t="s">
        <v>12</v>
      </c>
      <c r="X4" t="s">
        <v>13</v>
      </c>
      <c r="Y4" t="s">
        <v>14</v>
      </c>
      <c r="Z4" t="s">
        <v>193</v>
      </c>
      <c r="AA4">
        <v>0.05</v>
      </c>
      <c r="AB4">
        <v>0.04</v>
      </c>
      <c r="AC4">
        <v>0.02</v>
      </c>
      <c r="AD4">
        <v>0.01</v>
      </c>
      <c r="AE4">
        <v>0.85</v>
      </c>
      <c r="AF4">
        <v>150</v>
      </c>
      <c r="AG4">
        <v>0.5</v>
      </c>
      <c r="AH4" t="str">
        <f t="array" ref="AH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2.00%
PPD 30 Days: 1.00%</v>
      </c>
      <c r="AI4" t="str">
        <f t="array" ref="AI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$150.00
% Markup Materials: 50.00%</v>
      </c>
      <c r="AJ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 Bradford, President
Primary Addres: 158 State Road East, Westminster, MA  01473
Phone Number: 978-874-1865
Fax Number: 978-874-5639</v>
      </c>
      <c r="AK4" s="18" t="str">
        <f>VLOOKUP(data[Lead Name],get_cat!$A$170:$B$171,2,0)</f>
        <v>Betty Fernandez
Address: One Ashburton Place Room 1017 Boston, MA 02108
Phone: 617-720-3133 | Email: betty.fernandez@state.ma.us</v>
      </c>
    </row>
    <row r="5" spans="1:37" x14ac:dyDescent="0.3">
      <c r="A5" t="s">
        <v>840</v>
      </c>
      <c r="B5" t="s">
        <v>647</v>
      </c>
      <c r="C5" t="s">
        <v>7</v>
      </c>
      <c r="D5" t="s">
        <v>89</v>
      </c>
      <c r="E5" t="s">
        <v>526</v>
      </c>
      <c r="F5" t="s">
        <v>527</v>
      </c>
      <c r="G5" t="s">
        <v>526</v>
      </c>
      <c r="H5" t="s">
        <v>527</v>
      </c>
      <c r="I5" t="s">
        <v>527</v>
      </c>
      <c r="J5" t="s">
        <v>526</v>
      </c>
      <c r="K5" t="s">
        <v>527</v>
      </c>
      <c r="L5" t="s">
        <v>526</v>
      </c>
      <c r="M5" t="s">
        <v>526</v>
      </c>
      <c r="N5" t="s">
        <v>527</v>
      </c>
      <c r="O5" t="s">
        <v>527</v>
      </c>
      <c r="P5" t="s">
        <v>527</v>
      </c>
      <c r="Q5" t="s">
        <v>527</v>
      </c>
      <c r="R5" t="s">
        <v>527</v>
      </c>
      <c r="S5" t="s">
        <v>527</v>
      </c>
      <c r="T5" t="s">
        <v>841</v>
      </c>
      <c r="U5" t="s">
        <v>842</v>
      </c>
      <c r="V5" t="s">
        <v>843</v>
      </c>
      <c r="W5" t="s">
        <v>844</v>
      </c>
      <c r="X5" t="s">
        <v>524</v>
      </c>
      <c r="Y5" t="s">
        <v>845</v>
      </c>
      <c r="Z5" t="s">
        <v>840</v>
      </c>
      <c r="AA5">
        <v>0.02</v>
      </c>
      <c r="AB5">
        <v>0</v>
      </c>
      <c r="AC5">
        <v>0</v>
      </c>
      <c r="AD5">
        <v>0</v>
      </c>
      <c r="AF5">
        <v>146.25</v>
      </c>
      <c r="AG5">
        <v>1</v>
      </c>
      <c r="AH5" t="str">
        <f t="array" ref="AH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" t="str">
        <f t="array" ref="AI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$146.25
% Markup Materials: 100.00%</v>
      </c>
      <c r="AJ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Joshua Medeiros
Primary Addres: 59 Turner Street, Fall River, MA  02720
Phone Number: 508 672 7993
Fax Number: 0</v>
      </c>
      <c r="AK5" s="18" t="str">
        <f>VLOOKUP(data[Lead Name],get_cat!$A$170:$B$171,2,0)</f>
        <v>Betty Fernandez
Address: One Ashburton Place Room 1017 Boston, MA 02108
Phone: 617-720-3133 | Email: betty.fernandez@state.ma.us</v>
      </c>
    </row>
    <row r="6" spans="1:37" x14ac:dyDescent="0.3">
      <c r="A6" t="s">
        <v>194</v>
      </c>
      <c r="B6" t="s">
        <v>647</v>
      </c>
      <c r="C6" t="s">
        <v>7</v>
      </c>
      <c r="D6" t="s">
        <v>15</v>
      </c>
      <c r="E6" t="s">
        <v>526</v>
      </c>
      <c r="F6" t="s">
        <v>526</v>
      </c>
      <c r="G6" t="s">
        <v>526</v>
      </c>
      <c r="H6" t="s">
        <v>527</v>
      </c>
      <c r="I6" t="s">
        <v>526</v>
      </c>
      <c r="J6" t="s">
        <v>527</v>
      </c>
      <c r="K6" t="s">
        <v>527</v>
      </c>
      <c r="L6" t="s">
        <v>526</v>
      </c>
      <c r="M6" t="s">
        <v>526</v>
      </c>
      <c r="N6" t="s">
        <v>527</v>
      </c>
      <c r="O6" t="s">
        <v>526</v>
      </c>
      <c r="P6" t="s">
        <v>527</v>
      </c>
      <c r="Q6" t="s">
        <v>527</v>
      </c>
      <c r="R6" t="s">
        <v>527</v>
      </c>
      <c r="S6" t="s">
        <v>526</v>
      </c>
      <c r="T6" t="s">
        <v>16</v>
      </c>
      <c r="U6" t="s">
        <v>17</v>
      </c>
      <c r="V6" t="s">
        <v>18</v>
      </c>
      <c r="W6" t="s">
        <v>19</v>
      </c>
      <c r="X6" t="s">
        <v>20</v>
      </c>
      <c r="Y6" t="s">
        <v>21</v>
      </c>
      <c r="Z6" t="s">
        <v>194</v>
      </c>
      <c r="AA6">
        <v>0.02</v>
      </c>
      <c r="AB6">
        <v>0</v>
      </c>
      <c r="AC6">
        <v>0</v>
      </c>
      <c r="AD6">
        <v>0</v>
      </c>
      <c r="AE6">
        <v>0.4</v>
      </c>
      <c r="AF6">
        <v>0</v>
      </c>
      <c r="AG6">
        <v>0.4</v>
      </c>
      <c r="AH6" t="str">
        <f t="array" ref="AH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" t="str">
        <f t="array" ref="AI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$0.00
% Markup Materials: 40.00%</v>
      </c>
      <c r="AJ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Lavelle
Primary Addres: 10 Lewis Street
Phone Number: 617 413 7992
Fax Number: n/a</v>
      </c>
      <c r="AK6" s="18" t="str">
        <f>VLOOKUP(data[Lead Name],get_cat!$A$170:$B$171,2,0)</f>
        <v>Betty Fernandez
Address: One Ashburton Place Room 1017 Boston, MA 02108
Phone: 617-720-3133 | Email: betty.fernandez@state.ma.us</v>
      </c>
    </row>
    <row r="7" spans="1:37" x14ac:dyDescent="0.3">
      <c r="A7" t="s">
        <v>195</v>
      </c>
      <c r="B7" t="s">
        <v>647</v>
      </c>
      <c r="C7" t="s">
        <v>7</v>
      </c>
      <c r="D7" t="s">
        <v>22</v>
      </c>
      <c r="E7" t="s">
        <v>526</v>
      </c>
      <c r="F7" t="s">
        <v>526</v>
      </c>
      <c r="G7" t="s">
        <v>526</v>
      </c>
      <c r="H7" t="s">
        <v>526</v>
      </c>
      <c r="I7" t="s">
        <v>526</v>
      </c>
      <c r="J7" t="s">
        <v>527</v>
      </c>
      <c r="K7" t="s">
        <v>526</v>
      </c>
      <c r="L7" t="s">
        <v>526</v>
      </c>
      <c r="M7" t="s">
        <v>526</v>
      </c>
      <c r="N7" t="s">
        <v>527</v>
      </c>
      <c r="O7" t="s">
        <v>526</v>
      </c>
      <c r="P7" t="s">
        <v>527</v>
      </c>
      <c r="Q7" t="s">
        <v>526</v>
      </c>
      <c r="R7" t="s">
        <v>527</v>
      </c>
      <c r="S7" t="s">
        <v>526</v>
      </c>
      <c r="T7" t="s">
        <v>23</v>
      </c>
      <c r="U7" t="s">
        <v>24</v>
      </c>
      <c r="V7" t="s">
        <v>25</v>
      </c>
      <c r="W7" t="s">
        <v>26</v>
      </c>
      <c r="X7" t="s">
        <v>27</v>
      </c>
      <c r="Y7" t="s">
        <v>28</v>
      </c>
      <c r="Z7" t="s">
        <v>195</v>
      </c>
      <c r="AA7">
        <v>0.06</v>
      </c>
      <c r="AB7">
        <v>0.05</v>
      </c>
      <c r="AC7">
        <v>0.04</v>
      </c>
      <c r="AD7">
        <v>0.03</v>
      </c>
      <c r="AF7">
        <v>0</v>
      </c>
      <c r="AH7" t="str">
        <f t="array" ref="AH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6.00%
PPD 15 Days: 5.00%
PPD 20 Days: 4.00%
PPD 30 Days: 3.00%</v>
      </c>
      <c r="AI7" t="str">
        <f t="array" ref="AI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F. Spadafora Jr. President
Primary Addres: 1 Malden Street, Malden, MA 02148
Phone Number: 781-322-6057
Fax Number: 781-397-9992</v>
      </c>
      <c r="AK7" s="18" t="str">
        <f>VLOOKUP(data[Lead Name],get_cat!$A$170:$B$171,2,0)</f>
        <v>Betty Fernandez
Address: One Ashburton Place Room 1017 Boston, MA 02108
Phone: 617-720-3133 | Email: betty.fernandez@state.ma.us</v>
      </c>
    </row>
    <row r="8" spans="1:37" x14ac:dyDescent="0.3">
      <c r="A8" t="s">
        <v>388</v>
      </c>
      <c r="B8" t="s">
        <v>647</v>
      </c>
      <c r="C8" t="s">
        <v>7</v>
      </c>
      <c r="D8" t="s">
        <v>8</v>
      </c>
      <c r="E8" t="s">
        <v>527</v>
      </c>
      <c r="F8" t="s">
        <v>527</v>
      </c>
      <c r="G8" t="s">
        <v>527</v>
      </c>
      <c r="H8" t="s">
        <v>527</v>
      </c>
      <c r="I8" t="s">
        <v>527</v>
      </c>
      <c r="J8" t="s">
        <v>527</v>
      </c>
      <c r="K8" t="s">
        <v>527</v>
      </c>
      <c r="L8" t="s">
        <v>527</v>
      </c>
      <c r="M8" t="s">
        <v>527</v>
      </c>
      <c r="N8" t="s">
        <v>527</v>
      </c>
      <c r="O8" t="s">
        <v>527</v>
      </c>
      <c r="P8" t="s">
        <v>527</v>
      </c>
      <c r="Q8" t="s">
        <v>527</v>
      </c>
      <c r="R8" t="s">
        <v>527</v>
      </c>
      <c r="S8" t="s">
        <v>527</v>
      </c>
      <c r="T8" t="s">
        <v>340</v>
      </c>
      <c r="U8" t="s">
        <v>383</v>
      </c>
      <c r="V8" t="s">
        <v>384</v>
      </c>
      <c r="W8" t="s">
        <v>385</v>
      </c>
      <c r="X8" t="s">
        <v>386</v>
      </c>
      <c r="Y8" t="s">
        <v>387</v>
      </c>
      <c r="Z8" t="s">
        <v>388</v>
      </c>
      <c r="AA8">
        <v>0.01</v>
      </c>
      <c r="AB8">
        <v>0.01</v>
      </c>
      <c r="AC8">
        <v>0.01</v>
      </c>
      <c r="AD8">
        <v>0.01</v>
      </c>
      <c r="AE8">
        <v>0</v>
      </c>
      <c r="AF8">
        <v>0</v>
      </c>
      <c r="AG8">
        <v>0</v>
      </c>
      <c r="AH8" t="str">
        <f t="array" ref="AH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8" t="str">
        <f t="array" ref="AI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Libman
Primary Addres: 902 Dorchester Ave., Boston, MA   02125 
Phone Number: 617 265 4500
Fax Number: 617 265 4503</v>
      </c>
      <c r="AK8" s="18" t="str">
        <f>VLOOKUP(data[Lead Name],get_cat!$A$170:$B$171,2,0)</f>
        <v>Betty Fernandez
Address: One Ashburton Place Room 1017 Boston, MA 02108
Phone: 617-720-3133 | Email: betty.fernandez@state.ma.us</v>
      </c>
    </row>
    <row r="9" spans="1:37" x14ac:dyDescent="0.3">
      <c r="A9" t="s">
        <v>196</v>
      </c>
      <c r="B9" t="s">
        <v>647</v>
      </c>
      <c r="C9" t="s">
        <v>7</v>
      </c>
      <c r="D9" t="s">
        <v>29</v>
      </c>
      <c r="E9" t="s">
        <v>526</v>
      </c>
      <c r="F9" t="s">
        <v>526</v>
      </c>
      <c r="G9" t="s">
        <v>527</v>
      </c>
      <c r="H9" t="s">
        <v>526</v>
      </c>
      <c r="I9" t="s">
        <v>526</v>
      </c>
      <c r="J9" t="s">
        <v>526</v>
      </c>
      <c r="K9" t="s">
        <v>527</v>
      </c>
      <c r="L9" t="s">
        <v>527</v>
      </c>
      <c r="M9" t="s">
        <v>527</v>
      </c>
      <c r="N9" t="s">
        <v>526</v>
      </c>
      <c r="O9" t="s">
        <v>526</v>
      </c>
      <c r="P9" t="s">
        <v>526</v>
      </c>
      <c r="Q9" t="s">
        <v>526</v>
      </c>
      <c r="R9" t="s">
        <v>526</v>
      </c>
      <c r="S9" t="s">
        <v>527</v>
      </c>
      <c r="T9" t="s">
        <v>389</v>
      </c>
      <c r="U9" t="s">
        <v>30</v>
      </c>
      <c r="V9" t="s">
        <v>31</v>
      </c>
      <c r="W9" t="s">
        <v>32</v>
      </c>
      <c r="X9" t="s">
        <v>33</v>
      </c>
      <c r="Y9" t="s">
        <v>34</v>
      </c>
      <c r="Z9" t="s">
        <v>196</v>
      </c>
      <c r="AA9">
        <v>0.01</v>
      </c>
      <c r="AB9">
        <v>0.01</v>
      </c>
      <c r="AC9">
        <v>0.01</v>
      </c>
      <c r="AD9">
        <v>0.01</v>
      </c>
      <c r="AE9">
        <v>0.2</v>
      </c>
      <c r="AF9">
        <v>120</v>
      </c>
      <c r="AG9">
        <v>0.2</v>
      </c>
      <c r="AH9" t="str">
        <f t="array" ref="AH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9" t="str">
        <f t="array" ref="AI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$120.00
% Markup Materials: 20.00%</v>
      </c>
      <c r="AJ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Andersen, President
Primary Addres: 36 Amity Court, Springfield, MA
Phone Number: 413 739 6114
Fax Number: 413-739-6114</v>
      </c>
      <c r="AK9" s="18" t="str">
        <f>VLOOKUP(data[Lead Name],get_cat!$A$170:$B$171,2,0)</f>
        <v>Betty Fernandez
Address: One Ashburton Place Room 1017 Boston, MA 02108
Phone: 617-720-3133 | Email: betty.fernandez@state.ma.us</v>
      </c>
    </row>
    <row r="10" spans="1:37" x14ac:dyDescent="0.3">
      <c r="A10" t="s">
        <v>218</v>
      </c>
      <c r="B10" t="s">
        <v>647</v>
      </c>
      <c r="C10" t="s">
        <v>7</v>
      </c>
      <c r="D10" t="s">
        <v>22</v>
      </c>
      <c r="E10" t="s">
        <v>527</v>
      </c>
      <c r="F10" t="s">
        <v>527</v>
      </c>
      <c r="G10" t="s">
        <v>527</v>
      </c>
      <c r="H10" t="s">
        <v>527</v>
      </c>
      <c r="I10" t="s">
        <v>527</v>
      </c>
      <c r="J10" t="s">
        <v>527</v>
      </c>
      <c r="K10" t="s">
        <v>527</v>
      </c>
      <c r="L10" t="s">
        <v>527</v>
      </c>
      <c r="M10" t="s">
        <v>527</v>
      </c>
      <c r="N10" t="s">
        <v>527</v>
      </c>
      <c r="O10" t="s">
        <v>527</v>
      </c>
      <c r="P10" t="s">
        <v>527</v>
      </c>
      <c r="Q10" t="s">
        <v>527</v>
      </c>
      <c r="R10" t="s">
        <v>527</v>
      </c>
      <c r="S10" t="s">
        <v>527</v>
      </c>
      <c r="T10" t="s">
        <v>35</v>
      </c>
      <c r="U10" t="s">
        <v>36</v>
      </c>
      <c r="V10" t="s">
        <v>37</v>
      </c>
      <c r="W10" t="s">
        <v>38</v>
      </c>
      <c r="X10" t="s">
        <v>20</v>
      </c>
      <c r="Y10" t="s">
        <v>39</v>
      </c>
      <c r="Z10" t="s">
        <v>218</v>
      </c>
      <c r="AA10">
        <v>0.03</v>
      </c>
      <c r="AB10">
        <v>0.02</v>
      </c>
      <c r="AC10">
        <v>0.01</v>
      </c>
      <c r="AD10">
        <v>0.01</v>
      </c>
      <c r="AE10">
        <v>0.1</v>
      </c>
      <c r="AF10">
        <v>90</v>
      </c>
      <c r="AG10">
        <v>0.05</v>
      </c>
      <c r="AH10" t="str">
        <f t="array" ref="AH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1.00%</v>
      </c>
      <c r="AI10" t="str">
        <f t="array" ref="AI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Andy Ramos (Owner)
Primary Addres: 52 Beacon Ave., Holyoke, MA  01040
Phone Number: 413-210-7677
Fax Number: n/a</v>
      </c>
      <c r="AK10" s="18" t="str">
        <f>VLOOKUP(data[Lead Name],get_cat!$A$170:$B$171,2,0)</f>
        <v>Betty Fernandez
Address: One Ashburton Place Room 1017 Boston, MA 02108
Phone: 617-720-3133 | Email: betty.fernandez@state.ma.us</v>
      </c>
    </row>
    <row r="11" spans="1:37" x14ac:dyDescent="0.3">
      <c r="A11" t="s">
        <v>846</v>
      </c>
      <c r="B11" t="s">
        <v>647</v>
      </c>
      <c r="C11" t="s">
        <v>7</v>
      </c>
      <c r="D11" t="s">
        <v>29</v>
      </c>
      <c r="E11" t="s">
        <v>527</v>
      </c>
      <c r="F11" t="s">
        <v>527</v>
      </c>
      <c r="G11" t="s">
        <v>527</v>
      </c>
      <c r="H11" t="s">
        <v>527</v>
      </c>
      <c r="I11" t="s">
        <v>527</v>
      </c>
      <c r="J11" t="s">
        <v>527</v>
      </c>
      <c r="K11" t="s">
        <v>527</v>
      </c>
      <c r="L11" t="s">
        <v>527</v>
      </c>
      <c r="M11" t="s">
        <v>527</v>
      </c>
      <c r="N11" t="s">
        <v>527</v>
      </c>
      <c r="O11" t="s">
        <v>527</v>
      </c>
      <c r="P11" t="s">
        <v>527</v>
      </c>
      <c r="Q11" t="s">
        <v>527</v>
      </c>
      <c r="R11" t="s">
        <v>527</v>
      </c>
      <c r="S11" t="s">
        <v>527</v>
      </c>
      <c r="T11" t="s">
        <v>847</v>
      </c>
      <c r="U11" t="s">
        <v>848</v>
      </c>
      <c r="V11" t="s">
        <v>849</v>
      </c>
      <c r="W11" t="s">
        <v>850</v>
      </c>
      <c r="X11" t="s">
        <v>851</v>
      </c>
      <c r="Y11" t="s">
        <v>852</v>
      </c>
      <c r="Z11" t="s">
        <v>846</v>
      </c>
      <c r="AA11">
        <v>0.05</v>
      </c>
      <c r="AB11">
        <v>0.04</v>
      </c>
      <c r="AC11">
        <v>0.03</v>
      </c>
      <c r="AD11">
        <v>0.02</v>
      </c>
      <c r="AE11">
        <v>0.2</v>
      </c>
      <c r="AF11">
        <v>150</v>
      </c>
      <c r="AG11">
        <v>0.15</v>
      </c>
      <c r="AH11" t="str">
        <f t="array" ref="AH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11" t="str">
        <f t="array" ref="AI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15.00%</v>
      </c>
      <c r="AJ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Ohan Ozcan, Principal Project Manager
Primary Addres: 87B Beaver St., Waltham, MA  02453
Phone Number: 781-703-5135
Fax Number: 781-703-5134</v>
      </c>
      <c r="AK11" s="18" t="str">
        <f>VLOOKUP(data[Lead Name],get_cat!$A$170:$B$171,2,0)</f>
        <v>Betty Fernandez
Address: One Ashburton Place Room 1017 Boston, MA 02108
Phone: 617-720-3133 | Email: betty.fernandez@state.ma.us</v>
      </c>
    </row>
    <row r="12" spans="1:37" x14ac:dyDescent="0.3">
      <c r="A12" t="s">
        <v>709</v>
      </c>
      <c r="B12" t="s">
        <v>647</v>
      </c>
      <c r="C12" t="s">
        <v>7</v>
      </c>
      <c r="D12" t="s">
        <v>89</v>
      </c>
      <c r="E12" t="s">
        <v>526</v>
      </c>
      <c r="F12" t="s">
        <v>527</v>
      </c>
      <c r="G12" t="s">
        <v>526</v>
      </c>
      <c r="H12" t="s">
        <v>527</v>
      </c>
      <c r="I12" t="s">
        <v>526</v>
      </c>
      <c r="J12" t="s">
        <v>526</v>
      </c>
      <c r="K12" t="s">
        <v>526</v>
      </c>
      <c r="L12" t="s">
        <v>526</v>
      </c>
      <c r="M12" t="s">
        <v>526</v>
      </c>
      <c r="N12" t="s">
        <v>527</v>
      </c>
      <c r="O12" t="s">
        <v>526</v>
      </c>
      <c r="P12" t="s">
        <v>527</v>
      </c>
      <c r="Q12" t="s">
        <v>527</v>
      </c>
      <c r="R12" t="s">
        <v>527</v>
      </c>
      <c r="S12" t="s">
        <v>526</v>
      </c>
      <c r="T12" t="s">
        <v>710</v>
      </c>
      <c r="U12" t="s">
        <v>711</v>
      </c>
      <c r="V12" t="s">
        <v>712</v>
      </c>
      <c r="W12" t="s">
        <v>713</v>
      </c>
      <c r="X12" t="s">
        <v>714</v>
      </c>
      <c r="Y12" t="s">
        <v>715</v>
      </c>
      <c r="Z12" t="s">
        <v>709</v>
      </c>
      <c r="AA12">
        <v>0.01</v>
      </c>
      <c r="AB12">
        <v>0.01</v>
      </c>
      <c r="AC12">
        <v>0.01</v>
      </c>
      <c r="AD12">
        <v>0.01</v>
      </c>
      <c r="AE12">
        <v>0.68</v>
      </c>
      <c r="AF12">
        <v>185</v>
      </c>
      <c r="AG12">
        <v>0.75</v>
      </c>
      <c r="AH12" t="str">
        <f t="array" ref="AH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12" t="str">
        <f t="array" ref="AI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$185.00
% Markup Materials: 75.00%</v>
      </c>
      <c r="AJ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Leary
Primary Addres: 86 Finnell Drive, Bldg. 1, Weymouth, MA  02188
Phone Number: 781 340-1000
Fax Number: 781-340-1620</v>
      </c>
      <c r="AK12" s="18" t="str">
        <f>VLOOKUP(data[Lead Name],get_cat!$A$170:$B$171,2,0)</f>
        <v>Betty Fernandez
Address: One Ashburton Place Room 1017 Boston, MA 02108
Phone: 617-720-3133 | Email: betty.fernandez@state.ma.us</v>
      </c>
    </row>
    <row r="13" spans="1:37" x14ac:dyDescent="0.3">
      <c r="A13" t="s">
        <v>197</v>
      </c>
      <c r="B13" t="s">
        <v>647</v>
      </c>
      <c r="C13" t="s">
        <v>7</v>
      </c>
      <c r="D13" t="s">
        <v>29</v>
      </c>
      <c r="E13" t="s">
        <v>526</v>
      </c>
      <c r="F13" t="s">
        <v>527</v>
      </c>
      <c r="G13" t="s">
        <v>526</v>
      </c>
      <c r="H13" t="s">
        <v>526</v>
      </c>
      <c r="I13" t="s">
        <v>526</v>
      </c>
      <c r="J13" t="s">
        <v>526</v>
      </c>
      <c r="K13" t="s">
        <v>526</v>
      </c>
      <c r="L13" t="s">
        <v>526</v>
      </c>
      <c r="M13" t="s">
        <v>526</v>
      </c>
      <c r="N13" t="s">
        <v>526</v>
      </c>
      <c r="O13" t="s">
        <v>526</v>
      </c>
      <c r="P13" t="s">
        <v>526</v>
      </c>
      <c r="Q13" t="s">
        <v>526</v>
      </c>
      <c r="R13" t="s">
        <v>526</v>
      </c>
      <c r="S13" t="s">
        <v>526</v>
      </c>
      <c r="T13" t="s">
        <v>40</v>
      </c>
      <c r="U13" t="s">
        <v>41</v>
      </c>
      <c r="V13" t="s">
        <v>42</v>
      </c>
      <c r="W13" t="s">
        <v>43</v>
      </c>
      <c r="X13" t="s">
        <v>43</v>
      </c>
      <c r="Y13" t="s">
        <v>44</v>
      </c>
      <c r="Z13" t="s">
        <v>197</v>
      </c>
      <c r="AA13">
        <v>0.05</v>
      </c>
      <c r="AB13">
        <v>2.5000000000000001E-2</v>
      </c>
      <c r="AC13">
        <v>2.5000000000000001E-2</v>
      </c>
      <c r="AD13">
        <v>0</v>
      </c>
      <c r="AE13">
        <v>1.01</v>
      </c>
      <c r="AG13">
        <v>0.31</v>
      </c>
      <c r="AH13" t="str">
        <f t="array" ref="AH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2.50%
PPD 20 Days: 2.50%
PPD 30 Days: 0.00%</v>
      </c>
      <c r="AI13" t="str">
        <f t="array" ref="AI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$0.00
% Markup Materials: 31.00%</v>
      </c>
      <c r="AJ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Lewis E. Benn, Jr.
Primary Addres: 39 Jarves Street – P.O. Box 638 – Sandwich, MA 02563
Phone Number: (508) 888-4255
Fax Number: (508) 888-4255</v>
      </c>
      <c r="AK13" s="18" t="str">
        <f>VLOOKUP(data[Lead Name],get_cat!$A$170:$B$171,2,0)</f>
        <v>Betty Fernandez
Address: One Ashburton Place Room 1017 Boston, MA 02108
Phone: 617-720-3133 | Email: betty.fernandez@state.ma.us</v>
      </c>
    </row>
    <row r="14" spans="1:37" x14ac:dyDescent="0.3">
      <c r="A14" t="s">
        <v>586</v>
      </c>
      <c r="B14" t="s">
        <v>647</v>
      </c>
      <c r="C14" t="s">
        <v>7</v>
      </c>
      <c r="D14" t="s">
        <v>15</v>
      </c>
      <c r="E14" t="s">
        <v>526</v>
      </c>
      <c r="F14" t="s">
        <v>526</v>
      </c>
      <c r="G14" t="s">
        <v>526</v>
      </c>
      <c r="H14" t="s">
        <v>526</v>
      </c>
      <c r="I14" t="s">
        <v>526</v>
      </c>
      <c r="J14" t="s">
        <v>527</v>
      </c>
      <c r="K14" t="s">
        <v>526</v>
      </c>
      <c r="L14" t="s">
        <v>526</v>
      </c>
      <c r="M14" t="s">
        <v>526</v>
      </c>
      <c r="N14" t="s">
        <v>527</v>
      </c>
      <c r="O14" t="s">
        <v>526</v>
      </c>
      <c r="P14" t="s">
        <v>527</v>
      </c>
      <c r="Q14" t="s">
        <v>526</v>
      </c>
      <c r="R14" t="s">
        <v>527</v>
      </c>
      <c r="S14" t="s">
        <v>526</v>
      </c>
      <c r="T14" t="s">
        <v>587</v>
      </c>
      <c r="U14" t="s">
        <v>588</v>
      </c>
      <c r="V14" t="s">
        <v>589</v>
      </c>
      <c r="W14" t="s">
        <v>590</v>
      </c>
      <c r="X14" t="s">
        <v>591</v>
      </c>
      <c r="Y14" t="s">
        <v>592</v>
      </c>
      <c r="Z14" t="s">
        <v>586</v>
      </c>
      <c r="AA14">
        <v>0.01</v>
      </c>
      <c r="AB14">
        <v>0</v>
      </c>
      <c r="AC14">
        <v>0</v>
      </c>
      <c r="AD14">
        <v>0</v>
      </c>
      <c r="AE14">
        <v>0.05</v>
      </c>
      <c r="AF14">
        <v>0.05</v>
      </c>
      <c r="AG14">
        <v>0.05</v>
      </c>
      <c r="AH14" t="str">
        <f t="array" ref="AH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4" t="str">
        <f t="array" ref="AI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5.00%
% Markup Non Business/Emergency Hours: $0.05
% Markup Materials: 5.00%</v>
      </c>
      <c r="AJ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 Hannaford, Vice President
Primary Addres: P.O. Box 238 Dracut, MA 01826
Phone Number: 978-808-6149
Fax Number: 978-934-8605</v>
      </c>
      <c r="AK14" s="18" t="str">
        <f>VLOOKUP(data[Lead Name],get_cat!$A$170:$B$171,2,0)</f>
        <v>Betty Fernandez
Address: One Ashburton Place Room 1017 Boston, MA 02108
Phone: 617-720-3133 | Email: betty.fernandez@state.ma.us</v>
      </c>
    </row>
    <row r="15" spans="1:37" x14ac:dyDescent="0.3">
      <c r="A15" t="s">
        <v>390</v>
      </c>
      <c r="B15" t="s">
        <v>647</v>
      </c>
      <c r="C15" t="s">
        <v>7</v>
      </c>
      <c r="D15" t="s">
        <v>22</v>
      </c>
      <c r="E15" t="s">
        <v>526</v>
      </c>
      <c r="F15" t="s">
        <v>526</v>
      </c>
      <c r="G15" t="s">
        <v>527</v>
      </c>
      <c r="H15" t="s">
        <v>526</v>
      </c>
      <c r="I15" t="s">
        <v>526</v>
      </c>
      <c r="J15" t="s">
        <v>526</v>
      </c>
      <c r="K15" t="s">
        <v>527</v>
      </c>
      <c r="L15" t="s">
        <v>527</v>
      </c>
      <c r="M15" t="s">
        <v>527</v>
      </c>
      <c r="N15" t="s">
        <v>526</v>
      </c>
      <c r="O15" t="s">
        <v>526</v>
      </c>
      <c r="P15" t="s">
        <v>526</v>
      </c>
      <c r="Q15" t="s">
        <v>526</v>
      </c>
      <c r="R15" t="s">
        <v>526</v>
      </c>
      <c r="S15" t="s">
        <v>526</v>
      </c>
      <c r="T15" t="s">
        <v>335</v>
      </c>
      <c r="U15" t="s">
        <v>344</v>
      </c>
      <c r="V15" t="s">
        <v>345</v>
      </c>
      <c r="W15" t="s">
        <v>346</v>
      </c>
      <c r="X15" t="s">
        <v>347</v>
      </c>
      <c r="Y15" t="s">
        <v>348</v>
      </c>
      <c r="Z15" t="s">
        <v>390</v>
      </c>
      <c r="AA15">
        <v>0.02</v>
      </c>
      <c r="AB15">
        <v>0.01</v>
      </c>
      <c r="AC15">
        <v>0.01</v>
      </c>
      <c r="AD15">
        <v>0.01</v>
      </c>
      <c r="AE15">
        <v>0.5</v>
      </c>
      <c r="AF15">
        <v>180</v>
      </c>
      <c r="AG15">
        <v>0.1</v>
      </c>
      <c r="AH15" t="str">
        <f t="array" ref="AH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15" t="str">
        <f t="array" ref="AI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10.00%</v>
      </c>
      <c r="AJ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Robert M. Cote, Jr.
Primary Addres: 34 Rural Road, Belchertown, MA  01007
Phone Number: 413 527 1234
Fax Number: 413 527 7545</v>
      </c>
      <c r="AK15" s="18" t="str">
        <f>VLOOKUP(data[Lead Name],get_cat!$A$170:$B$171,2,0)</f>
        <v>Betty Fernandez
Address: One Ashburton Place Room 1017 Boston, MA 02108
Phone: 617-720-3133 | Email: betty.fernandez@state.ma.us</v>
      </c>
    </row>
    <row r="16" spans="1:37" x14ac:dyDescent="0.3">
      <c r="A16" t="s">
        <v>410</v>
      </c>
      <c r="B16" t="s">
        <v>647</v>
      </c>
      <c r="C16" t="s">
        <v>7</v>
      </c>
      <c r="D16" t="s">
        <v>70</v>
      </c>
      <c r="E16" t="s">
        <v>526</v>
      </c>
      <c r="F16" t="s">
        <v>527</v>
      </c>
      <c r="G16" t="s">
        <v>526</v>
      </c>
      <c r="H16" t="s">
        <v>527</v>
      </c>
      <c r="I16" t="s">
        <v>526</v>
      </c>
      <c r="J16" t="s">
        <v>527</v>
      </c>
      <c r="K16" t="s">
        <v>526</v>
      </c>
      <c r="L16" t="s">
        <v>526</v>
      </c>
      <c r="M16" t="s">
        <v>526</v>
      </c>
      <c r="N16" t="s">
        <v>527</v>
      </c>
      <c r="O16" t="s">
        <v>526</v>
      </c>
      <c r="P16" t="s">
        <v>527</v>
      </c>
      <c r="Q16" t="s">
        <v>527</v>
      </c>
      <c r="R16" t="s">
        <v>527</v>
      </c>
      <c r="S16" t="s">
        <v>527</v>
      </c>
      <c r="T16" t="s">
        <v>400</v>
      </c>
      <c r="U16" t="s">
        <v>468</v>
      </c>
      <c r="V16" t="s">
        <v>469</v>
      </c>
      <c r="W16" t="s">
        <v>470</v>
      </c>
      <c r="X16" t="s">
        <v>471</v>
      </c>
      <c r="Y16" t="s">
        <v>472</v>
      </c>
      <c r="Z16" t="s">
        <v>410</v>
      </c>
      <c r="AA16">
        <v>0.03</v>
      </c>
      <c r="AB16">
        <v>0.02</v>
      </c>
      <c r="AC16">
        <v>0.01</v>
      </c>
      <c r="AD16">
        <v>0</v>
      </c>
      <c r="AE16">
        <v>0.56999999999999995</v>
      </c>
      <c r="AF16">
        <v>165</v>
      </c>
      <c r="AG16">
        <v>7.0000000000000007E-2</v>
      </c>
      <c r="AH16" t="str">
        <f t="array" ref="AH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6" t="str">
        <f t="array" ref="AI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$165.00
% Markup Materials: 7.00%</v>
      </c>
      <c r="AJ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Elizabeth McDonald
Primary Addres: 64 Tosca Drive, Stoughton, MA 02072
Phone Number: 781 344 3700
Fax Number: 781 341 5690</v>
      </c>
      <c r="AK16" s="18" t="str">
        <f>VLOOKUP(data[Lead Name],get_cat!$A$170:$B$171,2,0)</f>
        <v>Betty Fernandez
Address: One Ashburton Place Room 1017 Boston, MA 02108
Phone: 617-720-3133 | Email: betty.fernandez@state.ma.us</v>
      </c>
    </row>
    <row r="17" spans="1:37" x14ac:dyDescent="0.3">
      <c r="A17" t="s">
        <v>411</v>
      </c>
      <c r="B17" t="s">
        <v>647</v>
      </c>
      <c r="C17" t="s">
        <v>7</v>
      </c>
      <c r="D17" t="s">
        <v>22</v>
      </c>
      <c r="E17" t="s">
        <v>526</v>
      </c>
      <c r="F17" t="s">
        <v>526</v>
      </c>
      <c r="G17" t="s">
        <v>526</v>
      </c>
      <c r="H17" t="s">
        <v>527</v>
      </c>
      <c r="I17" t="s">
        <v>526</v>
      </c>
      <c r="J17" t="s">
        <v>527</v>
      </c>
      <c r="K17" t="s">
        <v>526</v>
      </c>
      <c r="L17" t="s">
        <v>526</v>
      </c>
      <c r="M17" t="s">
        <v>526</v>
      </c>
      <c r="N17" t="s">
        <v>527</v>
      </c>
      <c r="O17" t="s">
        <v>526</v>
      </c>
      <c r="P17" t="s">
        <v>527</v>
      </c>
      <c r="Q17" t="s">
        <v>527</v>
      </c>
      <c r="R17" t="s">
        <v>527</v>
      </c>
      <c r="S17" t="s">
        <v>526</v>
      </c>
      <c r="T17" t="s">
        <v>401</v>
      </c>
      <c r="U17" t="s">
        <v>473</v>
      </c>
      <c r="V17" t="s">
        <v>474</v>
      </c>
      <c r="W17" t="s">
        <v>475</v>
      </c>
      <c r="X17" t="s">
        <v>476</v>
      </c>
      <c r="Y17" t="s">
        <v>477</v>
      </c>
      <c r="Z17" t="s">
        <v>411</v>
      </c>
      <c r="AA17">
        <v>0.01</v>
      </c>
      <c r="AB17">
        <v>0</v>
      </c>
      <c r="AC17">
        <v>0</v>
      </c>
      <c r="AD17">
        <v>0</v>
      </c>
      <c r="AE17">
        <v>0.6</v>
      </c>
      <c r="AF17">
        <v>192</v>
      </c>
      <c r="AG17">
        <v>0.2</v>
      </c>
      <c r="AH17" t="str">
        <f t="array" ref="AH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7" t="str">
        <f t="array" ref="AI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$192.00
% Markup Materials: 20.00%</v>
      </c>
      <c r="AJ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Gerard Cardillo
Primary Addres: 1854 Dorchester Avenue, Boston, MA 02124
Phone Number: 617 288 0700
Fax Number: 617 282 6757</v>
      </c>
      <c r="AK17" s="18" t="str">
        <f>VLOOKUP(data[Lead Name],get_cat!$A$170:$B$171,2,0)</f>
        <v>Betty Fernandez
Address: One Ashburton Place Room 1017 Boston, MA 02108
Phone: 617-720-3133 | Email: betty.fernandez@state.ma.us</v>
      </c>
    </row>
    <row r="18" spans="1:37" x14ac:dyDescent="0.3">
      <c r="A18" t="s">
        <v>412</v>
      </c>
      <c r="B18" t="s">
        <v>647</v>
      </c>
      <c r="C18" t="s">
        <v>7</v>
      </c>
      <c r="D18" t="s">
        <v>22</v>
      </c>
      <c r="E18" t="s">
        <v>526</v>
      </c>
      <c r="F18" t="s">
        <v>527</v>
      </c>
      <c r="G18" t="s">
        <v>526</v>
      </c>
      <c r="H18" t="s">
        <v>527</v>
      </c>
      <c r="I18" t="s">
        <v>527</v>
      </c>
      <c r="J18" t="s">
        <v>527</v>
      </c>
      <c r="K18" t="s">
        <v>526</v>
      </c>
      <c r="L18" t="s">
        <v>526</v>
      </c>
      <c r="M18" t="s">
        <v>526</v>
      </c>
      <c r="N18" t="s">
        <v>527</v>
      </c>
      <c r="O18" t="s">
        <v>527</v>
      </c>
      <c r="P18" t="s">
        <v>527</v>
      </c>
      <c r="Q18" t="s">
        <v>527</v>
      </c>
      <c r="R18" t="s">
        <v>527</v>
      </c>
      <c r="S18" t="s">
        <v>527</v>
      </c>
      <c r="T18" t="s">
        <v>402</v>
      </c>
      <c r="U18" t="s">
        <v>478</v>
      </c>
      <c r="V18" t="s">
        <v>480</v>
      </c>
      <c r="W18" t="s">
        <v>479</v>
      </c>
      <c r="X18" t="s">
        <v>524</v>
      </c>
      <c r="Y18" t="s">
        <v>481</v>
      </c>
      <c r="Z18" t="s">
        <v>412</v>
      </c>
      <c r="AA18">
        <v>0.03</v>
      </c>
      <c r="AB18">
        <v>0.02</v>
      </c>
      <c r="AC18">
        <v>0.01</v>
      </c>
      <c r="AD18">
        <v>0</v>
      </c>
      <c r="AE18">
        <v>0.6</v>
      </c>
      <c r="AF18">
        <v>160</v>
      </c>
      <c r="AG18">
        <v>0.15</v>
      </c>
      <c r="AH18" t="str">
        <f t="array" ref="AH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8" t="str">
        <f t="array" ref="AI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$160.00
% Markup Materials: 15.00%</v>
      </c>
      <c r="AJ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Brenden DeAndrade
Primary Addres: 1147 Main Street, Brockton, MA 02301
Phone Number: 508-584-2004
Fax Number: 0</v>
      </c>
      <c r="AK18" s="18" t="str">
        <f>VLOOKUP(data[Lead Name],get_cat!$A$170:$B$171,2,0)</f>
        <v>Betty Fernandez
Address: One Ashburton Place Room 1017 Boston, MA 02108
Phone: 617-720-3133 | Email: betty.fernandez@state.ma.us</v>
      </c>
    </row>
    <row r="19" spans="1:37" x14ac:dyDescent="0.3">
      <c r="A19" t="s">
        <v>219</v>
      </c>
      <c r="B19" t="s">
        <v>647</v>
      </c>
      <c r="C19" t="s">
        <v>7</v>
      </c>
      <c r="D19" t="s">
        <v>45</v>
      </c>
      <c r="E19" t="s">
        <v>526</v>
      </c>
      <c r="F19" t="s">
        <v>526</v>
      </c>
      <c r="G19" t="s">
        <v>526</v>
      </c>
      <c r="H19" t="s">
        <v>526</v>
      </c>
      <c r="I19" t="s">
        <v>526</v>
      </c>
      <c r="J19" t="s">
        <v>526</v>
      </c>
      <c r="K19" t="s">
        <v>526</v>
      </c>
      <c r="L19" t="s">
        <v>527</v>
      </c>
      <c r="M19" t="s">
        <v>527</v>
      </c>
      <c r="N19" t="s">
        <v>526</v>
      </c>
      <c r="O19" t="s">
        <v>526</v>
      </c>
      <c r="P19" t="s">
        <v>526</v>
      </c>
      <c r="Q19" t="s">
        <v>526</v>
      </c>
      <c r="R19" t="s">
        <v>526</v>
      </c>
      <c r="S19" t="s">
        <v>526</v>
      </c>
      <c r="T19" t="s">
        <v>46</v>
      </c>
      <c r="U19" t="s">
        <v>47</v>
      </c>
      <c r="V19" t="s">
        <v>48</v>
      </c>
      <c r="W19" t="s">
        <v>49</v>
      </c>
      <c r="X19" t="s">
        <v>50</v>
      </c>
      <c r="Y19" t="s">
        <v>51</v>
      </c>
      <c r="Z19" t="s">
        <v>219</v>
      </c>
      <c r="AA19">
        <v>1.4999999999999999E-2</v>
      </c>
      <c r="AB19">
        <v>0.01</v>
      </c>
      <c r="AC19">
        <v>0.01</v>
      </c>
      <c r="AD19">
        <v>0.01</v>
      </c>
      <c r="AE19">
        <v>0.6</v>
      </c>
      <c r="AF19">
        <v>138</v>
      </c>
      <c r="AG19">
        <v>0.1</v>
      </c>
      <c r="AH19" t="str">
        <f t="array" ref="AH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1.50%
PPD 15 Days: 1.00%
PPD 20 Days: 1.00%
PPD 30 Days: 1.00%</v>
      </c>
      <c r="AI19" t="str">
        <f t="array" ref="AI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$138.00
% Markup Materials: 10.00%</v>
      </c>
      <c r="AJ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Kenneth Chmura 
Primary Addres: 1075 Page Boulevard Springfield, MA 01104
Phone Number: 413-783-6141
Fax Number: 413-783-6165</v>
      </c>
      <c r="AK19" s="18" t="str">
        <f>VLOOKUP(data[Lead Name],get_cat!$A$170:$B$171,2,0)</f>
        <v>Betty Fernandez
Address: One Ashburton Place Room 1017 Boston, MA 02108
Phone: 617-720-3133 | Email: betty.fernandez@state.ma.us</v>
      </c>
    </row>
    <row r="20" spans="1:37" x14ac:dyDescent="0.3">
      <c r="A20" t="s">
        <v>315</v>
      </c>
      <c r="B20" t="s">
        <v>647</v>
      </c>
      <c r="C20" t="s">
        <v>7</v>
      </c>
      <c r="D20" t="s">
        <v>22</v>
      </c>
      <c r="E20" t="s">
        <v>526</v>
      </c>
      <c r="F20" t="s">
        <v>527</v>
      </c>
      <c r="G20" t="s">
        <v>527</v>
      </c>
      <c r="H20" t="s">
        <v>526</v>
      </c>
      <c r="I20" t="s">
        <v>526</v>
      </c>
      <c r="J20" t="s">
        <v>526</v>
      </c>
      <c r="K20" t="s">
        <v>527</v>
      </c>
      <c r="L20" t="s">
        <v>527</v>
      </c>
      <c r="M20" t="s">
        <v>527</v>
      </c>
      <c r="N20" t="s">
        <v>527</v>
      </c>
      <c r="O20" t="s">
        <v>526</v>
      </c>
      <c r="P20" t="s">
        <v>526</v>
      </c>
      <c r="Q20" t="s">
        <v>526</v>
      </c>
      <c r="R20" t="s">
        <v>526</v>
      </c>
      <c r="S20" t="s">
        <v>527</v>
      </c>
      <c r="T20" t="s">
        <v>293</v>
      </c>
      <c r="U20" t="s">
        <v>294</v>
      </c>
      <c r="V20" t="s">
        <v>295</v>
      </c>
      <c r="W20" t="s">
        <v>296</v>
      </c>
      <c r="X20" t="s">
        <v>297</v>
      </c>
      <c r="Y20" t="s">
        <v>298</v>
      </c>
      <c r="Z20" t="s">
        <v>315</v>
      </c>
      <c r="AA20">
        <v>0.03</v>
      </c>
      <c r="AB20">
        <v>0.02</v>
      </c>
      <c r="AC20">
        <v>0.01</v>
      </c>
      <c r="AD20">
        <v>0</v>
      </c>
      <c r="AE20">
        <v>1</v>
      </c>
      <c r="AG20">
        <v>0.1</v>
      </c>
      <c r="AH20" t="str">
        <f t="array" ref="AH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0" t="str">
        <f t="array" ref="AI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10.00%</v>
      </c>
      <c r="AJ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20" s="18" t="str">
        <f>VLOOKUP(data[Lead Name],get_cat!$A$170:$B$171,2,0)</f>
        <v>Betty Fernandez
Address: One Ashburton Place Room 1017 Boston, MA 02108
Phone: 617-720-3133 | Email: betty.fernandez@state.ma.us</v>
      </c>
    </row>
    <row r="21" spans="1:37" x14ac:dyDescent="0.3">
      <c r="A21" t="s">
        <v>316</v>
      </c>
      <c r="B21" t="s">
        <v>647</v>
      </c>
      <c r="C21" t="s">
        <v>7</v>
      </c>
      <c r="D21" t="s">
        <v>151</v>
      </c>
      <c r="E21" t="s">
        <v>526</v>
      </c>
      <c r="F21" t="s">
        <v>527</v>
      </c>
      <c r="G21" t="s">
        <v>527</v>
      </c>
      <c r="H21" t="s">
        <v>526</v>
      </c>
      <c r="I21" t="s">
        <v>526</v>
      </c>
      <c r="J21" t="s">
        <v>526</v>
      </c>
      <c r="K21" t="s">
        <v>527</v>
      </c>
      <c r="L21" t="s">
        <v>527</v>
      </c>
      <c r="M21" t="s">
        <v>527</v>
      </c>
      <c r="N21" t="s">
        <v>527</v>
      </c>
      <c r="O21" t="s">
        <v>526</v>
      </c>
      <c r="P21" t="s">
        <v>526</v>
      </c>
      <c r="Q21" t="s">
        <v>526</v>
      </c>
      <c r="R21" t="s">
        <v>526</v>
      </c>
      <c r="S21" t="s">
        <v>527</v>
      </c>
      <c r="T21" t="s">
        <v>293</v>
      </c>
      <c r="U21" t="s">
        <v>294</v>
      </c>
      <c r="V21" t="s">
        <v>295</v>
      </c>
      <c r="W21" t="s">
        <v>296</v>
      </c>
      <c r="X21" t="s">
        <v>297</v>
      </c>
      <c r="Y21" t="s">
        <v>298</v>
      </c>
      <c r="Z21" t="s">
        <v>316</v>
      </c>
      <c r="AA21">
        <v>0.03</v>
      </c>
      <c r="AB21">
        <v>0.02</v>
      </c>
      <c r="AC21">
        <v>0.01</v>
      </c>
      <c r="AD21">
        <v>0</v>
      </c>
      <c r="AE21">
        <v>1</v>
      </c>
      <c r="AG21">
        <v>0.15</v>
      </c>
      <c r="AH21" t="str">
        <f t="array" ref="AH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21" t="str">
        <f t="array" ref="AI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15.00%</v>
      </c>
      <c r="AJ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Troy Brown, Owner/Master Electrician
Primary Addres: 215 N. Main Street, P.O. Box 215, N. Brookfield, MA 01535
Phone Number: 508-769-3276
Fax Number: 508-867-4166</v>
      </c>
      <c r="AK21" s="18" t="str">
        <f>VLOOKUP(data[Lead Name],get_cat!$A$170:$B$171,2,0)</f>
        <v>Betty Fernandez
Address: One Ashburton Place Room 1017 Boston, MA 02108
Phone: 617-720-3133 | Email: betty.fernandez@state.ma.us</v>
      </c>
    </row>
    <row r="22" spans="1:37" x14ac:dyDescent="0.3">
      <c r="A22" t="s">
        <v>317</v>
      </c>
      <c r="B22" t="s">
        <v>647</v>
      </c>
      <c r="C22" t="s">
        <v>7</v>
      </c>
      <c r="D22" t="s">
        <v>45</v>
      </c>
      <c r="E22" t="s">
        <v>527</v>
      </c>
      <c r="F22" t="s">
        <v>527</v>
      </c>
      <c r="G22" t="s">
        <v>527</v>
      </c>
      <c r="H22" t="s">
        <v>527</v>
      </c>
      <c r="I22" t="s">
        <v>527</v>
      </c>
      <c r="J22" t="s">
        <v>527</v>
      </c>
      <c r="K22" t="s">
        <v>527</v>
      </c>
      <c r="L22" t="s">
        <v>527</v>
      </c>
      <c r="M22" t="s">
        <v>527</v>
      </c>
      <c r="N22" t="s">
        <v>527</v>
      </c>
      <c r="O22" t="s">
        <v>527</v>
      </c>
      <c r="P22" t="s">
        <v>527</v>
      </c>
      <c r="Q22" t="s">
        <v>527</v>
      </c>
      <c r="R22" t="s">
        <v>527</v>
      </c>
      <c r="S22" t="s">
        <v>527</v>
      </c>
      <c r="T22" t="s">
        <v>299</v>
      </c>
      <c r="U22" t="s">
        <v>300</v>
      </c>
      <c r="V22" t="s">
        <v>301</v>
      </c>
      <c r="W22" t="s">
        <v>302</v>
      </c>
      <c r="X22" t="s">
        <v>303</v>
      </c>
      <c r="Y22" t="s">
        <v>304</v>
      </c>
      <c r="Z22" t="s">
        <v>317</v>
      </c>
      <c r="AA22">
        <v>0.02</v>
      </c>
      <c r="AB22">
        <v>0</v>
      </c>
      <c r="AC22">
        <v>0</v>
      </c>
      <c r="AD22">
        <v>0</v>
      </c>
      <c r="AE22">
        <v>0.5</v>
      </c>
      <c r="AF22">
        <v>125</v>
      </c>
      <c r="AG22">
        <v>0.3</v>
      </c>
      <c r="AH22" t="str">
        <f t="array" ref="AH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22" t="str">
        <f t="array" ref="AI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$125.00
% Markup Materials: 30.00%</v>
      </c>
      <c r="AJ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A. Chatfield
Primary Addres: 20 Rutledge Dr,   Attleboro, MA 02703
Phone Number: 508-761-7400
Fax Number: 508-761-7170</v>
      </c>
      <c r="AK22" s="18" t="str">
        <f>VLOOKUP(data[Lead Name],get_cat!$A$170:$B$171,2,0)</f>
        <v>Betty Fernandez
Address: One Ashburton Place Room 1017 Boston, MA 02108
Phone: 617-720-3133 | Email: betty.fernandez@state.ma.us</v>
      </c>
    </row>
    <row r="23" spans="1:37" x14ac:dyDescent="0.3">
      <c r="A23" t="s">
        <v>392</v>
      </c>
      <c r="B23" t="s">
        <v>647</v>
      </c>
      <c r="C23" t="s">
        <v>7</v>
      </c>
      <c r="D23" t="s">
        <v>15</v>
      </c>
      <c r="E23" t="s">
        <v>526</v>
      </c>
      <c r="F23" t="s">
        <v>526</v>
      </c>
      <c r="G23" t="s">
        <v>526</v>
      </c>
      <c r="H23" t="s">
        <v>526</v>
      </c>
      <c r="I23" t="s">
        <v>526</v>
      </c>
      <c r="J23" t="s">
        <v>526</v>
      </c>
      <c r="K23" t="s">
        <v>526</v>
      </c>
      <c r="L23" t="s">
        <v>526</v>
      </c>
      <c r="M23" t="s">
        <v>526</v>
      </c>
      <c r="N23" t="s">
        <v>526</v>
      </c>
      <c r="O23" t="s">
        <v>526</v>
      </c>
      <c r="P23" t="s">
        <v>527</v>
      </c>
      <c r="Q23" t="s">
        <v>527</v>
      </c>
      <c r="R23" t="s">
        <v>527</v>
      </c>
      <c r="S23" t="s">
        <v>526</v>
      </c>
      <c r="T23" t="s">
        <v>391</v>
      </c>
      <c r="U23" t="s">
        <v>354</v>
      </c>
      <c r="V23" t="s">
        <v>355</v>
      </c>
      <c r="W23" t="s">
        <v>356</v>
      </c>
      <c r="X23" t="s">
        <v>357</v>
      </c>
      <c r="Y23" t="s">
        <v>358</v>
      </c>
      <c r="Z23" t="s">
        <v>392</v>
      </c>
      <c r="AA23">
        <v>0.05</v>
      </c>
      <c r="AB23">
        <v>0</v>
      </c>
      <c r="AC23">
        <v>0</v>
      </c>
      <c r="AD23">
        <v>0</v>
      </c>
      <c r="AE23">
        <v>0.25459999999999999</v>
      </c>
      <c r="AF23">
        <v>168.41</v>
      </c>
      <c r="AG23">
        <v>0.15</v>
      </c>
      <c r="AH23" t="str">
        <f t="array" ref="AH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0.00%
PPD 20 Days: 0.00%
PPD 30 Days: 0.00%</v>
      </c>
      <c r="AI23" t="str">
        <f t="array" ref="AI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25.46%
% Markup Non Business/Emergency Hours: $168.41
% Markup Materials: 15.00%</v>
      </c>
      <c r="AJ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Elvia Thermora
Primary Addres: PO Box 930, Randolph, MA  02368
Phone Number: 508 970 5320
Fax Number: 888 604 2130</v>
      </c>
      <c r="AK23" s="18" t="str">
        <f>VLOOKUP(data[Lead Name],get_cat!$A$170:$B$171,2,0)</f>
        <v>Betty Fernandez
Address: One Ashburton Place Room 1017 Boston, MA 02108
Phone: 617-720-3133 | Email: betty.fernandez@state.ma.us</v>
      </c>
    </row>
    <row r="24" spans="1:37" x14ac:dyDescent="0.3">
      <c r="A24" t="s">
        <v>198</v>
      </c>
      <c r="B24" t="s">
        <v>647</v>
      </c>
      <c r="C24" t="s">
        <v>7</v>
      </c>
      <c r="D24" t="s">
        <v>22</v>
      </c>
      <c r="E24" t="s">
        <v>526</v>
      </c>
      <c r="F24" t="s">
        <v>526</v>
      </c>
      <c r="G24" t="s">
        <v>526</v>
      </c>
      <c r="H24" t="s">
        <v>526</v>
      </c>
      <c r="I24" t="s">
        <v>526</v>
      </c>
      <c r="J24" t="s">
        <v>526</v>
      </c>
      <c r="K24" t="s">
        <v>526</v>
      </c>
      <c r="L24" t="s">
        <v>527</v>
      </c>
      <c r="M24" t="s">
        <v>527</v>
      </c>
      <c r="N24" t="s">
        <v>526</v>
      </c>
      <c r="O24" t="s">
        <v>526</v>
      </c>
      <c r="P24" t="s">
        <v>526</v>
      </c>
      <c r="Q24" t="s">
        <v>526</v>
      </c>
      <c r="R24" t="s">
        <v>526</v>
      </c>
      <c r="S24" t="s">
        <v>526</v>
      </c>
      <c r="T24" t="s">
        <v>52</v>
      </c>
      <c r="U24" t="s">
        <v>53</v>
      </c>
      <c r="V24" t="s">
        <v>54</v>
      </c>
      <c r="W24" t="s">
        <v>55</v>
      </c>
      <c r="X24" t="s">
        <v>56</v>
      </c>
      <c r="Y24" t="s">
        <v>57</v>
      </c>
      <c r="Z24" t="s">
        <v>198</v>
      </c>
      <c r="AA24">
        <v>0.05</v>
      </c>
      <c r="AB24">
        <v>0.03</v>
      </c>
      <c r="AC24">
        <v>0.02</v>
      </c>
      <c r="AD24">
        <v>0.01</v>
      </c>
      <c r="AE24">
        <v>0.2</v>
      </c>
      <c r="AF24">
        <v>125</v>
      </c>
      <c r="AG24">
        <v>0.15</v>
      </c>
      <c r="AH24" t="str">
        <f t="array" ref="AH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24" t="str">
        <f t="array" ref="AI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$125.00
% Markup Materials: 15.00%</v>
      </c>
      <c r="AJ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Marc Nutter Construction Manager
Primary Addres: 725 High Street Holyoke, Ma. 01041
Phone Number: 413-532-9401
Fax Number: 413-532-6610</v>
      </c>
      <c r="AK24" s="18" t="str">
        <f>VLOOKUP(data[Lead Name],get_cat!$A$170:$B$171,2,0)</f>
        <v>Betty Fernandez
Address: One Ashburton Place Room 1017 Boston, MA 02108
Phone: 617-720-3133 | Email: betty.fernandez@state.ma.us</v>
      </c>
    </row>
    <row r="25" spans="1:37" x14ac:dyDescent="0.3">
      <c r="A25" t="s">
        <v>658</v>
      </c>
      <c r="B25" t="s">
        <v>647</v>
      </c>
      <c r="C25" t="s">
        <v>7</v>
      </c>
      <c r="D25" t="s">
        <v>22</v>
      </c>
      <c r="E25" t="s">
        <v>526</v>
      </c>
      <c r="F25" t="s">
        <v>526</v>
      </c>
      <c r="G25" t="s">
        <v>527</v>
      </c>
      <c r="H25" t="s">
        <v>526</v>
      </c>
      <c r="I25" t="s">
        <v>526</v>
      </c>
      <c r="J25" t="s">
        <v>526</v>
      </c>
      <c r="K25" t="s">
        <v>527</v>
      </c>
      <c r="L25" t="s">
        <v>527</v>
      </c>
      <c r="M25" t="s">
        <v>527</v>
      </c>
      <c r="N25" t="s">
        <v>526</v>
      </c>
      <c r="O25" t="s">
        <v>526</v>
      </c>
      <c r="P25" t="s">
        <v>526</v>
      </c>
      <c r="Q25" t="s">
        <v>526</v>
      </c>
      <c r="R25" t="s">
        <v>526</v>
      </c>
      <c r="S25" t="s">
        <v>526</v>
      </c>
      <c r="T25" t="s">
        <v>659</v>
      </c>
      <c r="U25" t="s">
        <v>660</v>
      </c>
      <c r="V25" t="s">
        <v>661</v>
      </c>
      <c r="W25" t="s">
        <v>662</v>
      </c>
      <c r="X25" t="s">
        <v>663</v>
      </c>
      <c r="Y25" t="s">
        <v>664</v>
      </c>
      <c r="Z25" t="s">
        <v>658</v>
      </c>
      <c r="AA25">
        <v>0.01</v>
      </c>
      <c r="AB25">
        <v>5.0000000000000001E-4</v>
      </c>
      <c r="AC25">
        <v>4.0000000000000002E-4</v>
      </c>
      <c r="AD25">
        <v>2.9999999999999997E-4</v>
      </c>
      <c r="AE25">
        <v>0.15</v>
      </c>
      <c r="AG25">
        <v>0.1</v>
      </c>
      <c r="AH25" t="str">
        <f t="array" ref="AH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0.05%
PPD 20 Days: 0.04%
PPD 30 Days: 0.03%</v>
      </c>
      <c r="AI25" t="str">
        <f t="array" ref="AI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10.00%</v>
      </c>
      <c r="AJ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George Frantiska
Primary Addres: 53 2nd Ave., Chicopee, MA  01103
Phone Number: 413 592 9221
Fax Number: 413 592 4157</v>
      </c>
      <c r="AK25" s="18" t="str">
        <f>VLOOKUP(data[Lead Name],get_cat!$A$170:$B$171,2,0)</f>
        <v>Betty Fernandez
Address: One Ashburton Place Room 1017 Boston, MA 02108
Phone: 617-720-3133 | Email: betty.fernandez@state.ma.us</v>
      </c>
    </row>
    <row r="26" spans="1:37" x14ac:dyDescent="0.3">
      <c r="A26" t="s">
        <v>413</v>
      </c>
      <c r="B26" t="s">
        <v>647</v>
      </c>
      <c r="C26" t="s">
        <v>7</v>
      </c>
      <c r="D26" t="s">
        <v>70</v>
      </c>
      <c r="E26" t="s">
        <v>526</v>
      </c>
      <c r="F26" t="s">
        <v>526</v>
      </c>
      <c r="G26" t="s">
        <v>526</v>
      </c>
      <c r="H26" t="s">
        <v>527</v>
      </c>
      <c r="I26" t="s">
        <v>526</v>
      </c>
      <c r="J26" t="s">
        <v>526</v>
      </c>
      <c r="K26" t="s">
        <v>526</v>
      </c>
      <c r="L26" t="s">
        <v>526</v>
      </c>
      <c r="M26" t="s">
        <v>526</v>
      </c>
      <c r="N26" t="s">
        <v>526</v>
      </c>
      <c r="O26" t="s">
        <v>526</v>
      </c>
      <c r="P26" t="s">
        <v>527</v>
      </c>
      <c r="Q26" t="s">
        <v>527</v>
      </c>
      <c r="R26" t="s">
        <v>526</v>
      </c>
      <c r="S26" t="s">
        <v>526</v>
      </c>
      <c r="T26" t="s">
        <v>403</v>
      </c>
      <c r="U26" t="s">
        <v>482</v>
      </c>
      <c r="V26" t="s">
        <v>483</v>
      </c>
      <c r="W26" t="s">
        <v>484</v>
      </c>
      <c r="X26" t="s">
        <v>485</v>
      </c>
      <c r="Y26" t="s">
        <v>486</v>
      </c>
      <c r="Z26" t="s">
        <v>413</v>
      </c>
      <c r="AA26">
        <v>0.05</v>
      </c>
      <c r="AB26">
        <v>0.03</v>
      </c>
      <c r="AC26">
        <v>0.03</v>
      </c>
      <c r="AD26">
        <v>0.03</v>
      </c>
      <c r="AE26">
        <v>0.75</v>
      </c>
      <c r="AF26">
        <v>190</v>
      </c>
      <c r="AG26">
        <v>0.2</v>
      </c>
      <c r="AH26" t="str">
        <f t="array" ref="AH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3.00%
PPD 30 Days: 3.00%</v>
      </c>
      <c r="AI26" t="str">
        <f t="array" ref="AI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$190.00
% Markup Materials: 20.00%</v>
      </c>
      <c r="AJ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Sennett
Primary Addres: 152 Oldham Street, Pembroke, MA 02359
Phone Number: 781-294-4437
Fax Number: 781-294-7604</v>
      </c>
      <c r="AK26" s="18" t="str">
        <f>VLOOKUP(data[Lead Name],get_cat!$A$170:$B$171,2,0)</f>
        <v>Betty Fernandez
Address: One Ashburton Place Room 1017 Boston, MA 02108
Phone: 617-720-3133 | Email: betty.fernandez@state.ma.us</v>
      </c>
    </row>
    <row r="27" spans="1:37" x14ac:dyDescent="0.3">
      <c r="A27" t="s">
        <v>414</v>
      </c>
      <c r="B27" t="s">
        <v>647</v>
      </c>
      <c r="C27" t="s">
        <v>7</v>
      </c>
      <c r="D27" t="s">
        <v>89</v>
      </c>
      <c r="E27" t="s">
        <v>526</v>
      </c>
      <c r="F27" t="s">
        <v>526</v>
      </c>
      <c r="G27" t="s">
        <v>526</v>
      </c>
      <c r="H27" t="s">
        <v>527</v>
      </c>
      <c r="I27" t="s">
        <v>526</v>
      </c>
      <c r="J27" t="s">
        <v>527</v>
      </c>
      <c r="K27" t="s">
        <v>526</v>
      </c>
      <c r="L27" t="s">
        <v>526</v>
      </c>
      <c r="M27" t="s">
        <v>526</v>
      </c>
      <c r="N27" t="s">
        <v>527</v>
      </c>
      <c r="O27" t="s">
        <v>526</v>
      </c>
      <c r="P27" t="s">
        <v>527</v>
      </c>
      <c r="Q27" t="s">
        <v>527</v>
      </c>
      <c r="R27" t="s">
        <v>527</v>
      </c>
      <c r="S27" t="s">
        <v>526</v>
      </c>
      <c r="T27" t="s">
        <v>404</v>
      </c>
      <c r="U27" t="s">
        <v>487</v>
      </c>
      <c r="V27" t="s">
        <v>488</v>
      </c>
      <c r="W27" t="s">
        <v>489</v>
      </c>
      <c r="X27" t="s">
        <v>490</v>
      </c>
      <c r="Y27" t="s">
        <v>491</v>
      </c>
      <c r="Z27" t="s">
        <v>414</v>
      </c>
      <c r="AA27">
        <v>0.03</v>
      </c>
      <c r="AB27">
        <v>0.01</v>
      </c>
      <c r="AC27">
        <v>0</v>
      </c>
      <c r="AD27">
        <v>0</v>
      </c>
      <c r="AE27">
        <v>0.52</v>
      </c>
      <c r="AF27">
        <v>187.5</v>
      </c>
      <c r="AG27">
        <v>0.2</v>
      </c>
      <c r="AH27" t="str">
        <f t="array" ref="AH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1.00%
PPD 20 Days: 0.00%
PPD 30 Days: 0.00%</v>
      </c>
      <c r="AI27" t="str">
        <f t="array" ref="AI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52.00%
% Markup Non Business/Emergency Hours: $187.50
% Markup Materials: 20.00%</v>
      </c>
      <c r="AJ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Richard J. Auger
Primary Addres: 151A California Street, Newton, MA 02458
Phone Number: 617-244-0203
Fax Number: 617-244-0130</v>
      </c>
      <c r="AK27" s="18" t="str">
        <f>VLOOKUP(data[Lead Name],get_cat!$A$170:$B$171,2,0)</f>
        <v>Betty Fernandez
Address: One Ashburton Place Room 1017 Boston, MA 02108
Phone: 617-720-3133 | Email: betty.fernandez@state.ma.us</v>
      </c>
    </row>
    <row r="28" spans="1:37" x14ac:dyDescent="0.3">
      <c r="A28" t="s">
        <v>238</v>
      </c>
      <c r="B28" t="s">
        <v>647</v>
      </c>
      <c r="C28" t="s">
        <v>7</v>
      </c>
      <c r="D28" t="s">
        <v>45</v>
      </c>
      <c r="E28" t="s">
        <v>527</v>
      </c>
      <c r="F28" t="s">
        <v>527</v>
      </c>
      <c r="G28" t="s">
        <v>527</v>
      </c>
      <c r="H28" t="s">
        <v>527</v>
      </c>
      <c r="I28" t="s">
        <v>527</v>
      </c>
      <c r="J28" t="s">
        <v>527</v>
      </c>
      <c r="K28" t="s">
        <v>527</v>
      </c>
      <c r="L28" t="s">
        <v>527</v>
      </c>
      <c r="M28" t="s">
        <v>527</v>
      </c>
      <c r="N28" t="s">
        <v>527</v>
      </c>
      <c r="O28" t="s">
        <v>527</v>
      </c>
      <c r="P28" t="s">
        <v>527</v>
      </c>
      <c r="Q28" t="s">
        <v>527</v>
      </c>
      <c r="R28" t="s">
        <v>527</v>
      </c>
      <c r="S28" t="s">
        <v>527</v>
      </c>
      <c r="T28" t="s">
        <v>58</v>
      </c>
      <c r="U28" t="s">
        <v>59</v>
      </c>
      <c r="V28" t="s">
        <v>60</v>
      </c>
      <c r="W28" t="s">
        <v>61</v>
      </c>
      <c r="X28" t="s">
        <v>62</v>
      </c>
      <c r="Y28" t="s">
        <v>63</v>
      </c>
      <c r="Z28" t="s">
        <v>238</v>
      </c>
      <c r="AA28">
        <v>0.01</v>
      </c>
      <c r="AB28">
        <v>0</v>
      </c>
      <c r="AC28">
        <v>0</v>
      </c>
      <c r="AD28">
        <v>0</v>
      </c>
      <c r="AE28">
        <v>0.2</v>
      </c>
      <c r="AF28">
        <v>150</v>
      </c>
      <c r="AG28">
        <v>0.25</v>
      </c>
      <c r="AH28" t="str">
        <f t="array" ref="AH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8" t="str">
        <f t="array" ref="AI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8" s="18" t="str">
        <f>VLOOKUP(data[Lead Name],get_cat!$A$170:$B$171,2,0)</f>
        <v>Betty Fernandez
Address: One Ashburton Place Room 1017 Boston, MA 02108
Phone: 617-720-3133 | Email: betty.fernandez@state.ma.us</v>
      </c>
    </row>
    <row r="29" spans="1:37" x14ac:dyDescent="0.3">
      <c r="A29" t="s">
        <v>239</v>
      </c>
      <c r="B29" t="s">
        <v>647</v>
      </c>
      <c r="C29" t="s">
        <v>7</v>
      </c>
      <c r="D29" t="s">
        <v>29</v>
      </c>
      <c r="E29" t="s">
        <v>527</v>
      </c>
      <c r="F29" t="s">
        <v>527</v>
      </c>
      <c r="G29" t="s">
        <v>527</v>
      </c>
      <c r="H29" t="s">
        <v>527</v>
      </c>
      <c r="I29" t="s">
        <v>527</v>
      </c>
      <c r="J29" t="s">
        <v>527</v>
      </c>
      <c r="K29" t="s">
        <v>527</v>
      </c>
      <c r="L29" t="s">
        <v>527</v>
      </c>
      <c r="M29" t="s">
        <v>527</v>
      </c>
      <c r="N29" t="s">
        <v>527</v>
      </c>
      <c r="O29" t="s">
        <v>527</v>
      </c>
      <c r="P29" t="s">
        <v>527</v>
      </c>
      <c r="Q29" t="s">
        <v>527</v>
      </c>
      <c r="R29" t="s">
        <v>527</v>
      </c>
      <c r="S29" t="s">
        <v>527</v>
      </c>
      <c r="T29" t="s">
        <v>58</v>
      </c>
      <c r="U29" t="s">
        <v>59</v>
      </c>
      <c r="V29" t="s">
        <v>60</v>
      </c>
      <c r="W29" t="s">
        <v>61</v>
      </c>
      <c r="X29" t="s">
        <v>62</v>
      </c>
      <c r="Y29" t="s">
        <v>63</v>
      </c>
      <c r="Z29" t="s">
        <v>239</v>
      </c>
      <c r="AA29">
        <v>0.01</v>
      </c>
      <c r="AB29">
        <v>0</v>
      </c>
      <c r="AC29">
        <v>0</v>
      </c>
      <c r="AD29">
        <v>0</v>
      </c>
      <c r="AE29">
        <v>0.2</v>
      </c>
      <c r="AF29">
        <v>150</v>
      </c>
      <c r="AG29">
        <v>0.25</v>
      </c>
      <c r="AH29" t="str">
        <f t="array" ref="AH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29" t="str">
        <f t="array" ref="AI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29" s="18" t="str">
        <f>VLOOKUP(data[Lead Name],get_cat!$A$170:$B$171,2,0)</f>
        <v>Betty Fernandez
Address: One Ashburton Place Room 1017 Boston, MA 02108
Phone: 617-720-3133 | Email: betty.fernandez@state.ma.us</v>
      </c>
    </row>
    <row r="30" spans="1:37" x14ac:dyDescent="0.3">
      <c r="A30" t="s">
        <v>240</v>
      </c>
      <c r="B30" t="s">
        <v>647</v>
      </c>
      <c r="C30" t="s">
        <v>7</v>
      </c>
      <c r="D30" t="s">
        <v>8</v>
      </c>
      <c r="E30" t="s">
        <v>527</v>
      </c>
      <c r="F30" t="s">
        <v>527</v>
      </c>
      <c r="G30" t="s">
        <v>527</v>
      </c>
      <c r="H30" t="s">
        <v>527</v>
      </c>
      <c r="I30" t="s">
        <v>527</v>
      </c>
      <c r="J30" t="s">
        <v>527</v>
      </c>
      <c r="K30" t="s">
        <v>527</v>
      </c>
      <c r="L30" t="s">
        <v>527</v>
      </c>
      <c r="M30" t="s">
        <v>527</v>
      </c>
      <c r="N30" t="s">
        <v>527</v>
      </c>
      <c r="O30" t="s">
        <v>527</v>
      </c>
      <c r="P30" t="s">
        <v>527</v>
      </c>
      <c r="Q30" t="s">
        <v>527</v>
      </c>
      <c r="R30" t="s">
        <v>527</v>
      </c>
      <c r="S30" t="s">
        <v>527</v>
      </c>
      <c r="T30" t="s">
        <v>58</v>
      </c>
      <c r="U30" t="s">
        <v>59</v>
      </c>
      <c r="V30" t="s">
        <v>60</v>
      </c>
      <c r="W30" t="s">
        <v>61</v>
      </c>
      <c r="X30" t="s">
        <v>62</v>
      </c>
      <c r="Y30" t="s">
        <v>63</v>
      </c>
      <c r="Z30" t="s">
        <v>240</v>
      </c>
      <c r="AA30">
        <v>0.01</v>
      </c>
      <c r="AB30">
        <v>0</v>
      </c>
      <c r="AC30">
        <v>0</v>
      </c>
      <c r="AD30">
        <v>0</v>
      </c>
      <c r="AE30">
        <v>0.2</v>
      </c>
      <c r="AF30">
        <v>150</v>
      </c>
      <c r="AG30">
        <v>0.25</v>
      </c>
      <c r="AH30" t="str">
        <f t="array" ref="AH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0" t="str">
        <f t="array" ref="AI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30" s="18" t="str">
        <f>VLOOKUP(data[Lead Name],get_cat!$A$170:$B$171,2,0)</f>
        <v>Betty Fernandez
Address: One Ashburton Place Room 1017 Boston, MA 02108
Phone: 617-720-3133 | Email: betty.fernandez@state.ma.us</v>
      </c>
    </row>
    <row r="31" spans="1:37" x14ac:dyDescent="0.3">
      <c r="A31" t="s">
        <v>241</v>
      </c>
      <c r="B31" t="s">
        <v>647</v>
      </c>
      <c r="C31" t="s">
        <v>7</v>
      </c>
      <c r="D31" t="s">
        <v>15</v>
      </c>
      <c r="E31" t="s">
        <v>527</v>
      </c>
      <c r="F31" t="s">
        <v>527</v>
      </c>
      <c r="G31" t="s">
        <v>527</v>
      </c>
      <c r="H31" t="s">
        <v>527</v>
      </c>
      <c r="I31" t="s">
        <v>527</v>
      </c>
      <c r="J31" t="s">
        <v>527</v>
      </c>
      <c r="K31" t="s">
        <v>527</v>
      </c>
      <c r="L31" t="s">
        <v>527</v>
      </c>
      <c r="M31" t="s">
        <v>527</v>
      </c>
      <c r="N31" t="s">
        <v>527</v>
      </c>
      <c r="O31" t="s">
        <v>527</v>
      </c>
      <c r="P31" t="s">
        <v>527</v>
      </c>
      <c r="Q31" t="s">
        <v>527</v>
      </c>
      <c r="R31" t="s">
        <v>527</v>
      </c>
      <c r="S31" t="s">
        <v>527</v>
      </c>
      <c r="T31" t="s">
        <v>58</v>
      </c>
      <c r="U31" t="s">
        <v>59</v>
      </c>
      <c r="V31" t="s">
        <v>60</v>
      </c>
      <c r="W31" t="s">
        <v>61</v>
      </c>
      <c r="X31" t="s">
        <v>62</v>
      </c>
      <c r="Y31" t="s">
        <v>63</v>
      </c>
      <c r="Z31" t="s">
        <v>241</v>
      </c>
      <c r="AA31">
        <v>0.01</v>
      </c>
      <c r="AB31">
        <v>0</v>
      </c>
      <c r="AC31">
        <v>0</v>
      </c>
      <c r="AD31">
        <v>0</v>
      </c>
      <c r="AE31">
        <v>0.2</v>
      </c>
      <c r="AF31">
        <v>150</v>
      </c>
      <c r="AG31">
        <v>0.25</v>
      </c>
      <c r="AH31" t="str">
        <f t="array" ref="AH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1" t="str">
        <f t="array" ref="AI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$150.00
% Markup Materials: 25.00%</v>
      </c>
      <c r="AJ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Jack Bellan, Operations
Primary Addres: 90B Chelmsford Rd., N. Billerica, MA 01862
Phone Number: 978-455-9082
Fax Number: 978-455-9753</v>
      </c>
      <c r="AK31" s="18" t="str">
        <f>VLOOKUP(data[Lead Name],get_cat!$A$170:$B$171,2,0)</f>
        <v>Betty Fernandez
Address: One Ashburton Place Room 1017 Boston, MA 02108
Phone: 617-720-3133 | Email: betty.fernandez@state.ma.us</v>
      </c>
    </row>
    <row r="32" spans="1:37" x14ac:dyDescent="0.3">
      <c r="A32" t="s">
        <v>605</v>
      </c>
      <c r="B32" t="s">
        <v>647</v>
      </c>
      <c r="C32" t="s">
        <v>7</v>
      </c>
      <c r="D32" t="s">
        <v>89</v>
      </c>
      <c r="E32" t="s">
        <v>527</v>
      </c>
      <c r="F32" t="s">
        <v>527</v>
      </c>
      <c r="G32" t="s">
        <v>527</v>
      </c>
      <c r="H32" t="s">
        <v>527</v>
      </c>
      <c r="I32" t="s">
        <v>527</v>
      </c>
      <c r="J32" t="s">
        <v>527</v>
      </c>
      <c r="K32" t="s">
        <v>527</v>
      </c>
      <c r="L32" t="s">
        <v>527</v>
      </c>
      <c r="M32" t="s">
        <v>527</v>
      </c>
      <c r="N32" t="s">
        <v>527</v>
      </c>
      <c r="O32" t="s">
        <v>527</v>
      </c>
      <c r="P32" t="s">
        <v>527</v>
      </c>
      <c r="Q32" t="s">
        <v>527</v>
      </c>
      <c r="R32" t="s">
        <v>527</v>
      </c>
      <c r="S32" t="s">
        <v>527</v>
      </c>
      <c r="T32" t="s">
        <v>606</v>
      </c>
      <c r="U32" t="s">
        <v>607</v>
      </c>
      <c r="V32" t="s">
        <v>608</v>
      </c>
      <c r="W32" t="s">
        <v>609</v>
      </c>
      <c r="X32" t="s">
        <v>610</v>
      </c>
      <c r="Y32" t="s">
        <v>611</v>
      </c>
      <c r="Z32" t="s">
        <v>605</v>
      </c>
      <c r="AA32">
        <v>0</v>
      </c>
      <c r="AB32">
        <v>0</v>
      </c>
      <c r="AC32">
        <v>0</v>
      </c>
      <c r="AD32">
        <v>0.03</v>
      </c>
      <c r="AE32">
        <v>0.3</v>
      </c>
      <c r="AF32">
        <v>280.5</v>
      </c>
      <c r="AG32">
        <v>0.4</v>
      </c>
      <c r="AH32" t="str">
        <f t="array" ref="AH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3.00%</v>
      </c>
      <c r="AI32" t="str">
        <f t="array" ref="AI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$280.50
% Markup Materials: 40.00%</v>
      </c>
      <c r="AJ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Sweet
Primary Addres: 19 Walpole Park South, Unit 3, Walpole, MA  02081
Phone Number: (508) 668-4000 x104
Fax Number: (508) 668-4030</v>
      </c>
      <c r="AK32" s="18" t="str">
        <f>VLOOKUP(data[Lead Name],get_cat!$A$170:$B$171,2,0)</f>
        <v>Betty Fernandez
Address: One Ashburton Place Room 1017 Boston, MA 02108
Phone: 617-720-3133 | Email: betty.fernandez@state.ma.us</v>
      </c>
    </row>
    <row r="33" spans="1:37" x14ac:dyDescent="0.3">
      <c r="A33" t="s">
        <v>248</v>
      </c>
      <c r="B33" t="s">
        <v>647</v>
      </c>
      <c r="C33" t="s">
        <v>7</v>
      </c>
      <c r="D33" t="s">
        <v>29</v>
      </c>
      <c r="E33" t="s">
        <v>526</v>
      </c>
      <c r="F33" t="s">
        <v>526</v>
      </c>
      <c r="G33" t="s">
        <v>526</v>
      </c>
      <c r="H33" t="s">
        <v>526</v>
      </c>
      <c r="I33" t="s">
        <v>526</v>
      </c>
      <c r="J33" t="s">
        <v>527</v>
      </c>
      <c r="K33" t="s">
        <v>526</v>
      </c>
      <c r="L33" t="s">
        <v>526</v>
      </c>
      <c r="M33" t="s">
        <v>526</v>
      </c>
      <c r="N33" t="s">
        <v>527</v>
      </c>
      <c r="O33" t="s">
        <v>526</v>
      </c>
      <c r="P33" t="s">
        <v>527</v>
      </c>
      <c r="Q33" t="s">
        <v>526</v>
      </c>
      <c r="R33" t="s">
        <v>527</v>
      </c>
      <c r="S33" t="s">
        <v>526</v>
      </c>
      <c r="T33" t="s">
        <v>64</v>
      </c>
      <c r="U33" t="s">
        <v>65</v>
      </c>
      <c r="V33" t="s">
        <v>66</v>
      </c>
      <c r="W33" t="s">
        <v>67</v>
      </c>
      <c r="X33" t="s">
        <v>68</v>
      </c>
      <c r="Y33" t="s">
        <v>69</v>
      </c>
      <c r="Z33" t="s">
        <v>248</v>
      </c>
      <c r="AA33">
        <v>0.02</v>
      </c>
      <c r="AB33">
        <v>0.02</v>
      </c>
      <c r="AC33">
        <v>0</v>
      </c>
      <c r="AD33">
        <v>0</v>
      </c>
      <c r="AE33">
        <v>0.2</v>
      </c>
      <c r="AG33">
        <v>0.1</v>
      </c>
      <c r="AH33" t="str">
        <f t="array" ref="AH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0.00%
PPD 30 Days: 0.00%</v>
      </c>
      <c r="AI33" t="str">
        <f t="array" ref="AI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$0.00
% Markup Materials: 10.00%</v>
      </c>
      <c r="AJ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William J Dandreo/Owner
Primary Addres: 106 Oakville Street, Lynn MA 01905
Phone Number: 781-844-3736 cell
Fax Number: 781-581-7721</v>
      </c>
      <c r="AK33" s="18" t="str">
        <f>VLOOKUP(data[Lead Name],get_cat!$A$170:$B$171,2,0)</f>
        <v>Betty Fernandez
Address: One Ashburton Place Room 1017 Boston, MA 02108
Phone: 617-720-3133 | Email: betty.fernandez@state.ma.us</v>
      </c>
    </row>
    <row r="34" spans="1:37" x14ac:dyDescent="0.3">
      <c r="A34" t="s">
        <v>199</v>
      </c>
      <c r="B34" t="s">
        <v>647</v>
      </c>
      <c r="C34" t="s">
        <v>7</v>
      </c>
      <c r="D34" t="s">
        <v>70</v>
      </c>
      <c r="E34" t="s">
        <v>527</v>
      </c>
      <c r="F34" t="s">
        <v>527</v>
      </c>
      <c r="G34" t="s">
        <v>527</v>
      </c>
      <c r="H34" t="s">
        <v>527</v>
      </c>
      <c r="I34" t="s">
        <v>527</v>
      </c>
      <c r="J34" t="s">
        <v>527</v>
      </c>
      <c r="K34" t="s">
        <v>527</v>
      </c>
      <c r="L34" t="s">
        <v>527</v>
      </c>
      <c r="M34" t="s">
        <v>527</v>
      </c>
      <c r="N34" t="s">
        <v>527</v>
      </c>
      <c r="O34" t="s">
        <v>527</v>
      </c>
      <c r="P34" t="s">
        <v>527</v>
      </c>
      <c r="Q34" t="s">
        <v>527</v>
      </c>
      <c r="R34" t="s">
        <v>527</v>
      </c>
      <c r="S34" t="s">
        <v>527</v>
      </c>
      <c r="T34" t="s">
        <v>222</v>
      </c>
      <c r="U34" t="s">
        <v>71</v>
      </c>
      <c r="V34" t="s">
        <v>72</v>
      </c>
      <c r="W34" t="s">
        <v>73</v>
      </c>
      <c r="X34" t="s">
        <v>74</v>
      </c>
      <c r="Y34" t="s">
        <v>75</v>
      </c>
      <c r="Z34" t="s">
        <v>199</v>
      </c>
      <c r="AA34">
        <v>5.0000000000000001E-4</v>
      </c>
      <c r="AB34">
        <v>0</v>
      </c>
      <c r="AC34">
        <v>0</v>
      </c>
      <c r="AD34">
        <v>0</v>
      </c>
      <c r="AE34">
        <v>1</v>
      </c>
      <c r="AH34" t="str">
        <f t="array" ref="AH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0.05%
PPD 15 Days: 0.00%
PPD 20 Days: 0.00%
PPD 30 Days: 0.00%</v>
      </c>
      <c r="AI34" t="str">
        <f t="array" ref="AI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$0.00
% Markup Materials: 0.00%</v>
      </c>
      <c r="AJ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Perry EVP
Primary Addres: 380 Crawford Street Fitchburg Massachusetts 01420
Phone Number: 978-345-4351
Fax Number: 978-345-1646</v>
      </c>
      <c r="AK34" s="18" t="str">
        <f>VLOOKUP(data[Lead Name],get_cat!$A$170:$B$171,2,0)</f>
        <v>Betty Fernandez
Address: One Ashburton Place Room 1017 Boston, MA 02108
Phone: 617-720-3133 | Email: betty.fernandez@state.ma.us</v>
      </c>
    </row>
    <row r="35" spans="1:37" x14ac:dyDescent="0.3">
      <c r="A35" t="s">
        <v>200</v>
      </c>
      <c r="B35" t="s">
        <v>647</v>
      </c>
      <c r="C35" t="s">
        <v>7</v>
      </c>
      <c r="D35" t="s">
        <v>76</v>
      </c>
      <c r="E35" t="s">
        <v>526</v>
      </c>
      <c r="F35" t="s">
        <v>526</v>
      </c>
      <c r="G35" t="s">
        <v>527</v>
      </c>
      <c r="H35" t="s">
        <v>526</v>
      </c>
      <c r="I35" t="s">
        <v>526</v>
      </c>
      <c r="J35" t="s">
        <v>526</v>
      </c>
      <c r="K35" t="s">
        <v>527</v>
      </c>
      <c r="L35" t="s">
        <v>527</v>
      </c>
      <c r="M35" t="s">
        <v>527</v>
      </c>
      <c r="N35" t="s">
        <v>526</v>
      </c>
      <c r="O35" t="s">
        <v>526</v>
      </c>
      <c r="P35" t="s">
        <v>526</v>
      </c>
      <c r="Q35" t="s">
        <v>526</v>
      </c>
      <c r="R35" t="s">
        <v>526</v>
      </c>
      <c r="S35" t="s">
        <v>527</v>
      </c>
      <c r="T35" t="s">
        <v>77</v>
      </c>
      <c r="U35" t="s">
        <v>78</v>
      </c>
      <c r="V35" t="s">
        <v>79</v>
      </c>
      <c r="W35" t="s">
        <v>80</v>
      </c>
      <c r="X35" t="s">
        <v>81</v>
      </c>
      <c r="Y35" t="s">
        <v>82</v>
      </c>
      <c r="Z35" t="s">
        <v>200</v>
      </c>
      <c r="AA35">
        <v>2.5000000000000001E-2</v>
      </c>
      <c r="AB35">
        <v>0.02</v>
      </c>
      <c r="AC35">
        <v>1.4999999999999999E-2</v>
      </c>
      <c r="AD35">
        <v>0.01</v>
      </c>
      <c r="AE35">
        <v>0.6</v>
      </c>
      <c r="AG35">
        <v>0.15</v>
      </c>
      <c r="AH35" t="str">
        <f t="array" ref="AH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2.50%
PPD 15 Days: 2.00%
PPD 20 Days: 1.50%
PPD 30 Days: 1.00%</v>
      </c>
      <c r="AI35" t="str">
        <f t="array" ref="AI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$0.00
% Markup Materials: 15.00%</v>
      </c>
      <c r="AJ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Edwards, Vice President
Primary Addres: 5 Rose Place, Springfield, MA 
Phone Number: (413) 732-1462
Fax Number: (413) 737-6766</v>
      </c>
      <c r="AK35" s="18" t="str">
        <f>VLOOKUP(data[Lead Name],get_cat!$A$170:$B$171,2,0)</f>
        <v>Betty Fernandez
Address: One Ashburton Place Room 1017 Boston, MA 02108
Phone: 617-720-3133 | Email: betty.fernandez@state.ma.us</v>
      </c>
    </row>
    <row r="36" spans="1:37" x14ac:dyDescent="0.3">
      <c r="A36" t="s">
        <v>665</v>
      </c>
      <c r="B36" t="s">
        <v>647</v>
      </c>
      <c r="C36" t="s">
        <v>7</v>
      </c>
      <c r="D36" t="s">
        <v>22</v>
      </c>
      <c r="E36" t="s">
        <v>526</v>
      </c>
      <c r="F36" t="s">
        <v>526</v>
      </c>
      <c r="G36" t="s">
        <v>526</v>
      </c>
      <c r="H36" t="s">
        <v>526</v>
      </c>
      <c r="I36" t="s">
        <v>526</v>
      </c>
      <c r="J36" t="s">
        <v>526</v>
      </c>
      <c r="K36" t="s">
        <v>526</v>
      </c>
      <c r="L36" t="s">
        <v>526</v>
      </c>
      <c r="M36" t="s">
        <v>526</v>
      </c>
      <c r="N36" t="s">
        <v>526</v>
      </c>
      <c r="O36" t="s">
        <v>526</v>
      </c>
      <c r="P36" t="s">
        <v>527</v>
      </c>
      <c r="Q36" t="s">
        <v>527</v>
      </c>
      <c r="R36" t="s">
        <v>526</v>
      </c>
      <c r="S36" t="s">
        <v>526</v>
      </c>
      <c r="T36" t="s">
        <v>666</v>
      </c>
      <c r="U36" t="s">
        <v>667</v>
      </c>
      <c r="V36" t="s">
        <v>668</v>
      </c>
      <c r="W36" t="s">
        <v>669</v>
      </c>
      <c r="X36" t="s">
        <v>670</v>
      </c>
      <c r="Y36" t="s">
        <v>671</v>
      </c>
      <c r="Z36" t="s">
        <v>665</v>
      </c>
      <c r="AA36">
        <v>0.01</v>
      </c>
      <c r="AB36">
        <v>0</v>
      </c>
      <c r="AC36">
        <v>0</v>
      </c>
      <c r="AD36">
        <v>0</v>
      </c>
      <c r="AE36">
        <v>0.15</v>
      </c>
      <c r="AG36">
        <v>0.15</v>
      </c>
      <c r="AH36" t="str">
        <f t="array" ref="AH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36" t="str">
        <f t="array" ref="AI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$0.00
% Markup Materials: 15.00%</v>
      </c>
      <c r="AJ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Darlene Fritz
Primary Addres: 397 Whittier Hwy, Moultonboro, NH 03254
Phone Number: (603)253-4525
Fax Number: (603)253-6284</v>
      </c>
      <c r="AK36" s="18" t="str">
        <f>VLOOKUP(data[Lead Name],get_cat!$A$170:$B$171,2,0)</f>
        <v>Betty Fernandez
Address: One Ashburton Place Room 1017 Boston, MA 02108
Phone: 617-720-3133 | Email: betty.fernandez@state.ma.us</v>
      </c>
    </row>
    <row r="37" spans="1:37" x14ac:dyDescent="0.3">
      <c r="A37" t="s">
        <v>426</v>
      </c>
      <c r="B37" t="s">
        <v>647</v>
      </c>
      <c r="C37" t="s">
        <v>7</v>
      </c>
      <c r="D37" t="s">
        <v>22</v>
      </c>
      <c r="E37" t="s">
        <v>526</v>
      </c>
      <c r="F37" t="s">
        <v>526</v>
      </c>
      <c r="G37" t="s">
        <v>527</v>
      </c>
      <c r="H37" t="s">
        <v>527</v>
      </c>
      <c r="I37" t="s">
        <v>526</v>
      </c>
      <c r="J37" t="s">
        <v>527</v>
      </c>
      <c r="K37" t="s">
        <v>527</v>
      </c>
      <c r="L37" t="s">
        <v>527</v>
      </c>
      <c r="M37" t="s">
        <v>527</v>
      </c>
      <c r="N37" t="s">
        <v>527</v>
      </c>
      <c r="O37" t="s">
        <v>526</v>
      </c>
      <c r="P37" t="s">
        <v>527</v>
      </c>
      <c r="Q37" t="s">
        <v>527</v>
      </c>
      <c r="R37" t="s">
        <v>527</v>
      </c>
      <c r="S37" t="s">
        <v>527</v>
      </c>
      <c r="T37" t="s">
        <v>425</v>
      </c>
      <c r="U37" t="s">
        <v>448</v>
      </c>
      <c r="V37" t="s">
        <v>449</v>
      </c>
      <c r="W37" t="s">
        <v>450</v>
      </c>
      <c r="X37" t="s">
        <v>451</v>
      </c>
      <c r="Y37" t="s">
        <v>452</v>
      </c>
      <c r="Z37" t="s">
        <v>426</v>
      </c>
      <c r="AA37">
        <v>0.03</v>
      </c>
      <c r="AB37">
        <v>0.02</v>
      </c>
      <c r="AC37">
        <v>1.4999999999999999E-2</v>
      </c>
      <c r="AD37">
        <v>0.01</v>
      </c>
      <c r="AE37">
        <v>0.35</v>
      </c>
      <c r="AF37">
        <v>150</v>
      </c>
      <c r="AG37">
        <v>0.1</v>
      </c>
      <c r="AH37" t="str">
        <f t="array" ref="AH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37" t="str">
        <f t="array" ref="AI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$150.00
% Markup Materials: 10.00%</v>
      </c>
      <c r="AJ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D Saltmarsh
Primary Addres: 68 Union Street Westfield, MA 01085
Phone Number: 413-568-0905
Fax Number: 413-562-0407</v>
      </c>
      <c r="AK37" s="18" t="str">
        <f>VLOOKUP(data[Lead Name],get_cat!$A$170:$B$171,2,0)</f>
        <v>Betty Fernandez
Address: One Ashburton Place Room 1017 Boston, MA 02108
Phone: 617-720-3133 | Email: betty.fernandez@state.ma.us</v>
      </c>
    </row>
    <row r="38" spans="1:37" x14ac:dyDescent="0.3">
      <c r="A38" t="s">
        <v>716</v>
      </c>
      <c r="B38" t="s">
        <v>647</v>
      </c>
      <c r="C38" t="s">
        <v>7</v>
      </c>
      <c r="D38" t="s">
        <v>89</v>
      </c>
      <c r="E38" t="s">
        <v>526</v>
      </c>
      <c r="F38" t="s">
        <v>527</v>
      </c>
      <c r="G38" t="s">
        <v>527</v>
      </c>
      <c r="H38" t="s">
        <v>527</v>
      </c>
      <c r="I38" t="s">
        <v>527</v>
      </c>
      <c r="J38" t="s">
        <v>526</v>
      </c>
      <c r="K38" t="s">
        <v>527</v>
      </c>
      <c r="L38" t="s">
        <v>527</v>
      </c>
      <c r="M38" t="s">
        <v>527</v>
      </c>
      <c r="N38" t="s">
        <v>527</v>
      </c>
      <c r="O38" t="s">
        <v>527</v>
      </c>
      <c r="P38" t="s">
        <v>526</v>
      </c>
      <c r="Q38" t="s">
        <v>527</v>
      </c>
      <c r="R38" t="s">
        <v>526</v>
      </c>
      <c r="S38" t="s">
        <v>527</v>
      </c>
      <c r="T38" t="s">
        <v>717</v>
      </c>
      <c r="U38" t="s">
        <v>718</v>
      </c>
      <c r="V38" t="s">
        <v>719</v>
      </c>
      <c r="W38" t="s">
        <v>720</v>
      </c>
      <c r="X38" t="s">
        <v>721</v>
      </c>
      <c r="Y38" t="s">
        <v>722</v>
      </c>
      <c r="Z38" t="s">
        <v>716</v>
      </c>
      <c r="AA38">
        <v>0</v>
      </c>
      <c r="AB38">
        <v>0.02</v>
      </c>
      <c r="AC38">
        <v>0</v>
      </c>
      <c r="AD38">
        <v>0</v>
      </c>
      <c r="AE38">
        <v>2.19</v>
      </c>
      <c r="AF38">
        <v>144.02000000000001</v>
      </c>
      <c r="AG38">
        <v>0.25</v>
      </c>
      <c r="AH38" t="str">
        <f t="array" ref="AH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8" t="str">
        <f t="array" ref="AI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8" s="18" t="str">
        <f>VLOOKUP(data[Lead Name],get_cat!$A$170:$B$171,2,0)</f>
        <v>Betty Fernandez
Address: One Ashburton Place Room 1017 Boston, MA 02108
Phone: 617-720-3133 | Email: betty.fernandez@state.ma.us</v>
      </c>
    </row>
    <row r="39" spans="1:37" x14ac:dyDescent="0.3">
      <c r="A39" t="s">
        <v>723</v>
      </c>
      <c r="B39" t="s">
        <v>647</v>
      </c>
      <c r="C39" t="s">
        <v>7</v>
      </c>
      <c r="D39" t="s">
        <v>70</v>
      </c>
      <c r="E39" t="s">
        <v>526</v>
      </c>
      <c r="F39" t="s">
        <v>527</v>
      </c>
      <c r="G39" t="s">
        <v>527</v>
      </c>
      <c r="H39" t="s">
        <v>527</v>
      </c>
      <c r="I39" t="s">
        <v>527</v>
      </c>
      <c r="J39" t="s">
        <v>526</v>
      </c>
      <c r="K39" t="s">
        <v>527</v>
      </c>
      <c r="L39" t="s">
        <v>527</v>
      </c>
      <c r="M39" t="s">
        <v>527</v>
      </c>
      <c r="N39" t="s">
        <v>527</v>
      </c>
      <c r="O39" t="s">
        <v>527</v>
      </c>
      <c r="P39" t="s">
        <v>526</v>
      </c>
      <c r="Q39" t="s">
        <v>527</v>
      </c>
      <c r="R39" t="s">
        <v>526</v>
      </c>
      <c r="S39" t="s">
        <v>527</v>
      </c>
      <c r="T39" t="s">
        <v>717</v>
      </c>
      <c r="U39" t="s">
        <v>718</v>
      </c>
      <c r="V39" t="s">
        <v>719</v>
      </c>
      <c r="W39" t="s">
        <v>720</v>
      </c>
      <c r="X39" t="s">
        <v>721</v>
      </c>
      <c r="Y39" t="s">
        <v>722</v>
      </c>
      <c r="Z39" t="s">
        <v>723</v>
      </c>
      <c r="AA39">
        <v>0</v>
      </c>
      <c r="AB39">
        <v>0.02</v>
      </c>
      <c r="AC39">
        <v>0</v>
      </c>
      <c r="AD39">
        <v>0</v>
      </c>
      <c r="AE39">
        <v>2.19</v>
      </c>
      <c r="AF39">
        <v>144.02000000000001</v>
      </c>
      <c r="AG39">
        <v>0.25</v>
      </c>
      <c r="AH39" t="str">
        <f t="array" ref="AH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39" t="str">
        <f t="array" ref="AI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39" s="18" t="str">
        <f>VLOOKUP(data[Lead Name],get_cat!$A$170:$B$171,2,0)</f>
        <v>Betty Fernandez
Address: One Ashburton Place Room 1017 Boston, MA 02108
Phone: 617-720-3133 | Email: betty.fernandez@state.ma.us</v>
      </c>
    </row>
    <row r="40" spans="1:37" x14ac:dyDescent="0.3">
      <c r="A40" t="s">
        <v>724</v>
      </c>
      <c r="B40" t="s">
        <v>647</v>
      </c>
      <c r="C40" t="s">
        <v>7</v>
      </c>
      <c r="D40" t="s">
        <v>22</v>
      </c>
      <c r="E40" t="s">
        <v>526</v>
      </c>
      <c r="F40" t="s">
        <v>527</v>
      </c>
      <c r="G40" t="s">
        <v>527</v>
      </c>
      <c r="H40" t="s">
        <v>527</v>
      </c>
      <c r="I40" t="s">
        <v>527</v>
      </c>
      <c r="J40" t="s">
        <v>526</v>
      </c>
      <c r="K40" t="s">
        <v>527</v>
      </c>
      <c r="L40" t="s">
        <v>527</v>
      </c>
      <c r="M40" t="s">
        <v>527</v>
      </c>
      <c r="N40" t="s">
        <v>527</v>
      </c>
      <c r="O40" t="s">
        <v>527</v>
      </c>
      <c r="P40" t="s">
        <v>526</v>
      </c>
      <c r="Q40" t="s">
        <v>527</v>
      </c>
      <c r="R40" t="s">
        <v>526</v>
      </c>
      <c r="S40" t="s">
        <v>527</v>
      </c>
      <c r="T40" t="s">
        <v>717</v>
      </c>
      <c r="U40" t="s">
        <v>718</v>
      </c>
      <c r="V40" t="s">
        <v>719</v>
      </c>
      <c r="W40" t="s">
        <v>720</v>
      </c>
      <c r="X40" t="s">
        <v>721</v>
      </c>
      <c r="Y40" t="s">
        <v>722</v>
      </c>
      <c r="Z40" t="s">
        <v>724</v>
      </c>
      <c r="AA40">
        <v>0</v>
      </c>
      <c r="AB40">
        <v>0.02</v>
      </c>
      <c r="AC40">
        <v>0</v>
      </c>
      <c r="AD40">
        <v>0</v>
      </c>
      <c r="AE40">
        <v>2.19</v>
      </c>
      <c r="AF40">
        <v>144.02000000000001</v>
      </c>
      <c r="AG40">
        <v>0.25</v>
      </c>
      <c r="AH40" t="str">
        <f t="array" ref="AH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40" t="str">
        <f t="array" ref="AI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40" s="18" t="str">
        <f>VLOOKUP(data[Lead Name],get_cat!$A$170:$B$171,2,0)</f>
        <v>Betty Fernandez
Address: One Ashburton Place Room 1017 Boston, MA 02108
Phone: 617-720-3133 | Email: betty.fernandez@state.ma.us</v>
      </c>
    </row>
    <row r="41" spans="1:37" x14ac:dyDescent="0.3">
      <c r="A41" t="s">
        <v>725</v>
      </c>
      <c r="B41" t="s">
        <v>647</v>
      </c>
      <c r="C41" t="s">
        <v>7</v>
      </c>
      <c r="D41" t="s">
        <v>76</v>
      </c>
      <c r="E41" t="s">
        <v>526</v>
      </c>
      <c r="F41" t="s">
        <v>527</v>
      </c>
      <c r="G41" t="s">
        <v>527</v>
      </c>
      <c r="H41" t="s">
        <v>527</v>
      </c>
      <c r="I41" t="s">
        <v>527</v>
      </c>
      <c r="J41" t="s">
        <v>526</v>
      </c>
      <c r="K41" t="s">
        <v>527</v>
      </c>
      <c r="L41" t="s">
        <v>527</v>
      </c>
      <c r="M41" t="s">
        <v>527</v>
      </c>
      <c r="N41" t="s">
        <v>527</v>
      </c>
      <c r="O41" t="s">
        <v>527</v>
      </c>
      <c r="P41" t="s">
        <v>526</v>
      </c>
      <c r="Q41" t="s">
        <v>527</v>
      </c>
      <c r="R41" t="s">
        <v>526</v>
      </c>
      <c r="S41" t="s">
        <v>527</v>
      </c>
      <c r="T41" t="s">
        <v>717</v>
      </c>
      <c r="U41" t="s">
        <v>718</v>
      </c>
      <c r="V41" t="s">
        <v>719</v>
      </c>
      <c r="W41" t="s">
        <v>720</v>
      </c>
      <c r="X41" t="s">
        <v>721</v>
      </c>
      <c r="Y41" t="s">
        <v>722</v>
      </c>
      <c r="Z41" t="s">
        <v>725</v>
      </c>
      <c r="AA41">
        <v>0</v>
      </c>
      <c r="AB41">
        <v>0.02</v>
      </c>
      <c r="AC41">
        <v>0</v>
      </c>
      <c r="AD41">
        <v>0</v>
      </c>
      <c r="AE41">
        <v>2.19</v>
      </c>
      <c r="AF41">
        <v>144.02000000000001</v>
      </c>
      <c r="AG41">
        <v>0.25</v>
      </c>
      <c r="AH41" t="str">
        <f t="array" ref="AH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2.00%
PPD 20 Days: 0.00%
PPD 30 Days: 0.00%</v>
      </c>
      <c r="AI41" t="str">
        <f t="array" ref="AI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219.00%
% Markup Non Business/Emergency Hours: $144.02
% Markup Materials: 25.00%</v>
      </c>
      <c r="AJ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Fredette
Primary Addres: 166 Tunnel Road, Vernon, CT 06066
Phone Number: 860-871-1111
Fax Number: 866-481-3250</v>
      </c>
      <c r="AK41" s="18" t="str">
        <f>VLOOKUP(data[Lead Name],get_cat!$A$170:$B$171,2,0)</f>
        <v>Betty Fernandez
Address: One Ashburton Place Room 1017 Boston, MA 02108
Phone: 617-720-3133 | Email: betty.fernandez@state.ma.us</v>
      </c>
    </row>
    <row r="42" spans="1:37" x14ac:dyDescent="0.3">
      <c r="A42" t="s">
        <v>672</v>
      </c>
      <c r="B42" t="s">
        <v>647</v>
      </c>
      <c r="C42" t="s">
        <v>7</v>
      </c>
      <c r="D42" t="s">
        <v>89</v>
      </c>
      <c r="E42" t="s">
        <v>527</v>
      </c>
      <c r="F42" t="s">
        <v>527</v>
      </c>
      <c r="G42" t="s">
        <v>527</v>
      </c>
      <c r="H42" t="s">
        <v>527</v>
      </c>
      <c r="I42" t="s">
        <v>527</v>
      </c>
      <c r="J42" t="s">
        <v>527</v>
      </c>
      <c r="K42" t="s">
        <v>527</v>
      </c>
      <c r="L42" t="s">
        <v>527</v>
      </c>
      <c r="M42" t="s">
        <v>527</v>
      </c>
      <c r="N42" t="s">
        <v>527</v>
      </c>
      <c r="O42" t="s">
        <v>527</v>
      </c>
      <c r="P42" t="s">
        <v>527</v>
      </c>
      <c r="Q42" t="s">
        <v>527</v>
      </c>
      <c r="R42" t="s">
        <v>527</v>
      </c>
      <c r="S42" t="s">
        <v>527</v>
      </c>
      <c r="T42" t="s">
        <v>673</v>
      </c>
      <c r="U42" t="s">
        <v>674</v>
      </c>
      <c r="V42" t="s">
        <v>675</v>
      </c>
      <c r="W42" t="s">
        <v>676</v>
      </c>
      <c r="X42" t="s">
        <v>677</v>
      </c>
      <c r="Y42" t="s">
        <v>678</v>
      </c>
      <c r="Z42" t="s">
        <v>672</v>
      </c>
      <c r="AA42">
        <v>0.1</v>
      </c>
      <c r="AB42">
        <v>0.05</v>
      </c>
      <c r="AC42">
        <v>0</v>
      </c>
      <c r="AD42">
        <v>0</v>
      </c>
      <c r="AH42" t="str">
        <f t="array" ref="AH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10.00%
PPD 15 Days: 5.00%
PPD 20 Days: 0.00%
PPD 30 Days: 0.00%</v>
      </c>
      <c r="AI42" t="str">
        <f t="array" ref="AI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Donna Vaillancourt
Primary Addres: 80 Hawes Way, Stooughton, MA  02072
Phone Number: (781)573-1700
Fax Number: (781)341-3337</v>
      </c>
      <c r="AK42" s="18" t="str">
        <f>VLOOKUP(data[Lead Name],get_cat!$A$170:$B$171,2,0)</f>
        <v>Betty Fernandez
Address: One Ashburton Place Room 1017 Boston, MA 02108
Phone: 617-720-3133 | Email: betty.fernandez@state.ma.us</v>
      </c>
    </row>
    <row r="43" spans="1:37" x14ac:dyDescent="0.3">
      <c r="A43" t="s">
        <v>201</v>
      </c>
      <c r="B43" t="s">
        <v>647</v>
      </c>
      <c r="C43" t="s">
        <v>7</v>
      </c>
      <c r="D43" t="s">
        <v>70</v>
      </c>
      <c r="E43" t="s">
        <v>526</v>
      </c>
      <c r="F43" t="s">
        <v>527</v>
      </c>
      <c r="G43" t="s">
        <v>526</v>
      </c>
      <c r="H43" t="s">
        <v>527</v>
      </c>
      <c r="I43" t="s">
        <v>526</v>
      </c>
      <c r="J43" t="s">
        <v>527</v>
      </c>
      <c r="K43" t="s">
        <v>526</v>
      </c>
      <c r="L43" t="s">
        <v>526</v>
      </c>
      <c r="M43" t="s">
        <v>526</v>
      </c>
      <c r="N43" t="s">
        <v>527</v>
      </c>
      <c r="O43" t="s">
        <v>526</v>
      </c>
      <c r="P43" t="s">
        <v>527</v>
      </c>
      <c r="Q43" t="s">
        <v>527</v>
      </c>
      <c r="R43" t="s">
        <v>527</v>
      </c>
      <c r="S43" t="s">
        <v>527</v>
      </c>
      <c r="T43" t="s">
        <v>83</v>
      </c>
      <c r="U43" t="s">
        <v>84</v>
      </c>
      <c r="V43" t="s">
        <v>85</v>
      </c>
      <c r="W43" t="s">
        <v>86</v>
      </c>
      <c r="X43" t="s">
        <v>87</v>
      </c>
      <c r="Y43" t="s">
        <v>88</v>
      </c>
      <c r="Z43" t="s">
        <v>201</v>
      </c>
      <c r="AA43">
        <v>0.02</v>
      </c>
      <c r="AB43">
        <v>0.01</v>
      </c>
      <c r="AC43">
        <v>0.01</v>
      </c>
      <c r="AD43">
        <v>0</v>
      </c>
      <c r="AE43">
        <v>0.78</v>
      </c>
      <c r="AF43">
        <v>182.87</v>
      </c>
      <c r="AG43">
        <v>0.15</v>
      </c>
      <c r="AH43" t="str">
        <f t="array" ref="AH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3" t="str">
        <f t="array" ref="AI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43" s="18" t="str">
        <f>VLOOKUP(data[Lead Name],get_cat!$A$170:$B$171,2,0)</f>
        <v>Betty Fernandez
Address: One Ashburton Place Room 1017 Boston, MA 02108
Phone: 617-720-3133 | Email: betty.fernandez@state.ma.us</v>
      </c>
    </row>
    <row r="44" spans="1:37" x14ac:dyDescent="0.3">
      <c r="A44" t="s">
        <v>202</v>
      </c>
      <c r="B44" t="s">
        <v>647</v>
      </c>
      <c r="C44" t="s">
        <v>7</v>
      </c>
      <c r="D44" t="s">
        <v>89</v>
      </c>
      <c r="E44" t="s">
        <v>526</v>
      </c>
      <c r="F44" t="s">
        <v>527</v>
      </c>
      <c r="G44" t="s">
        <v>526</v>
      </c>
      <c r="H44" t="s">
        <v>527</v>
      </c>
      <c r="I44" t="s">
        <v>526</v>
      </c>
      <c r="J44" t="s">
        <v>527</v>
      </c>
      <c r="K44" t="s">
        <v>526</v>
      </c>
      <c r="L44" t="s">
        <v>526</v>
      </c>
      <c r="M44" t="s">
        <v>526</v>
      </c>
      <c r="N44" t="s">
        <v>527</v>
      </c>
      <c r="O44" t="s">
        <v>526</v>
      </c>
      <c r="P44" t="s">
        <v>527</v>
      </c>
      <c r="Q44" t="s">
        <v>527</v>
      </c>
      <c r="R44" t="s">
        <v>527</v>
      </c>
      <c r="S44" t="s">
        <v>527</v>
      </c>
      <c r="T44" t="s">
        <v>83</v>
      </c>
      <c r="U44" t="s">
        <v>84</v>
      </c>
      <c r="V44" t="s">
        <v>85</v>
      </c>
      <c r="W44" t="s">
        <v>86</v>
      </c>
      <c r="X44" t="s">
        <v>87</v>
      </c>
      <c r="Y44" t="s">
        <v>88</v>
      </c>
      <c r="Z44" t="s">
        <v>202</v>
      </c>
      <c r="AA44">
        <v>0.02</v>
      </c>
      <c r="AB44">
        <v>0.01</v>
      </c>
      <c r="AC44">
        <v>0.01</v>
      </c>
      <c r="AD44">
        <v>0</v>
      </c>
      <c r="AE44">
        <v>0.78</v>
      </c>
      <c r="AF44">
        <v>182.87</v>
      </c>
      <c r="AG44">
        <v>0.15</v>
      </c>
      <c r="AH44" t="str">
        <f t="array" ref="AH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4" t="str">
        <f t="array" ref="AI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78.00%
% Markup Non Business/Emergency Hours: $182.87
% Markup Materials: 15.00%</v>
      </c>
      <c r="AJ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Laythe, Contract Manager
Primary Addres: 480 Neponset St, Suite 11D, Canton, MA 02021-1970
Phone Number: 781-828-6770
Fax Number: 781-821-5523</v>
      </c>
      <c r="AK44" s="18" t="str">
        <f>VLOOKUP(data[Lead Name],get_cat!$A$170:$B$171,2,0)</f>
        <v>Betty Fernandez
Address: One Ashburton Place Room 1017 Boston, MA 02108
Phone: 617-720-3133 | Email: betty.fernandez@state.ma.us</v>
      </c>
    </row>
    <row r="45" spans="1:37" x14ac:dyDescent="0.3">
      <c r="A45" t="s">
        <v>580</v>
      </c>
      <c r="B45" t="s">
        <v>647</v>
      </c>
      <c r="C45" t="s">
        <v>7</v>
      </c>
      <c r="D45" t="s">
        <v>151</v>
      </c>
      <c r="E45" t="s">
        <v>527</v>
      </c>
      <c r="F45" t="s">
        <v>527</v>
      </c>
      <c r="G45" t="s">
        <v>527</v>
      </c>
      <c r="H45" t="s">
        <v>527</v>
      </c>
      <c r="I45" t="s">
        <v>527</v>
      </c>
      <c r="J45" t="s">
        <v>527</v>
      </c>
      <c r="K45" t="s">
        <v>527</v>
      </c>
      <c r="L45" t="s">
        <v>527</v>
      </c>
      <c r="M45" t="s">
        <v>527</v>
      </c>
      <c r="N45" t="s">
        <v>527</v>
      </c>
      <c r="O45" t="s">
        <v>527</v>
      </c>
      <c r="P45" t="s">
        <v>527</v>
      </c>
      <c r="Q45" t="s">
        <v>527</v>
      </c>
      <c r="R45" t="s">
        <v>527</v>
      </c>
      <c r="S45" t="s">
        <v>527</v>
      </c>
      <c r="T45" t="s">
        <v>638</v>
      </c>
      <c r="U45" t="s">
        <v>581</v>
      </c>
      <c r="V45" t="s">
        <v>582</v>
      </c>
      <c r="W45" t="s">
        <v>583</v>
      </c>
      <c r="X45" t="s">
        <v>584</v>
      </c>
      <c r="Y45" t="s">
        <v>585</v>
      </c>
      <c r="Z45" t="s">
        <v>580</v>
      </c>
      <c r="AA45">
        <v>0.04</v>
      </c>
      <c r="AB45">
        <v>0.03</v>
      </c>
      <c r="AC45">
        <v>0.02</v>
      </c>
      <c r="AD45">
        <v>0</v>
      </c>
      <c r="AE45">
        <v>0.3</v>
      </c>
      <c r="AF45">
        <v>140</v>
      </c>
      <c r="AG45">
        <v>0</v>
      </c>
      <c r="AH45" t="str">
        <f t="array" ref="AH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45" t="str">
        <f t="array" ref="AI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$140.00
% Markup Materials: 0.00%</v>
      </c>
      <c r="AJ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Moe Barry
Primary Addres: 20 Holland Street, 405A, Somerville MA  02144
Phone Number: 617 939 0167
Fax Number: 617 939 0176</v>
      </c>
      <c r="AK45" s="18" t="str">
        <f>VLOOKUP(data[Lead Name],get_cat!$A$170:$B$171,2,0)</f>
        <v>Betty Fernandez
Address: One Ashburton Place Room 1017 Boston, MA 02108
Phone: 617-720-3133 | Email: betty.fernandez@state.ma.us</v>
      </c>
    </row>
    <row r="46" spans="1:37" x14ac:dyDescent="0.3">
      <c r="A46" t="s">
        <v>318</v>
      </c>
      <c r="B46" t="s">
        <v>647</v>
      </c>
      <c r="C46" t="s">
        <v>7</v>
      </c>
      <c r="D46" t="s">
        <v>70</v>
      </c>
      <c r="E46" t="s">
        <v>526</v>
      </c>
      <c r="F46" t="s">
        <v>527</v>
      </c>
      <c r="G46" t="s">
        <v>527</v>
      </c>
      <c r="H46" t="s">
        <v>526</v>
      </c>
      <c r="I46" t="s">
        <v>526</v>
      </c>
      <c r="J46" t="s">
        <v>527</v>
      </c>
      <c r="K46" t="s">
        <v>527</v>
      </c>
      <c r="L46" t="s">
        <v>527</v>
      </c>
      <c r="M46" t="s">
        <v>527</v>
      </c>
      <c r="N46" t="s">
        <v>527</v>
      </c>
      <c r="O46" t="s">
        <v>526</v>
      </c>
      <c r="P46" t="s">
        <v>527</v>
      </c>
      <c r="Q46" t="s">
        <v>527</v>
      </c>
      <c r="R46" t="s">
        <v>527</v>
      </c>
      <c r="S46" t="s">
        <v>527</v>
      </c>
      <c r="T46" t="s">
        <v>305</v>
      </c>
      <c r="U46" t="s">
        <v>306</v>
      </c>
      <c r="V46" t="s">
        <v>307</v>
      </c>
      <c r="W46" t="s">
        <v>308</v>
      </c>
      <c r="X46" t="s">
        <v>309</v>
      </c>
      <c r="Y46" t="s">
        <v>310</v>
      </c>
      <c r="Z46" t="s">
        <v>318</v>
      </c>
      <c r="AA46">
        <v>0.03</v>
      </c>
      <c r="AB46">
        <v>0.02</v>
      </c>
      <c r="AC46">
        <v>0.01</v>
      </c>
      <c r="AD46">
        <v>0</v>
      </c>
      <c r="AE46">
        <v>0.7</v>
      </c>
      <c r="AF46">
        <v>170</v>
      </c>
      <c r="AG46">
        <v>0.2</v>
      </c>
      <c r="AH46" t="str">
        <f t="array" ref="AH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46" t="str">
        <f t="array" ref="AI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$170.00
% Markup Materials: 20.00%</v>
      </c>
      <c r="AJ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E. Allain, Marketing and Sales Manager
Primary Addres: 76 Webster Street, Worcester MA 01603
Phone Number: 508-767-1200
Fax Number: 508-767-1300</v>
      </c>
      <c r="AK46" s="18" t="str">
        <f>VLOOKUP(data[Lead Name],get_cat!$A$170:$B$171,2,0)</f>
        <v>Betty Fernandez
Address: One Ashburton Place Room 1017 Boston, MA 02108
Phone: 617-720-3133 | Email: betty.fernandez@state.ma.us</v>
      </c>
    </row>
    <row r="47" spans="1:37" x14ac:dyDescent="0.3">
      <c r="A47" t="s">
        <v>774</v>
      </c>
      <c r="B47" t="s">
        <v>647</v>
      </c>
      <c r="C47" t="s">
        <v>7</v>
      </c>
      <c r="D47" t="s">
        <v>70</v>
      </c>
      <c r="E47" t="s">
        <v>527</v>
      </c>
      <c r="F47" t="s">
        <v>527</v>
      </c>
      <c r="G47" t="s">
        <v>527</v>
      </c>
      <c r="H47" t="s">
        <v>527</v>
      </c>
      <c r="I47" t="s">
        <v>527</v>
      </c>
      <c r="J47" t="s">
        <v>527</v>
      </c>
      <c r="K47" t="s">
        <v>527</v>
      </c>
      <c r="L47" t="s">
        <v>527</v>
      </c>
      <c r="M47" t="s">
        <v>527</v>
      </c>
      <c r="N47" t="s">
        <v>527</v>
      </c>
      <c r="O47" t="s">
        <v>527</v>
      </c>
      <c r="P47" t="s">
        <v>527</v>
      </c>
      <c r="Q47" t="s">
        <v>527</v>
      </c>
      <c r="R47" t="s">
        <v>527</v>
      </c>
      <c r="S47" t="s">
        <v>527</v>
      </c>
      <c r="T47" t="s">
        <v>775</v>
      </c>
      <c r="U47" t="s">
        <v>776</v>
      </c>
      <c r="V47" t="s">
        <v>777</v>
      </c>
      <c r="W47" t="s">
        <v>778</v>
      </c>
      <c r="X47" t="s">
        <v>779</v>
      </c>
      <c r="Y47" t="s">
        <v>780</v>
      </c>
      <c r="Z47" t="s">
        <v>774</v>
      </c>
      <c r="AA47">
        <v>0.02</v>
      </c>
      <c r="AB47">
        <v>1.4999999999999999E-2</v>
      </c>
      <c r="AC47">
        <v>0.01</v>
      </c>
      <c r="AD47">
        <v>0</v>
      </c>
      <c r="AF47">
        <v>210</v>
      </c>
      <c r="AH47" t="str">
        <f t="array" ref="AH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47" t="str">
        <f t="array" ref="AI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$210.00
% Markup Materials: 0.00%</v>
      </c>
      <c r="AJ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Dennis Ray
Primary Addres: 21 Elvira Street, Bellingham, MA  02019
Phone Number: 508 883 3366
Fax Number: 508 883 8511</v>
      </c>
      <c r="AK47" s="18" t="str">
        <f>VLOOKUP(data[Lead Name],get_cat!$A$170:$B$171,2,0)</f>
        <v>Betty Fernandez
Address: One Ashburton Place Room 1017 Boston, MA 02108
Phone: 617-720-3133 | Email: betty.fernandez@state.ma.us</v>
      </c>
    </row>
    <row r="48" spans="1:37" x14ac:dyDescent="0.3">
      <c r="A48" t="s">
        <v>781</v>
      </c>
      <c r="B48" t="s">
        <v>647</v>
      </c>
      <c r="C48" t="s">
        <v>7</v>
      </c>
      <c r="D48" t="s">
        <v>22</v>
      </c>
      <c r="E48" t="s">
        <v>526</v>
      </c>
      <c r="F48" t="s">
        <v>526</v>
      </c>
      <c r="G48" t="s">
        <v>526</v>
      </c>
      <c r="H48" t="s">
        <v>526</v>
      </c>
      <c r="I48" t="s">
        <v>526</v>
      </c>
      <c r="J48" t="s">
        <v>527</v>
      </c>
      <c r="K48" t="s">
        <v>526</v>
      </c>
      <c r="L48" t="s">
        <v>526</v>
      </c>
      <c r="M48" t="s">
        <v>527</v>
      </c>
      <c r="N48" t="s">
        <v>526</v>
      </c>
      <c r="O48" t="s">
        <v>526</v>
      </c>
      <c r="P48" t="s">
        <v>526</v>
      </c>
      <c r="Q48" t="s">
        <v>526</v>
      </c>
      <c r="R48" t="s">
        <v>527</v>
      </c>
      <c r="S48" t="s">
        <v>526</v>
      </c>
      <c r="T48" t="s">
        <v>782</v>
      </c>
      <c r="U48" t="s">
        <v>783</v>
      </c>
      <c r="V48" t="s">
        <v>784</v>
      </c>
      <c r="W48" t="s">
        <v>785</v>
      </c>
      <c r="X48" t="s">
        <v>524</v>
      </c>
      <c r="Y48" t="s">
        <v>786</v>
      </c>
      <c r="Z48" t="s">
        <v>781</v>
      </c>
      <c r="AA48">
        <v>0.04</v>
      </c>
      <c r="AB48">
        <v>0.04</v>
      </c>
      <c r="AC48">
        <v>0.03</v>
      </c>
      <c r="AD48">
        <v>0.02</v>
      </c>
      <c r="AE48">
        <v>0.1</v>
      </c>
      <c r="AF48">
        <v>90</v>
      </c>
      <c r="AG48">
        <v>0.05</v>
      </c>
      <c r="AH48" t="str">
        <f t="array" ref="AH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4.00%
PPD 20 Days: 3.00%
PPD 30 Days: 2.00%</v>
      </c>
      <c r="AI48" t="str">
        <f t="array" ref="AI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$90.00
% Markup Materials: 5.00%</v>
      </c>
      <c r="AJ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Sorrentino  
Primary Addres: 649 Broadway Malden Ma 02148
Phone Number: 781-953-7792
Fax Number: 0</v>
      </c>
      <c r="AK48" s="18" t="str">
        <f>VLOOKUP(data[Lead Name],get_cat!$A$170:$B$171,2,0)</f>
        <v>Betty Fernandez
Address: One Ashburton Place Room 1017 Boston, MA 02108
Phone: 617-720-3133 | Email: betty.fernandez@state.ma.us</v>
      </c>
    </row>
    <row r="49" spans="1:37" x14ac:dyDescent="0.3">
      <c r="A49" t="s">
        <v>203</v>
      </c>
      <c r="B49" t="s">
        <v>647</v>
      </c>
      <c r="C49" t="s">
        <v>7</v>
      </c>
      <c r="D49" t="s">
        <v>22</v>
      </c>
      <c r="E49" t="s">
        <v>526</v>
      </c>
      <c r="F49" t="s">
        <v>527</v>
      </c>
      <c r="G49" t="s">
        <v>526</v>
      </c>
      <c r="H49" t="s">
        <v>527</v>
      </c>
      <c r="I49" t="s">
        <v>527</v>
      </c>
      <c r="J49" t="s">
        <v>526</v>
      </c>
      <c r="K49" t="s">
        <v>526</v>
      </c>
      <c r="L49" t="s">
        <v>526</v>
      </c>
      <c r="M49" t="s">
        <v>526</v>
      </c>
      <c r="N49" t="s">
        <v>526</v>
      </c>
      <c r="O49" t="s">
        <v>527</v>
      </c>
      <c r="P49" t="s">
        <v>527</v>
      </c>
      <c r="Q49" t="s">
        <v>527</v>
      </c>
      <c r="R49" t="s">
        <v>526</v>
      </c>
      <c r="S49" t="s">
        <v>526</v>
      </c>
      <c r="T49" t="s">
        <v>90</v>
      </c>
      <c r="U49" t="s">
        <v>91</v>
      </c>
      <c r="V49" t="s">
        <v>92</v>
      </c>
      <c r="W49" t="s">
        <v>93</v>
      </c>
      <c r="X49" t="s">
        <v>94</v>
      </c>
      <c r="Y49" t="s">
        <v>95</v>
      </c>
      <c r="Z49" t="s">
        <v>203</v>
      </c>
      <c r="AA49">
        <v>0.02</v>
      </c>
      <c r="AB49">
        <v>0.01</v>
      </c>
      <c r="AC49">
        <v>0.01</v>
      </c>
      <c r="AD49">
        <v>0</v>
      </c>
      <c r="AE49">
        <v>0.9</v>
      </c>
      <c r="AG49">
        <v>0.5</v>
      </c>
      <c r="AH49" t="str">
        <f t="array" ref="AH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49" t="str">
        <f t="array" ref="AI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90.00%
% Markup Non Business/Emergency Hours: $0.00
% Markup Materials: 50.00%</v>
      </c>
      <c r="AJ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Cheryl A. Barrett, President
Primary Addres: 955 Reed Rd., Dartmouth, MA 02747
Phone Number: 508-999-4444 x 101
Fax Number: 508-996-2828</v>
      </c>
      <c r="AK49" s="18" t="str">
        <f>VLOOKUP(data[Lead Name],get_cat!$A$170:$B$171,2,0)</f>
        <v>Betty Fernandez
Address: One Ashburton Place Room 1017 Boston, MA 02108
Phone: 617-720-3133 | Email: betty.fernandez@state.ma.us</v>
      </c>
    </row>
    <row r="50" spans="1:37" x14ac:dyDescent="0.3">
      <c r="A50" t="s">
        <v>319</v>
      </c>
      <c r="B50" t="s">
        <v>647</v>
      </c>
      <c r="C50" t="s">
        <v>7</v>
      </c>
      <c r="D50" t="s">
        <v>151</v>
      </c>
      <c r="E50" t="s">
        <v>527</v>
      </c>
      <c r="F50" t="s">
        <v>527</v>
      </c>
      <c r="G50" t="s">
        <v>527</v>
      </c>
      <c r="H50" t="s">
        <v>527</v>
      </c>
      <c r="I50" t="s">
        <v>527</v>
      </c>
      <c r="J50" t="s">
        <v>527</v>
      </c>
      <c r="K50" t="s">
        <v>527</v>
      </c>
      <c r="L50" t="s">
        <v>527</v>
      </c>
      <c r="M50" t="s">
        <v>527</v>
      </c>
      <c r="N50" t="s">
        <v>527</v>
      </c>
      <c r="O50" t="s">
        <v>527</v>
      </c>
      <c r="P50" t="s">
        <v>527</v>
      </c>
      <c r="Q50" t="s">
        <v>527</v>
      </c>
      <c r="R50" t="s">
        <v>527</v>
      </c>
      <c r="S50" t="s">
        <v>527</v>
      </c>
      <c r="T50" t="s">
        <v>254</v>
      </c>
      <c r="U50" t="s">
        <v>255</v>
      </c>
      <c r="V50" t="s">
        <v>256</v>
      </c>
      <c r="W50" t="s">
        <v>257</v>
      </c>
      <c r="X50" t="s">
        <v>258</v>
      </c>
      <c r="Y50" t="s">
        <v>259</v>
      </c>
      <c r="Z50" t="s">
        <v>319</v>
      </c>
      <c r="AA50">
        <v>0.02</v>
      </c>
      <c r="AB50">
        <v>0</v>
      </c>
      <c r="AC50">
        <v>0</v>
      </c>
      <c r="AD50">
        <v>0</v>
      </c>
      <c r="AE50">
        <v>0.3</v>
      </c>
      <c r="AF50">
        <v>157.5</v>
      </c>
      <c r="AG50">
        <v>0.2</v>
      </c>
      <c r="AH50" t="str">
        <f t="array" ref="AH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0" t="str">
        <f t="array" ref="AI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$157.50
% Markup Materials: 20.00%</v>
      </c>
      <c r="AJ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Suzy Stewart, Manager of Client Serv. 
Primary Addres: 35 Pequit Street, Canton, MA 02021
Phone Number: 781-828-0026
Fax Number: 781-821-9391</v>
      </c>
      <c r="AK50" s="18" t="str">
        <f>VLOOKUP(data[Lead Name],get_cat!$A$170:$B$171,2,0)</f>
        <v>Betty Fernandez
Address: One Ashburton Place Room 1017 Boston, MA 02108
Phone: 617-720-3133 | Email: betty.fernandez@state.ma.us</v>
      </c>
    </row>
    <row r="51" spans="1:37" x14ac:dyDescent="0.3">
      <c r="A51" t="s">
        <v>599</v>
      </c>
      <c r="B51" t="s">
        <v>647</v>
      </c>
      <c r="C51" t="s">
        <v>7</v>
      </c>
      <c r="D51" t="s">
        <v>89</v>
      </c>
      <c r="E51" t="s">
        <v>526</v>
      </c>
      <c r="F51" t="s">
        <v>526</v>
      </c>
      <c r="G51" t="s">
        <v>526</v>
      </c>
      <c r="H51" t="s">
        <v>526</v>
      </c>
      <c r="I51" t="s">
        <v>526</v>
      </c>
      <c r="J51" t="s">
        <v>527</v>
      </c>
      <c r="K51" t="s">
        <v>527</v>
      </c>
      <c r="L51" t="s">
        <v>526</v>
      </c>
      <c r="M51" t="s">
        <v>526</v>
      </c>
      <c r="N51" t="s">
        <v>527</v>
      </c>
      <c r="O51" t="s">
        <v>526</v>
      </c>
      <c r="P51" t="s">
        <v>527</v>
      </c>
      <c r="Q51" t="s">
        <v>527</v>
      </c>
      <c r="R51" t="s">
        <v>527</v>
      </c>
      <c r="S51" t="s">
        <v>527</v>
      </c>
      <c r="T51" t="s">
        <v>600</v>
      </c>
      <c r="U51" t="s">
        <v>601</v>
      </c>
      <c r="V51" t="s">
        <v>602</v>
      </c>
      <c r="W51" t="s">
        <v>603</v>
      </c>
      <c r="X51" t="s">
        <v>524</v>
      </c>
      <c r="Y51" t="s">
        <v>604</v>
      </c>
      <c r="Z51" t="s">
        <v>599</v>
      </c>
      <c r="AA51">
        <v>0.01</v>
      </c>
      <c r="AB51">
        <v>0.01</v>
      </c>
      <c r="AC51">
        <v>0.01</v>
      </c>
      <c r="AD51">
        <v>0.01</v>
      </c>
      <c r="AE51">
        <v>0.25</v>
      </c>
      <c r="AF51">
        <v>120</v>
      </c>
      <c r="AG51">
        <v>0.25</v>
      </c>
      <c r="AH51" t="str">
        <f t="array" ref="AH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51" t="str">
        <f t="array" ref="AI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$120.00
% Markup Materials: 25.00%</v>
      </c>
      <c r="AJ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Sheehan 
Primary Addres: 491 Amesbury Road, Haverhill, MA  01830
Phone Number: 978 374-7459
Fax Number: 0</v>
      </c>
      <c r="AK51" s="18" t="str">
        <f>VLOOKUP(data[Lead Name],get_cat!$A$170:$B$171,2,0)</f>
        <v>Betty Fernandez
Address: One Ashburton Place Room 1017 Boston, MA 02108
Phone: 617-720-3133 | Email: betty.fernandez@state.ma.us</v>
      </c>
    </row>
    <row r="52" spans="1:37" x14ac:dyDescent="0.3">
      <c r="A52" t="s">
        <v>430</v>
      </c>
      <c r="B52" t="s">
        <v>647</v>
      </c>
      <c r="C52" t="s">
        <v>7</v>
      </c>
      <c r="D52" t="s">
        <v>70</v>
      </c>
      <c r="E52" t="s">
        <v>527</v>
      </c>
      <c r="F52" t="s">
        <v>527</v>
      </c>
      <c r="G52" t="s">
        <v>527</v>
      </c>
      <c r="H52" t="s">
        <v>527</v>
      </c>
      <c r="I52" t="s">
        <v>527</v>
      </c>
      <c r="J52" t="s">
        <v>527</v>
      </c>
      <c r="K52" t="s">
        <v>527</v>
      </c>
      <c r="L52" t="s">
        <v>527</v>
      </c>
      <c r="M52" t="s">
        <v>527</v>
      </c>
      <c r="N52" t="s">
        <v>527</v>
      </c>
      <c r="O52" t="s">
        <v>527</v>
      </c>
      <c r="P52" t="s">
        <v>527</v>
      </c>
      <c r="Q52" t="s">
        <v>527</v>
      </c>
      <c r="R52" t="s">
        <v>527</v>
      </c>
      <c r="S52" t="s">
        <v>527</v>
      </c>
      <c r="T52" t="s">
        <v>429</v>
      </c>
      <c r="U52" t="s">
        <v>458</v>
      </c>
      <c r="V52" t="s">
        <v>459</v>
      </c>
      <c r="W52" t="s">
        <v>460</v>
      </c>
      <c r="X52" t="s">
        <v>461</v>
      </c>
      <c r="Y52" t="s">
        <v>462</v>
      </c>
      <c r="Z52" t="s">
        <v>430</v>
      </c>
      <c r="AA52">
        <v>0.05</v>
      </c>
      <c r="AB52">
        <v>0.04</v>
      </c>
      <c r="AC52">
        <v>0.03</v>
      </c>
      <c r="AD52">
        <v>0.02</v>
      </c>
      <c r="AF52">
        <v>208.5</v>
      </c>
      <c r="AG52">
        <v>0.2</v>
      </c>
      <c r="AH52" t="str">
        <f t="array" ref="AH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52" t="str">
        <f t="array" ref="AI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$208.50
% Markup Materials: 20.00%</v>
      </c>
      <c r="AJ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Jay Larkin
Primary Addres: 65 York Ave, Randolph, MA 02368
Phone Number: 781-963-6440
Fax Number: 781-963-7407</v>
      </c>
      <c r="AK52" s="18" t="str">
        <f>VLOOKUP(data[Lead Name],get_cat!$A$170:$B$171,2,0)</f>
        <v>Betty Fernandez
Address: One Ashburton Place Room 1017 Boston, MA 02108
Phone: 617-720-3133 | Email: betty.fernandez@state.ma.us</v>
      </c>
    </row>
    <row r="53" spans="1:37" x14ac:dyDescent="0.3">
      <c r="A53" t="s">
        <v>320</v>
      </c>
      <c r="B53" t="s">
        <v>647</v>
      </c>
      <c r="C53" t="s">
        <v>7</v>
      </c>
      <c r="D53" t="s">
        <v>89</v>
      </c>
      <c r="E53" t="s">
        <v>526</v>
      </c>
      <c r="F53" t="s">
        <v>526</v>
      </c>
      <c r="G53" t="s">
        <v>526</v>
      </c>
      <c r="H53" t="s">
        <v>526</v>
      </c>
      <c r="I53" t="s">
        <v>526</v>
      </c>
      <c r="J53" t="s">
        <v>527</v>
      </c>
      <c r="K53" t="s">
        <v>526</v>
      </c>
      <c r="L53" t="s">
        <v>526</v>
      </c>
      <c r="M53" t="s">
        <v>526</v>
      </c>
      <c r="N53" t="s">
        <v>527</v>
      </c>
      <c r="O53" t="s">
        <v>526</v>
      </c>
      <c r="P53" t="s">
        <v>527</v>
      </c>
      <c r="Q53" t="s">
        <v>526</v>
      </c>
      <c r="R53" t="s">
        <v>527</v>
      </c>
      <c r="S53" t="s">
        <v>527</v>
      </c>
      <c r="T53" t="s">
        <v>263</v>
      </c>
      <c r="U53" t="s">
        <v>264</v>
      </c>
      <c r="V53" t="s">
        <v>265</v>
      </c>
      <c r="W53" t="s">
        <v>266</v>
      </c>
      <c r="X53" t="s">
        <v>267</v>
      </c>
      <c r="Y53" t="s">
        <v>268</v>
      </c>
      <c r="Z53" t="s">
        <v>320</v>
      </c>
      <c r="AA53">
        <v>0.02</v>
      </c>
      <c r="AB53">
        <v>0</v>
      </c>
      <c r="AC53">
        <v>0</v>
      </c>
      <c r="AD53">
        <v>0</v>
      </c>
      <c r="AE53">
        <v>0.71</v>
      </c>
      <c r="AG53">
        <v>0.45</v>
      </c>
      <c r="AH53" t="str">
        <f t="array" ref="AH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3" t="str">
        <f t="array" ref="AI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$0.00
% Markup Materials: 45.00%</v>
      </c>
      <c r="AJ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G. Penney, President
Primary Addres: 27 Horace Street, Somerville, MA 02143
Phone Number: 617-491-4362
Fax Number: 617-491-4363</v>
      </c>
      <c r="AK53" s="18" t="str">
        <f>VLOOKUP(data[Lead Name],get_cat!$A$170:$B$171,2,0)</f>
        <v>Betty Fernandez
Address: One Ashburton Place Room 1017 Boston, MA 02108
Phone: 617-720-3133 | Email: betty.fernandez@state.ma.us</v>
      </c>
    </row>
    <row r="54" spans="1:37" x14ac:dyDescent="0.3">
      <c r="A54" t="s">
        <v>639</v>
      </c>
      <c r="B54" t="s">
        <v>647</v>
      </c>
      <c r="C54" t="s">
        <v>7</v>
      </c>
      <c r="D54" t="s">
        <v>70</v>
      </c>
      <c r="E54" t="s">
        <v>526</v>
      </c>
      <c r="F54" t="s">
        <v>527</v>
      </c>
      <c r="G54" t="s">
        <v>527</v>
      </c>
      <c r="H54" t="s">
        <v>527</v>
      </c>
      <c r="I54" t="s">
        <v>526</v>
      </c>
      <c r="J54" t="s">
        <v>527</v>
      </c>
      <c r="K54" t="s">
        <v>527</v>
      </c>
      <c r="L54" t="s">
        <v>526</v>
      </c>
      <c r="M54" t="s">
        <v>526</v>
      </c>
      <c r="N54" t="s">
        <v>527</v>
      </c>
      <c r="O54" t="s">
        <v>526</v>
      </c>
      <c r="P54" t="s">
        <v>527</v>
      </c>
      <c r="Q54" t="s">
        <v>527</v>
      </c>
      <c r="R54" t="s">
        <v>527</v>
      </c>
      <c r="S54" t="s">
        <v>527</v>
      </c>
      <c r="T54" t="s">
        <v>612</v>
      </c>
      <c r="U54" t="s">
        <v>613</v>
      </c>
      <c r="V54" t="s">
        <v>614</v>
      </c>
      <c r="W54" t="s">
        <v>615</v>
      </c>
      <c r="X54" t="s">
        <v>616</v>
      </c>
      <c r="Y54" t="s">
        <v>617</v>
      </c>
      <c r="Z54" t="s">
        <v>639</v>
      </c>
      <c r="AA54">
        <v>0</v>
      </c>
      <c r="AB54">
        <v>0</v>
      </c>
      <c r="AC54">
        <v>0</v>
      </c>
      <c r="AD54">
        <v>0.02</v>
      </c>
      <c r="AE54">
        <v>0.1</v>
      </c>
      <c r="AF54">
        <v>132</v>
      </c>
      <c r="AG54">
        <v>0.1</v>
      </c>
      <c r="AH54" t="str">
        <f t="array" ref="AH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4" t="str">
        <f t="array" ref="AI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4" s="18" t="str">
        <f>VLOOKUP(data[Lead Name],get_cat!$A$170:$B$171,2,0)</f>
        <v>Betty Fernandez
Address: One Ashburton Place Room 1017 Boston, MA 02108
Phone: 617-720-3133 | Email: betty.fernandez@state.ma.us</v>
      </c>
    </row>
    <row r="55" spans="1:37" x14ac:dyDescent="0.3">
      <c r="A55" t="s">
        <v>640</v>
      </c>
      <c r="B55" t="s">
        <v>647</v>
      </c>
      <c r="C55" t="s">
        <v>7</v>
      </c>
      <c r="D55" t="s">
        <v>89</v>
      </c>
      <c r="E55" t="s">
        <v>526</v>
      </c>
      <c r="F55" t="s">
        <v>527</v>
      </c>
      <c r="G55" t="s">
        <v>527</v>
      </c>
      <c r="H55" t="s">
        <v>527</v>
      </c>
      <c r="I55" t="s">
        <v>526</v>
      </c>
      <c r="J55" t="s">
        <v>527</v>
      </c>
      <c r="K55" t="s">
        <v>527</v>
      </c>
      <c r="L55" t="s">
        <v>526</v>
      </c>
      <c r="M55" t="s">
        <v>526</v>
      </c>
      <c r="N55" t="s">
        <v>527</v>
      </c>
      <c r="O55" t="s">
        <v>526</v>
      </c>
      <c r="P55" t="s">
        <v>527</v>
      </c>
      <c r="Q55" t="s">
        <v>527</v>
      </c>
      <c r="R55" t="s">
        <v>527</v>
      </c>
      <c r="S55" t="s">
        <v>527</v>
      </c>
      <c r="T55" t="s">
        <v>612</v>
      </c>
      <c r="U55" t="s">
        <v>613</v>
      </c>
      <c r="V55" t="s">
        <v>614</v>
      </c>
      <c r="W55" t="s">
        <v>615</v>
      </c>
      <c r="X55" t="s">
        <v>616</v>
      </c>
      <c r="Y55" t="s">
        <v>617</v>
      </c>
      <c r="Z55" t="s">
        <v>640</v>
      </c>
      <c r="AA55">
        <v>0</v>
      </c>
      <c r="AB55">
        <v>0</v>
      </c>
      <c r="AC55">
        <v>0</v>
      </c>
      <c r="AD55">
        <v>0.02</v>
      </c>
      <c r="AE55">
        <v>0.1</v>
      </c>
      <c r="AF55">
        <v>132</v>
      </c>
      <c r="AG55">
        <v>0.1</v>
      </c>
      <c r="AH55" t="str">
        <f t="array" ref="AH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5" t="str">
        <f t="array" ref="AI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5" s="18" t="str">
        <f>VLOOKUP(data[Lead Name],get_cat!$A$170:$B$171,2,0)</f>
        <v>Betty Fernandez
Address: One Ashburton Place Room 1017 Boston, MA 02108
Phone: 617-720-3133 | Email: betty.fernandez@state.ma.us</v>
      </c>
    </row>
    <row r="56" spans="1:37" x14ac:dyDescent="0.3">
      <c r="A56" t="s">
        <v>641</v>
      </c>
      <c r="B56" t="s">
        <v>647</v>
      </c>
      <c r="C56" t="s">
        <v>7</v>
      </c>
      <c r="D56" t="s">
        <v>76</v>
      </c>
      <c r="E56" t="s">
        <v>526</v>
      </c>
      <c r="F56" t="s">
        <v>527</v>
      </c>
      <c r="G56" t="s">
        <v>527</v>
      </c>
      <c r="H56" t="s">
        <v>527</v>
      </c>
      <c r="I56" t="s">
        <v>526</v>
      </c>
      <c r="J56" t="s">
        <v>527</v>
      </c>
      <c r="K56" t="s">
        <v>527</v>
      </c>
      <c r="L56" t="s">
        <v>526</v>
      </c>
      <c r="M56" t="s">
        <v>526</v>
      </c>
      <c r="N56" t="s">
        <v>527</v>
      </c>
      <c r="O56" t="s">
        <v>526</v>
      </c>
      <c r="P56" t="s">
        <v>527</v>
      </c>
      <c r="Q56" t="s">
        <v>527</v>
      </c>
      <c r="R56" t="s">
        <v>527</v>
      </c>
      <c r="S56" t="s">
        <v>527</v>
      </c>
      <c r="T56" t="s">
        <v>612</v>
      </c>
      <c r="U56" t="s">
        <v>613</v>
      </c>
      <c r="V56" t="s">
        <v>614</v>
      </c>
      <c r="W56" t="s">
        <v>615</v>
      </c>
      <c r="X56" t="s">
        <v>616</v>
      </c>
      <c r="Y56" t="s">
        <v>617</v>
      </c>
      <c r="Z56" t="s">
        <v>641</v>
      </c>
      <c r="AA56">
        <v>0</v>
      </c>
      <c r="AB56">
        <v>0</v>
      </c>
      <c r="AC56">
        <v>0</v>
      </c>
      <c r="AD56">
        <v>0.02</v>
      </c>
      <c r="AE56">
        <v>0.1</v>
      </c>
      <c r="AF56">
        <v>132</v>
      </c>
      <c r="AG56">
        <v>0.1</v>
      </c>
      <c r="AH56" t="str">
        <f t="array" ref="AH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56" t="str">
        <f t="array" ref="AI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10.00%
% Markup Non Business/Emergency Hours: $132.00
% Markup Materials: 10.00%</v>
      </c>
      <c r="AJ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Winston Telesford, Vice President/PM
Primary Addres: 7 Gaston Street, Dorchester
Phone Number: 617-427-7370
Fax Number: 617-427-7371</v>
      </c>
      <c r="AK56" s="18" t="str">
        <f>VLOOKUP(data[Lead Name],get_cat!$A$170:$B$171,2,0)</f>
        <v>Betty Fernandez
Address: One Ashburton Place Room 1017 Boston, MA 02108
Phone: 617-720-3133 | Email: betty.fernandez@state.ma.us</v>
      </c>
    </row>
    <row r="57" spans="1:37" x14ac:dyDescent="0.3">
      <c r="A57" t="s">
        <v>204</v>
      </c>
      <c r="B57" t="s">
        <v>647</v>
      </c>
      <c r="C57" t="s">
        <v>7</v>
      </c>
      <c r="D57" t="s">
        <v>70</v>
      </c>
      <c r="E57" t="s">
        <v>526</v>
      </c>
      <c r="F57" t="s">
        <v>527</v>
      </c>
      <c r="G57" t="s">
        <v>526</v>
      </c>
      <c r="H57" t="s">
        <v>527</v>
      </c>
      <c r="I57" t="s">
        <v>527</v>
      </c>
      <c r="J57" t="s">
        <v>527</v>
      </c>
      <c r="K57" t="s">
        <v>526</v>
      </c>
      <c r="L57" t="s">
        <v>526</v>
      </c>
      <c r="M57" t="s">
        <v>526</v>
      </c>
      <c r="N57" t="s">
        <v>527</v>
      </c>
      <c r="O57" t="s">
        <v>527</v>
      </c>
      <c r="P57" t="s">
        <v>527</v>
      </c>
      <c r="Q57" t="s">
        <v>527</v>
      </c>
      <c r="R57" t="s">
        <v>527</v>
      </c>
      <c r="S57" t="s">
        <v>527</v>
      </c>
      <c r="T57" t="s">
        <v>96</v>
      </c>
      <c r="U57" t="s">
        <v>97</v>
      </c>
      <c r="V57" t="s">
        <v>98</v>
      </c>
      <c r="W57" t="s">
        <v>99</v>
      </c>
      <c r="X57" t="s">
        <v>100</v>
      </c>
      <c r="Y57" t="s">
        <v>101</v>
      </c>
      <c r="Z57" t="s">
        <v>204</v>
      </c>
      <c r="AA57">
        <v>0.02</v>
      </c>
      <c r="AB57">
        <v>0.01</v>
      </c>
      <c r="AC57">
        <v>0</v>
      </c>
      <c r="AD57">
        <v>0</v>
      </c>
      <c r="AE57">
        <v>0.5</v>
      </c>
      <c r="AF57">
        <v>150</v>
      </c>
      <c r="AG57">
        <v>0.25</v>
      </c>
      <c r="AH57" t="str">
        <f t="array" ref="AH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7" t="str">
        <f t="array" ref="AI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$150.00
% Markup Materials: 25.00%</v>
      </c>
      <c r="AJ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Sieminski, Vice President of Service Operations
Primary Addres: 405 VFW Drive, Rockland, MA 02370
Phone Number: 781-335-2622
Fax Number: 781-335-9162</v>
      </c>
      <c r="AK57" s="18" t="str">
        <f>VLOOKUP(data[Lead Name],get_cat!$A$170:$B$171,2,0)</f>
        <v>Betty Fernandez
Address: One Ashburton Place Room 1017 Boston, MA 02108
Phone: 617-720-3133 | Email: betty.fernandez@state.ma.us</v>
      </c>
    </row>
    <row r="58" spans="1:37" x14ac:dyDescent="0.3">
      <c r="A58" t="s">
        <v>393</v>
      </c>
      <c r="B58" t="s">
        <v>647</v>
      </c>
      <c r="C58" t="s">
        <v>7</v>
      </c>
      <c r="D58" t="s">
        <v>29</v>
      </c>
      <c r="E58" t="s">
        <v>526</v>
      </c>
      <c r="F58" t="s">
        <v>526</v>
      </c>
      <c r="G58" t="s">
        <v>526</v>
      </c>
      <c r="H58" t="s">
        <v>526</v>
      </c>
      <c r="I58" t="s">
        <v>526</v>
      </c>
      <c r="J58" t="s">
        <v>526</v>
      </c>
      <c r="K58" t="s">
        <v>527</v>
      </c>
      <c r="L58" t="s">
        <v>527</v>
      </c>
      <c r="M58" t="s">
        <v>527</v>
      </c>
      <c r="N58" t="s">
        <v>526</v>
      </c>
      <c r="O58" t="s">
        <v>526</v>
      </c>
      <c r="P58" t="s">
        <v>526</v>
      </c>
      <c r="Q58" t="s">
        <v>526</v>
      </c>
      <c r="R58" t="s">
        <v>526</v>
      </c>
      <c r="S58" t="s">
        <v>526</v>
      </c>
      <c r="T58" t="s">
        <v>102</v>
      </c>
      <c r="U58" t="s">
        <v>103</v>
      </c>
      <c r="V58" t="s">
        <v>104</v>
      </c>
      <c r="W58" t="s">
        <v>105</v>
      </c>
      <c r="X58" t="s">
        <v>106</v>
      </c>
      <c r="Y58" t="s">
        <v>107</v>
      </c>
      <c r="Z58" t="s">
        <v>393</v>
      </c>
      <c r="AA58">
        <v>0.04</v>
      </c>
      <c r="AB58">
        <v>0.03</v>
      </c>
      <c r="AC58">
        <v>0.02</v>
      </c>
      <c r="AD58">
        <v>0.01</v>
      </c>
      <c r="AE58">
        <v>0.4</v>
      </c>
      <c r="AF58">
        <v>160</v>
      </c>
      <c r="AG58">
        <v>0.2</v>
      </c>
      <c r="AH58" t="str">
        <f t="array" ref="AH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58" t="str">
        <f t="array" ref="AI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$160.00
% Markup Materials: 20.00%</v>
      </c>
      <c r="AJ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Stephen Greenwald, President
Primary Addres: PO Box 272, Turners Falls, MA 01376
Phone Number: 413-863-8316
Fax Number: 413-863-9712</v>
      </c>
      <c r="AK58" s="18" t="str">
        <f>VLOOKUP(data[Lead Name],get_cat!$A$170:$B$171,2,0)</f>
        <v>Betty Fernandez
Address: One Ashburton Place Room 1017 Boston, MA 02108
Phone: 617-720-3133 | Email: betty.fernandez@state.ma.us</v>
      </c>
    </row>
    <row r="59" spans="1:37" x14ac:dyDescent="0.3">
      <c r="A59" t="s">
        <v>249</v>
      </c>
      <c r="B59" t="s">
        <v>647</v>
      </c>
      <c r="C59" t="s">
        <v>7</v>
      </c>
      <c r="D59" t="s">
        <v>29</v>
      </c>
      <c r="E59" t="s">
        <v>526</v>
      </c>
      <c r="F59" t="s">
        <v>527</v>
      </c>
      <c r="G59" t="s">
        <v>526</v>
      </c>
      <c r="H59" t="s">
        <v>527</v>
      </c>
      <c r="I59" t="s">
        <v>526</v>
      </c>
      <c r="J59" t="s">
        <v>527</v>
      </c>
      <c r="K59" t="s">
        <v>526</v>
      </c>
      <c r="L59" t="s">
        <v>526</v>
      </c>
      <c r="M59" t="s">
        <v>526</v>
      </c>
      <c r="N59" t="s">
        <v>527</v>
      </c>
      <c r="O59" t="s">
        <v>526</v>
      </c>
      <c r="P59" t="s">
        <v>527</v>
      </c>
      <c r="Q59" t="s">
        <v>527</v>
      </c>
      <c r="R59" t="s">
        <v>527</v>
      </c>
      <c r="S59" t="s">
        <v>526</v>
      </c>
      <c r="T59" t="s">
        <v>108</v>
      </c>
      <c r="U59" t="s">
        <v>109</v>
      </c>
      <c r="V59" t="s">
        <v>110</v>
      </c>
      <c r="W59" t="s">
        <v>111</v>
      </c>
      <c r="X59" t="s">
        <v>112</v>
      </c>
      <c r="Y59" t="s">
        <v>113</v>
      </c>
      <c r="Z59" t="s">
        <v>249</v>
      </c>
      <c r="AA59">
        <v>0</v>
      </c>
      <c r="AB59">
        <v>0</v>
      </c>
      <c r="AC59">
        <v>0</v>
      </c>
      <c r="AD59">
        <v>0</v>
      </c>
      <c r="AG59">
        <v>0.2</v>
      </c>
      <c r="AH59" t="str">
        <f t="array" ref="AH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" t="str">
        <f t="array" ref="AI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Tony Pongonis, Project Manager
Primary Addres: 296 Weymouth Street, Unit C, Rockland, MA 02370
Phone Number: 617-479-0550 ext. 250
Fax Number: 617-479-5150</v>
      </c>
      <c r="AK59" s="18" t="str">
        <f>VLOOKUP(data[Lead Name],get_cat!$A$170:$B$171,2,0)</f>
        <v>Betty Fernandez
Address: One Ashburton Place Room 1017 Boston, MA 02108
Phone: 617-720-3133 | Email: betty.fernandez@state.ma.us</v>
      </c>
    </row>
    <row r="60" spans="1:37" x14ac:dyDescent="0.3">
      <c r="A60" t="s">
        <v>799</v>
      </c>
      <c r="B60" t="s">
        <v>647</v>
      </c>
      <c r="C60" t="s">
        <v>7</v>
      </c>
      <c r="D60" t="s">
        <v>89</v>
      </c>
      <c r="E60" t="s">
        <v>526</v>
      </c>
      <c r="F60" t="s">
        <v>527</v>
      </c>
      <c r="G60" t="s">
        <v>526</v>
      </c>
      <c r="H60" t="s">
        <v>527</v>
      </c>
      <c r="I60" t="s">
        <v>526</v>
      </c>
      <c r="J60" t="s">
        <v>526</v>
      </c>
      <c r="K60" t="s">
        <v>526</v>
      </c>
      <c r="L60" t="s">
        <v>526</v>
      </c>
      <c r="M60" t="s">
        <v>526</v>
      </c>
      <c r="N60" t="s">
        <v>526</v>
      </c>
      <c r="O60" t="s">
        <v>526</v>
      </c>
      <c r="P60" t="s">
        <v>527</v>
      </c>
      <c r="Q60" t="s">
        <v>527</v>
      </c>
      <c r="R60" t="s">
        <v>526</v>
      </c>
      <c r="S60" t="s">
        <v>526</v>
      </c>
      <c r="T60" t="s">
        <v>800</v>
      </c>
      <c r="U60" t="s">
        <v>801</v>
      </c>
      <c r="V60" t="s">
        <v>802</v>
      </c>
      <c r="W60" t="s">
        <v>803</v>
      </c>
      <c r="X60" t="s">
        <v>804</v>
      </c>
      <c r="Y60" t="s">
        <v>805</v>
      </c>
      <c r="Z60" t="s">
        <v>799</v>
      </c>
      <c r="AA60">
        <v>0.05</v>
      </c>
      <c r="AB60">
        <v>0.03</v>
      </c>
      <c r="AC60">
        <v>0.02</v>
      </c>
      <c r="AD60">
        <v>0</v>
      </c>
      <c r="AE60">
        <v>0.5</v>
      </c>
      <c r="AF60">
        <v>140</v>
      </c>
      <c r="AG60">
        <v>0.1</v>
      </c>
      <c r="AH60" t="str">
        <f t="array" ref="AH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60" t="str">
        <f t="array" ref="AI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60" s="18" t="str">
        <f>VLOOKUP(data[Lead Name],get_cat!$A$170:$B$171,2,0)</f>
        <v>Betty Fernandez
Address: One Ashburton Place Room 1017 Boston, MA 02108
Phone: 617-720-3133 | Email: betty.fernandez@state.ma.us</v>
      </c>
    </row>
    <row r="61" spans="1:37" x14ac:dyDescent="0.3">
      <c r="A61" t="s">
        <v>806</v>
      </c>
      <c r="B61" t="s">
        <v>647</v>
      </c>
      <c r="C61" t="s">
        <v>7</v>
      </c>
      <c r="D61" t="s">
        <v>70</v>
      </c>
      <c r="E61" t="s">
        <v>526</v>
      </c>
      <c r="F61" t="s">
        <v>527</v>
      </c>
      <c r="G61" t="s">
        <v>526</v>
      </c>
      <c r="H61" t="s">
        <v>527</v>
      </c>
      <c r="I61" t="s">
        <v>526</v>
      </c>
      <c r="J61" t="s">
        <v>526</v>
      </c>
      <c r="K61" t="s">
        <v>526</v>
      </c>
      <c r="L61" t="s">
        <v>526</v>
      </c>
      <c r="M61" t="s">
        <v>526</v>
      </c>
      <c r="N61" t="s">
        <v>526</v>
      </c>
      <c r="O61" t="s">
        <v>526</v>
      </c>
      <c r="P61" t="s">
        <v>527</v>
      </c>
      <c r="Q61" t="s">
        <v>527</v>
      </c>
      <c r="R61" t="s">
        <v>526</v>
      </c>
      <c r="S61" t="s">
        <v>526</v>
      </c>
      <c r="T61" t="s">
        <v>800</v>
      </c>
      <c r="U61" t="s">
        <v>801</v>
      </c>
      <c r="V61" t="s">
        <v>802</v>
      </c>
      <c r="W61" t="s">
        <v>803</v>
      </c>
      <c r="X61" t="s">
        <v>804</v>
      </c>
      <c r="Y61" t="s">
        <v>805</v>
      </c>
      <c r="Z61" t="s">
        <v>806</v>
      </c>
      <c r="AA61">
        <v>0.05</v>
      </c>
      <c r="AB61">
        <v>0.03</v>
      </c>
      <c r="AC61">
        <v>0.02</v>
      </c>
      <c r="AD61">
        <v>0</v>
      </c>
      <c r="AE61">
        <v>0.5</v>
      </c>
      <c r="AF61">
        <v>140</v>
      </c>
      <c r="AG61">
        <v>0.1</v>
      </c>
      <c r="AH61" t="str">
        <f t="array" ref="AH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61" t="str">
        <f t="array" ref="AI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$140.00
% Markup Materials: 10.00%</v>
      </c>
      <c r="AJ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Durgin, Project Manager
Primary Addres: 29 Walnut Rd, Norwell, MA, 02061
Phone Number: 781-659-4062
Fax Number: 781-659-4082</v>
      </c>
      <c r="AK61" s="18" t="str">
        <f>VLOOKUP(data[Lead Name],get_cat!$A$170:$B$171,2,0)</f>
        <v>Betty Fernandez
Address: One Ashburton Place Room 1017 Boston, MA 02108
Phone: 617-720-3133 | Email: betty.fernandez@state.ma.us</v>
      </c>
    </row>
    <row r="62" spans="1:37" x14ac:dyDescent="0.3">
      <c r="A62" t="s">
        <v>524</v>
      </c>
      <c r="B62" t="s">
        <v>336</v>
      </c>
      <c r="C62" t="s">
        <v>336</v>
      </c>
      <c r="D62" t="s">
        <v>336</v>
      </c>
      <c r="E62" t="s">
        <v>526</v>
      </c>
      <c r="F62" t="s">
        <v>526</v>
      </c>
      <c r="G62" t="s">
        <v>526</v>
      </c>
      <c r="H62" t="s">
        <v>526</v>
      </c>
      <c r="I62" t="s">
        <v>526</v>
      </c>
      <c r="J62" t="s">
        <v>526</v>
      </c>
      <c r="K62" t="s">
        <v>526</v>
      </c>
      <c r="L62" t="s">
        <v>526</v>
      </c>
      <c r="M62" t="s">
        <v>526</v>
      </c>
      <c r="N62" t="s">
        <v>526</v>
      </c>
      <c r="O62" t="s">
        <v>526</v>
      </c>
      <c r="P62" t="s">
        <v>526</v>
      </c>
      <c r="Q62" t="s">
        <v>526</v>
      </c>
      <c r="R62" t="s">
        <v>526</v>
      </c>
      <c r="S62" t="s">
        <v>526</v>
      </c>
      <c r="T62" t="s">
        <v>336</v>
      </c>
      <c r="U62" t="s">
        <v>336</v>
      </c>
      <c r="V62" t="s">
        <v>336</v>
      </c>
      <c r="W62" t="s">
        <v>336</v>
      </c>
      <c r="X62" t="s">
        <v>336</v>
      </c>
      <c r="Y62" t="s">
        <v>336</v>
      </c>
      <c r="Z62" t="s">
        <v>336</v>
      </c>
      <c r="AH62" t="str">
        <f t="array" ref="AH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" t="str">
        <f t="array" ref="AI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" s="18" t="e">
        <f>VLOOKUP(data[Lead Name],get_cat!$A$170:$B$171,2,0)</f>
        <v>#N/A</v>
      </c>
    </row>
    <row r="63" spans="1:37" x14ac:dyDescent="0.3">
      <c r="A63" t="s">
        <v>524</v>
      </c>
      <c r="B63" t="s">
        <v>336</v>
      </c>
      <c r="C63" t="s">
        <v>336</v>
      </c>
      <c r="D63" t="s">
        <v>336</v>
      </c>
      <c r="E63" t="s">
        <v>526</v>
      </c>
      <c r="F63" t="s">
        <v>526</v>
      </c>
      <c r="G63" t="s">
        <v>526</v>
      </c>
      <c r="H63" t="s">
        <v>526</v>
      </c>
      <c r="I63" t="s">
        <v>526</v>
      </c>
      <c r="J63" t="s">
        <v>526</v>
      </c>
      <c r="K63" t="s">
        <v>526</v>
      </c>
      <c r="L63" t="s">
        <v>526</v>
      </c>
      <c r="M63" t="s">
        <v>526</v>
      </c>
      <c r="N63" t="s">
        <v>526</v>
      </c>
      <c r="O63" t="s">
        <v>526</v>
      </c>
      <c r="P63" t="s">
        <v>526</v>
      </c>
      <c r="Q63" t="s">
        <v>526</v>
      </c>
      <c r="R63" t="s">
        <v>526</v>
      </c>
      <c r="S63" t="s">
        <v>526</v>
      </c>
      <c r="T63" t="s">
        <v>336</v>
      </c>
      <c r="U63" t="s">
        <v>336</v>
      </c>
      <c r="V63" t="s">
        <v>336</v>
      </c>
      <c r="W63" t="s">
        <v>336</v>
      </c>
      <c r="X63" t="s">
        <v>336</v>
      </c>
      <c r="Y63" t="s">
        <v>336</v>
      </c>
      <c r="Z63" t="s">
        <v>336</v>
      </c>
      <c r="AH63" t="str">
        <f t="array" ref="AH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" t="str">
        <f t="array" ref="AI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" s="18" t="e">
        <f>VLOOKUP(data[Lead Name],get_cat!$A$170:$B$171,2,0)</f>
        <v>#N/A</v>
      </c>
    </row>
    <row r="64" spans="1:37" x14ac:dyDescent="0.3">
      <c r="A64" t="s">
        <v>573</v>
      </c>
      <c r="B64" t="s">
        <v>647</v>
      </c>
      <c r="C64" t="s">
        <v>7</v>
      </c>
      <c r="D64" t="s">
        <v>8</v>
      </c>
      <c r="E64" t="s">
        <v>526</v>
      </c>
      <c r="F64" t="s">
        <v>526</v>
      </c>
      <c r="G64" t="s">
        <v>526</v>
      </c>
      <c r="H64" t="s">
        <v>526</v>
      </c>
      <c r="I64" t="s">
        <v>526</v>
      </c>
      <c r="J64" t="s">
        <v>527</v>
      </c>
      <c r="K64" t="s">
        <v>526</v>
      </c>
      <c r="L64" t="s">
        <v>526</v>
      </c>
      <c r="M64" t="s">
        <v>526</v>
      </c>
      <c r="N64" t="s">
        <v>527</v>
      </c>
      <c r="O64" t="s">
        <v>526</v>
      </c>
      <c r="P64" t="s">
        <v>527</v>
      </c>
      <c r="Q64" t="s">
        <v>526</v>
      </c>
      <c r="R64" t="s">
        <v>527</v>
      </c>
      <c r="S64" t="s">
        <v>526</v>
      </c>
      <c r="T64" t="s">
        <v>574</v>
      </c>
      <c r="U64" t="s">
        <v>575</v>
      </c>
      <c r="V64" t="s">
        <v>576</v>
      </c>
      <c r="W64" t="s">
        <v>577</v>
      </c>
      <c r="X64" t="s">
        <v>578</v>
      </c>
      <c r="Y64" t="s">
        <v>579</v>
      </c>
      <c r="Z64" t="s">
        <v>573</v>
      </c>
      <c r="AA64">
        <v>0.04</v>
      </c>
      <c r="AB64">
        <v>0.03</v>
      </c>
      <c r="AC64">
        <v>0.02</v>
      </c>
      <c r="AD64">
        <v>0.01</v>
      </c>
      <c r="AE64">
        <v>1</v>
      </c>
      <c r="AF64">
        <v>243</v>
      </c>
      <c r="AG64">
        <v>0.25</v>
      </c>
      <c r="AH64" t="str">
        <f t="array" ref="AH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64" t="str">
        <f t="array" ref="AI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$243.00
% Markup Materials: 25.00%</v>
      </c>
      <c r="AJ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Sharon Tankel
Primary Addres: 216 McGrath Highway, Somerville, MA  02143
Phone Number: 617 625 6661
Fax Number: 617 625 0223</v>
      </c>
      <c r="AK64" s="18" t="str">
        <f>VLOOKUP(data[Lead Name],get_cat!$A$170:$B$171,2,0)</f>
        <v>Betty Fernandez
Address: One Ashburton Place Room 1017 Boston, MA 02108
Phone: 617-720-3133 | Email: betty.fernandez@state.ma.us</v>
      </c>
    </row>
    <row r="65" spans="1:37" x14ac:dyDescent="0.3">
      <c r="A65" t="s">
        <v>394</v>
      </c>
      <c r="B65" t="s">
        <v>647</v>
      </c>
      <c r="C65" t="s">
        <v>7</v>
      </c>
      <c r="D65" t="s">
        <v>89</v>
      </c>
      <c r="E65" t="s">
        <v>526</v>
      </c>
      <c r="F65" t="s">
        <v>526</v>
      </c>
      <c r="G65" t="s">
        <v>526</v>
      </c>
      <c r="H65" t="s">
        <v>527</v>
      </c>
      <c r="I65" t="s">
        <v>526</v>
      </c>
      <c r="J65" t="s">
        <v>526</v>
      </c>
      <c r="K65" t="s">
        <v>526</v>
      </c>
      <c r="L65" t="s">
        <v>526</v>
      </c>
      <c r="M65" t="s">
        <v>526</v>
      </c>
      <c r="N65" t="s">
        <v>526</v>
      </c>
      <c r="O65" t="s">
        <v>526</v>
      </c>
      <c r="P65" t="s">
        <v>527</v>
      </c>
      <c r="Q65" t="s">
        <v>527</v>
      </c>
      <c r="R65" t="s">
        <v>526</v>
      </c>
      <c r="S65" t="s">
        <v>526</v>
      </c>
      <c r="T65" t="s">
        <v>337</v>
      </c>
      <c r="U65" t="s">
        <v>365</v>
      </c>
      <c r="V65" t="s">
        <v>366</v>
      </c>
      <c r="W65" t="s">
        <v>367</v>
      </c>
      <c r="X65" t="s">
        <v>368</v>
      </c>
      <c r="Y65" t="s">
        <v>369</v>
      </c>
      <c r="Z65" t="s">
        <v>394</v>
      </c>
      <c r="AA65">
        <v>0.02</v>
      </c>
      <c r="AB65">
        <v>0</v>
      </c>
      <c r="AC65">
        <v>0</v>
      </c>
      <c r="AD65">
        <v>0</v>
      </c>
      <c r="AE65">
        <v>0.48</v>
      </c>
      <c r="AF65">
        <v>150</v>
      </c>
      <c r="AG65">
        <v>0.4</v>
      </c>
      <c r="AH65" t="str">
        <f t="array" ref="AH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5" t="str">
        <f t="array" ref="AI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 02170
Phone Number: 617 479 3900
Fax Number: 617 647 0047</v>
      </c>
      <c r="AK65" s="18" t="str">
        <f>VLOOKUP(data[Lead Name],get_cat!$A$170:$B$171,2,0)</f>
        <v>Betty Fernandez
Address: One Ashburton Place Room 1017 Boston, MA 02108
Phone: 617-720-3133 | Email: betty.fernandez@state.ma.us</v>
      </c>
    </row>
    <row r="66" spans="1:37" x14ac:dyDescent="0.3">
      <c r="A66" t="s">
        <v>415</v>
      </c>
      <c r="B66" t="s">
        <v>647</v>
      </c>
      <c r="C66" t="s">
        <v>7</v>
      </c>
      <c r="D66" t="s">
        <v>70</v>
      </c>
      <c r="E66" t="s">
        <v>526</v>
      </c>
      <c r="F66" t="s">
        <v>526</v>
      </c>
      <c r="G66" t="s">
        <v>526</v>
      </c>
      <c r="H66" t="s">
        <v>527</v>
      </c>
      <c r="I66" t="s">
        <v>526</v>
      </c>
      <c r="J66" t="s">
        <v>526</v>
      </c>
      <c r="K66" t="s">
        <v>526</v>
      </c>
      <c r="L66" t="s">
        <v>526</v>
      </c>
      <c r="M66" t="s">
        <v>526</v>
      </c>
      <c r="N66" t="s">
        <v>526</v>
      </c>
      <c r="O66" t="s">
        <v>526</v>
      </c>
      <c r="P66" t="s">
        <v>527</v>
      </c>
      <c r="Q66" t="s">
        <v>527</v>
      </c>
      <c r="R66" t="s">
        <v>526</v>
      </c>
      <c r="S66" t="s">
        <v>526</v>
      </c>
      <c r="T66" t="s">
        <v>405</v>
      </c>
      <c r="U66" t="s">
        <v>492</v>
      </c>
      <c r="V66" t="s">
        <v>366</v>
      </c>
      <c r="W66" t="s">
        <v>493</v>
      </c>
      <c r="X66" t="s">
        <v>494</v>
      </c>
      <c r="Y66" t="s">
        <v>369</v>
      </c>
      <c r="Z66" t="s">
        <v>415</v>
      </c>
      <c r="AA66">
        <v>0.02</v>
      </c>
      <c r="AB66">
        <v>0</v>
      </c>
      <c r="AC66">
        <v>0</v>
      </c>
      <c r="AD66">
        <v>0</v>
      </c>
      <c r="AE66">
        <v>0.48</v>
      </c>
      <c r="AF66">
        <v>150</v>
      </c>
      <c r="AG66">
        <v>0.4</v>
      </c>
      <c r="AH66" t="str">
        <f t="array" ref="AH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66" t="str">
        <f t="array" ref="AI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48.00%
% Markup Non Business/Emergency Hours: $150.00
% Markup Materials: 40.00%</v>
      </c>
      <c r="AJ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David Loiselle
Primary Addres: 97 Rawson Road, Quincy, MA 02170
Phone Number: 617-479-3900
Fax Number: 617-847-0047</v>
      </c>
      <c r="AK66" s="18" t="str">
        <f>VLOOKUP(data[Lead Name],get_cat!$A$170:$B$171,2,0)</f>
        <v>Betty Fernandez
Address: One Ashburton Place Room 1017 Boston, MA 02108
Phone: 617-720-3133 | Email: betty.fernandez@state.ma.us</v>
      </c>
    </row>
    <row r="67" spans="1:37" x14ac:dyDescent="0.3">
      <c r="A67" t="s">
        <v>442</v>
      </c>
      <c r="B67" t="s">
        <v>647</v>
      </c>
      <c r="C67" t="s">
        <v>7</v>
      </c>
      <c r="D67" t="s">
        <v>70</v>
      </c>
      <c r="E67" t="s">
        <v>527</v>
      </c>
      <c r="F67" t="s">
        <v>527</v>
      </c>
      <c r="G67" t="s">
        <v>527</v>
      </c>
      <c r="H67" t="s">
        <v>527</v>
      </c>
      <c r="I67" t="s">
        <v>527</v>
      </c>
      <c r="J67" t="s">
        <v>527</v>
      </c>
      <c r="K67" t="s">
        <v>527</v>
      </c>
      <c r="L67" t="s">
        <v>527</v>
      </c>
      <c r="M67" t="s">
        <v>527</v>
      </c>
      <c r="N67" t="s">
        <v>527</v>
      </c>
      <c r="O67" t="s">
        <v>527</v>
      </c>
      <c r="P67" t="s">
        <v>527</v>
      </c>
      <c r="Q67" t="s">
        <v>527</v>
      </c>
      <c r="R67" t="s">
        <v>527</v>
      </c>
      <c r="S67" t="s">
        <v>527</v>
      </c>
      <c r="T67" t="s">
        <v>424</v>
      </c>
      <c r="U67" t="s">
        <v>443</v>
      </c>
      <c r="V67" t="s">
        <v>444</v>
      </c>
      <c r="W67" t="s">
        <v>445</v>
      </c>
      <c r="X67" t="s">
        <v>446</v>
      </c>
      <c r="Y67" t="s">
        <v>447</v>
      </c>
      <c r="Z67" t="s">
        <v>442</v>
      </c>
      <c r="AA67">
        <v>0.01</v>
      </c>
      <c r="AB67">
        <v>0</v>
      </c>
      <c r="AC67">
        <v>0</v>
      </c>
      <c r="AD67">
        <v>0</v>
      </c>
      <c r="AG67">
        <v>0.2</v>
      </c>
      <c r="AH67" t="str">
        <f t="array" ref="AH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67" t="str">
        <f t="array" ref="AI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20.00%</v>
      </c>
      <c r="AJ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Debbie Salamon
Primary Addres: 939 Chicopee Street, Suite 2, Chicopee, MA 01013-2893
Phone Number: 413-532-7788
Fax Number: 413-532-0119</v>
      </c>
      <c r="AK67" s="18" t="str">
        <f>VLOOKUP(data[Lead Name],get_cat!$A$170:$B$171,2,0)</f>
        <v>Betty Fernandez
Address: One Ashburton Place Room 1017 Boston, MA 02108
Phone: 617-720-3133 | Email: betty.fernandez@state.ma.us</v>
      </c>
    </row>
    <row r="68" spans="1:37" x14ac:dyDescent="0.3">
      <c r="A68" t="s">
        <v>205</v>
      </c>
      <c r="B68" t="s">
        <v>647</v>
      </c>
      <c r="C68" t="s">
        <v>7</v>
      </c>
      <c r="D68" t="s">
        <v>29</v>
      </c>
      <c r="E68" t="s">
        <v>526</v>
      </c>
      <c r="F68" t="s">
        <v>526</v>
      </c>
      <c r="G68" t="s">
        <v>526</v>
      </c>
      <c r="H68" t="s">
        <v>526</v>
      </c>
      <c r="I68" t="s">
        <v>526</v>
      </c>
      <c r="J68" t="s">
        <v>527</v>
      </c>
      <c r="K68" t="s">
        <v>526</v>
      </c>
      <c r="L68" t="s">
        <v>526</v>
      </c>
      <c r="M68" t="s">
        <v>526</v>
      </c>
      <c r="N68" t="s">
        <v>527</v>
      </c>
      <c r="O68" t="s">
        <v>526</v>
      </c>
      <c r="P68" t="s">
        <v>526</v>
      </c>
      <c r="Q68" t="s">
        <v>526</v>
      </c>
      <c r="R68" t="s">
        <v>527</v>
      </c>
      <c r="S68" t="s">
        <v>526</v>
      </c>
      <c r="T68" t="s">
        <v>114</v>
      </c>
      <c r="U68" t="s">
        <v>115</v>
      </c>
      <c r="V68" t="s">
        <v>116</v>
      </c>
      <c r="W68" t="s">
        <v>117</v>
      </c>
      <c r="X68" t="s">
        <v>118</v>
      </c>
      <c r="Y68" t="s">
        <v>119</v>
      </c>
      <c r="Z68" t="s">
        <v>205</v>
      </c>
      <c r="AA68">
        <v>0.02</v>
      </c>
      <c r="AB68">
        <v>1.4999999999999999E-2</v>
      </c>
      <c r="AC68">
        <v>0.01</v>
      </c>
      <c r="AD68">
        <v>0</v>
      </c>
      <c r="AE68">
        <v>0.25</v>
      </c>
      <c r="AF68">
        <v>92.5</v>
      </c>
      <c r="AG68">
        <v>7.0000000000000007E-2</v>
      </c>
      <c r="AH68" t="str">
        <f t="array" ref="AH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0.00%</v>
      </c>
      <c r="AI68" t="str">
        <f t="array" ref="AI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$92.50
% Markup Materials: 7.00%</v>
      </c>
      <c r="AJ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Doherty, Treasurer
Primary Addres: 122 Boston Road, Billerica, MA  01862
Phone Number: 978.256.0770
Fax Number: 978.256.0771</v>
      </c>
      <c r="AK68" s="18" t="str">
        <f>VLOOKUP(data[Lead Name],get_cat!$A$170:$B$171,2,0)</f>
        <v>Betty Fernandez
Address: One Ashburton Place Room 1017 Boston, MA 02108
Phone: 617-720-3133 | Email: betty.fernandez@state.ma.us</v>
      </c>
    </row>
    <row r="69" spans="1:37" x14ac:dyDescent="0.3">
      <c r="A69" t="s">
        <v>642</v>
      </c>
      <c r="B69" t="s">
        <v>647</v>
      </c>
      <c r="C69" t="s">
        <v>7</v>
      </c>
      <c r="D69" t="s">
        <v>22</v>
      </c>
      <c r="E69" t="s">
        <v>526</v>
      </c>
      <c r="F69" t="s">
        <v>527</v>
      </c>
      <c r="G69" t="s">
        <v>526</v>
      </c>
      <c r="H69" t="s">
        <v>527</v>
      </c>
      <c r="I69" t="s">
        <v>526</v>
      </c>
      <c r="J69" t="s">
        <v>526</v>
      </c>
      <c r="K69" t="s">
        <v>526</v>
      </c>
      <c r="L69" t="s">
        <v>526</v>
      </c>
      <c r="M69" t="s">
        <v>526</v>
      </c>
      <c r="N69" t="s">
        <v>527</v>
      </c>
      <c r="O69" t="s">
        <v>526</v>
      </c>
      <c r="P69" t="s">
        <v>527</v>
      </c>
      <c r="Q69" t="s">
        <v>527</v>
      </c>
      <c r="R69" t="s">
        <v>526</v>
      </c>
      <c r="S69" t="s">
        <v>527</v>
      </c>
      <c r="T69" t="s">
        <v>618</v>
      </c>
      <c r="U69" t="s">
        <v>619</v>
      </c>
      <c r="V69" t="s">
        <v>620</v>
      </c>
      <c r="W69" t="s">
        <v>621</v>
      </c>
      <c r="X69" t="s">
        <v>622</v>
      </c>
      <c r="Y69" t="s">
        <v>623</v>
      </c>
      <c r="Z69" t="s">
        <v>642</v>
      </c>
      <c r="AA69">
        <v>0.01</v>
      </c>
      <c r="AB69">
        <v>0.01</v>
      </c>
      <c r="AC69">
        <v>0.01</v>
      </c>
      <c r="AD69">
        <v>0.01</v>
      </c>
      <c r="AE69">
        <v>0.2</v>
      </c>
      <c r="AF69">
        <v>155</v>
      </c>
      <c r="AG69">
        <v>0.15</v>
      </c>
      <c r="AH69" t="str">
        <f t="array" ref="AH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69" t="str">
        <f t="array" ref="AI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$155.00
% Markup Materials: 15.00%</v>
      </c>
      <c r="AJ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Christopher J. Sidoti 
Primary Addres: 258 Willard Street, Unit-E, Quincy, MA 02169
Phone Number: (617) 471-2900
Fax Number: (617) 471-2919</v>
      </c>
      <c r="AK69" s="18" t="str">
        <f>VLOOKUP(data[Lead Name],get_cat!$A$170:$B$171,2,0)</f>
        <v>Betty Fernandez
Address: One Ashburton Place Room 1017 Boston, MA 02108
Phone: 617-720-3133 | Email: betty.fernandez@state.ma.us</v>
      </c>
    </row>
    <row r="70" spans="1:37" x14ac:dyDescent="0.3">
      <c r="A70" t="s">
        <v>416</v>
      </c>
      <c r="B70" t="s">
        <v>647</v>
      </c>
      <c r="C70" t="s">
        <v>7</v>
      </c>
      <c r="D70" t="s">
        <v>89</v>
      </c>
      <c r="E70" t="s">
        <v>526</v>
      </c>
      <c r="F70" t="s">
        <v>527</v>
      </c>
      <c r="G70" t="s">
        <v>527</v>
      </c>
      <c r="H70" t="s">
        <v>526</v>
      </c>
      <c r="I70" t="s">
        <v>526</v>
      </c>
      <c r="J70" t="s">
        <v>527</v>
      </c>
      <c r="K70" t="s">
        <v>526</v>
      </c>
      <c r="L70" t="s">
        <v>526</v>
      </c>
      <c r="M70" t="s">
        <v>526</v>
      </c>
      <c r="N70" t="s">
        <v>527</v>
      </c>
      <c r="O70" t="s">
        <v>526</v>
      </c>
      <c r="P70" t="s">
        <v>527</v>
      </c>
      <c r="Q70" t="s">
        <v>527</v>
      </c>
      <c r="R70" t="s">
        <v>527</v>
      </c>
      <c r="S70" t="s">
        <v>526</v>
      </c>
      <c r="T70" t="s">
        <v>341</v>
      </c>
      <c r="U70" t="s">
        <v>370</v>
      </c>
      <c r="V70" t="s">
        <v>371</v>
      </c>
      <c r="W70" t="s">
        <v>372</v>
      </c>
      <c r="X70" t="s">
        <v>20</v>
      </c>
      <c r="Y70" t="s">
        <v>373</v>
      </c>
      <c r="Z70" t="s">
        <v>416</v>
      </c>
      <c r="AA70">
        <v>0.04</v>
      </c>
      <c r="AB70">
        <v>0.03</v>
      </c>
      <c r="AC70">
        <v>0.02</v>
      </c>
      <c r="AD70">
        <v>0.01</v>
      </c>
      <c r="AF70">
        <v>198</v>
      </c>
      <c r="AG70">
        <v>0.15</v>
      </c>
      <c r="AH70" t="str">
        <f t="array" ref="AH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70" t="str">
        <f t="array" ref="AI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$198.00
% Markup Materials: 15.00%</v>
      </c>
      <c r="AJ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Grier
Primary Addres: 86 River Street. Braintree, MA  02184
Phone Number: 781 356 5670
Fax Number: n/a</v>
      </c>
      <c r="AK70" s="18" t="str">
        <f>VLOOKUP(data[Lead Name],get_cat!$A$170:$B$171,2,0)</f>
        <v>Betty Fernandez
Address: One Ashburton Place Room 1017 Boston, MA 02108
Phone: 617-720-3133 | Email: betty.fernandez@state.ma.us</v>
      </c>
    </row>
    <row r="71" spans="1:37" x14ac:dyDescent="0.3">
      <c r="A71" t="s">
        <v>550</v>
      </c>
      <c r="B71" t="s">
        <v>647</v>
      </c>
      <c r="C71" t="s">
        <v>7</v>
      </c>
      <c r="D71" t="s">
        <v>22</v>
      </c>
      <c r="E71" t="s">
        <v>526</v>
      </c>
      <c r="F71" t="s">
        <v>527</v>
      </c>
      <c r="G71" t="s">
        <v>526</v>
      </c>
      <c r="H71" t="s">
        <v>527</v>
      </c>
      <c r="I71" t="s">
        <v>526</v>
      </c>
      <c r="J71" t="s">
        <v>527</v>
      </c>
      <c r="K71" t="s">
        <v>526</v>
      </c>
      <c r="L71" t="s">
        <v>526</v>
      </c>
      <c r="M71" t="s">
        <v>526</v>
      </c>
      <c r="N71" t="s">
        <v>527</v>
      </c>
      <c r="O71" t="s">
        <v>526</v>
      </c>
      <c r="P71" t="s">
        <v>527</v>
      </c>
      <c r="Q71" t="s">
        <v>527</v>
      </c>
      <c r="R71" t="s">
        <v>527</v>
      </c>
      <c r="S71" t="s">
        <v>527</v>
      </c>
      <c r="T71" t="s">
        <v>551</v>
      </c>
      <c r="U71" t="s">
        <v>552</v>
      </c>
      <c r="V71" t="s">
        <v>553</v>
      </c>
      <c r="W71" t="s">
        <v>554</v>
      </c>
      <c r="X71" t="s">
        <v>555</v>
      </c>
      <c r="Y71" t="s">
        <v>556</v>
      </c>
      <c r="Z71" t="s">
        <v>550</v>
      </c>
      <c r="AA71">
        <v>0.01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0.22</v>
      </c>
      <c r="AH71" t="str">
        <f t="array" ref="AH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71" t="str">
        <f t="array" ref="AI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22.00%</v>
      </c>
      <c r="AJ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Lentine
Primary Addres: 54R Water Street #6, Hyde Park, MA  02136
Phone Number: 617 361 1500
Fax Number: 617 384 2006</v>
      </c>
      <c r="AK71" s="18" t="str">
        <f>VLOOKUP(data[Lead Name],get_cat!$A$170:$B$171,2,0)</f>
        <v>Betty Fernandez
Address: One Ashburton Place Room 1017 Boston, MA 02108
Phone: 617-720-3133 | Email: betty.fernandez@state.ma.us</v>
      </c>
    </row>
    <row r="72" spans="1:37" x14ac:dyDescent="0.3">
      <c r="A72" t="s">
        <v>726</v>
      </c>
      <c r="B72" t="s">
        <v>647</v>
      </c>
      <c r="C72" t="s">
        <v>7</v>
      </c>
      <c r="D72" t="s">
        <v>89</v>
      </c>
      <c r="E72" t="s">
        <v>527</v>
      </c>
      <c r="F72" t="s">
        <v>527</v>
      </c>
      <c r="G72" t="s">
        <v>527</v>
      </c>
      <c r="H72" t="s">
        <v>527</v>
      </c>
      <c r="I72" t="s">
        <v>527</v>
      </c>
      <c r="J72" t="s">
        <v>527</v>
      </c>
      <c r="K72" t="s">
        <v>527</v>
      </c>
      <c r="L72" t="s">
        <v>527</v>
      </c>
      <c r="M72" t="s">
        <v>527</v>
      </c>
      <c r="N72" t="s">
        <v>527</v>
      </c>
      <c r="O72" t="s">
        <v>527</v>
      </c>
      <c r="P72" t="s">
        <v>527</v>
      </c>
      <c r="Q72" t="s">
        <v>527</v>
      </c>
      <c r="R72" t="s">
        <v>527</v>
      </c>
      <c r="S72" t="s">
        <v>527</v>
      </c>
      <c r="T72" t="s">
        <v>727</v>
      </c>
      <c r="U72" t="s">
        <v>728</v>
      </c>
      <c r="V72" t="s">
        <v>729</v>
      </c>
      <c r="W72" t="s">
        <v>730</v>
      </c>
      <c r="X72" t="s">
        <v>731</v>
      </c>
      <c r="Y72" t="s">
        <v>732</v>
      </c>
      <c r="Z72" t="s">
        <v>726</v>
      </c>
      <c r="AA72">
        <v>0.03</v>
      </c>
      <c r="AB72">
        <v>0.02</v>
      </c>
      <c r="AC72">
        <v>1.4999999999999999E-2</v>
      </c>
      <c r="AD72">
        <v>0.01</v>
      </c>
      <c r="AE72">
        <v>1.2</v>
      </c>
      <c r="AF72">
        <v>204</v>
      </c>
      <c r="AG72">
        <v>0.25</v>
      </c>
      <c r="AH72" t="str">
        <f t="array" ref="AH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1.50%
PPD 30 Days: 1.00%</v>
      </c>
      <c r="AI72" t="str">
        <f t="array" ref="AI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120.00%
% Markup Non Business/Emergency Hours: $204.00
% Markup Materials: 25.00%</v>
      </c>
      <c r="AJ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C. Sullivan
Primary Addres: 6 Blackstone Valley Place Suite 202, Boston, ma
Phone Number: 401-235-6700
Fax Number: 401-235-6726</v>
      </c>
      <c r="AK72" s="18" t="str">
        <f>VLOOKUP(data[Lead Name],get_cat!$A$170:$B$171,2,0)</f>
        <v>Betty Fernandez
Address: One Ashburton Place Room 1017 Boston, MA 02108
Phone: 617-720-3133 | Email: betty.fernandez@state.ma.us</v>
      </c>
    </row>
    <row r="73" spans="1:37" x14ac:dyDescent="0.3">
      <c r="A73" t="s">
        <v>417</v>
      </c>
      <c r="B73" t="s">
        <v>647</v>
      </c>
      <c r="C73" t="s">
        <v>7</v>
      </c>
      <c r="D73" t="s">
        <v>70</v>
      </c>
      <c r="E73" t="s">
        <v>527</v>
      </c>
      <c r="F73" t="s">
        <v>527</v>
      </c>
      <c r="G73" t="s">
        <v>527</v>
      </c>
      <c r="H73" t="s">
        <v>527</v>
      </c>
      <c r="I73" t="s">
        <v>527</v>
      </c>
      <c r="J73" t="s">
        <v>527</v>
      </c>
      <c r="K73" t="s">
        <v>527</v>
      </c>
      <c r="L73" t="s">
        <v>527</v>
      </c>
      <c r="M73" t="s">
        <v>527</v>
      </c>
      <c r="N73" t="s">
        <v>527</v>
      </c>
      <c r="O73" t="s">
        <v>527</v>
      </c>
      <c r="P73" t="s">
        <v>527</v>
      </c>
      <c r="Q73" t="s">
        <v>527</v>
      </c>
      <c r="R73" t="s">
        <v>527</v>
      </c>
      <c r="S73" t="s">
        <v>527</v>
      </c>
      <c r="T73" t="s">
        <v>406</v>
      </c>
      <c r="U73" t="s">
        <v>495</v>
      </c>
      <c r="V73" t="s">
        <v>496</v>
      </c>
      <c r="W73" t="s">
        <v>497</v>
      </c>
      <c r="X73" t="s">
        <v>498</v>
      </c>
      <c r="Y73" t="s">
        <v>499</v>
      </c>
      <c r="Z73" t="s">
        <v>417</v>
      </c>
      <c r="AA73">
        <v>0.02</v>
      </c>
      <c r="AB73">
        <v>0.01</v>
      </c>
      <c r="AC73">
        <v>0</v>
      </c>
      <c r="AD73">
        <v>0</v>
      </c>
      <c r="AE73">
        <v>0.56999999999999995</v>
      </c>
      <c r="AF73">
        <v>145</v>
      </c>
      <c r="AG73">
        <v>0.25</v>
      </c>
      <c r="AH73" t="str">
        <f t="array" ref="AH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73" t="str">
        <f t="array" ref="AI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57.00%
% Markup Non Business/Emergency Hours: $145.00
% Markup Materials: 25.00%</v>
      </c>
      <c r="AJ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JEFFREY VAUGHAN
Primary Addres: 11 KATRINA ROAD, CHELMSFORD MA 01824
Phone Number: 978-256-0000
Fax Number: 978-256-0440</v>
      </c>
      <c r="AK73" s="18" t="str">
        <f>VLOOKUP(data[Lead Name],get_cat!$A$170:$B$171,2,0)</f>
        <v>Betty Fernandez
Address: One Ashburton Place Room 1017 Boston, MA 02108
Phone: 617-720-3133 | Email: betty.fernandez@state.ma.us</v>
      </c>
    </row>
    <row r="74" spans="1:37" x14ac:dyDescent="0.3">
      <c r="A74" t="s">
        <v>733</v>
      </c>
      <c r="B74" t="s">
        <v>647</v>
      </c>
      <c r="C74" t="s">
        <v>7</v>
      </c>
      <c r="D74" t="s">
        <v>22</v>
      </c>
      <c r="E74" t="s">
        <v>526</v>
      </c>
      <c r="F74" t="s">
        <v>526</v>
      </c>
      <c r="G74" t="s">
        <v>526</v>
      </c>
      <c r="H74" t="s">
        <v>526</v>
      </c>
      <c r="I74" t="s">
        <v>526</v>
      </c>
      <c r="J74" t="s">
        <v>527</v>
      </c>
      <c r="K74" t="s">
        <v>526</v>
      </c>
      <c r="L74" t="s">
        <v>526</v>
      </c>
      <c r="M74" t="s">
        <v>526</v>
      </c>
      <c r="N74" t="s">
        <v>527</v>
      </c>
      <c r="O74" t="s">
        <v>526</v>
      </c>
      <c r="P74" t="s">
        <v>526</v>
      </c>
      <c r="Q74" t="s">
        <v>526</v>
      </c>
      <c r="R74" t="s">
        <v>527</v>
      </c>
      <c r="S74" t="s">
        <v>526</v>
      </c>
      <c r="T74" t="s">
        <v>734</v>
      </c>
      <c r="U74" t="s">
        <v>735</v>
      </c>
      <c r="V74" t="s">
        <v>736</v>
      </c>
      <c r="W74" t="s">
        <v>737</v>
      </c>
      <c r="X74" t="s">
        <v>524</v>
      </c>
      <c r="Y74" t="s">
        <v>738</v>
      </c>
      <c r="Z74" t="s">
        <v>733</v>
      </c>
      <c r="AA74">
        <v>0.02</v>
      </c>
      <c r="AB74">
        <v>0</v>
      </c>
      <c r="AC74">
        <v>0</v>
      </c>
      <c r="AD74">
        <v>0</v>
      </c>
      <c r="AE74">
        <v>0.5</v>
      </c>
      <c r="AF74">
        <v>180</v>
      </c>
      <c r="AG74">
        <v>0.2</v>
      </c>
      <c r="AH74" t="str">
        <f t="array" ref="AH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74" t="str">
        <f t="array" ref="AI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$180.00
% Markup Materials: 20.00%</v>
      </c>
      <c r="AJ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Shawn C. Killeen
Primary Addres: 20 Factory Street, Everett, MA  02149
Phone Number: 617 799-6517
Fax Number: 0</v>
      </c>
      <c r="AK74" s="18" t="str">
        <f>VLOOKUP(data[Lead Name],get_cat!$A$170:$B$171,2,0)</f>
        <v>Betty Fernandez
Address: One Ashburton Place Room 1017 Boston, MA 02108
Phone: 617-720-3133 | Email: betty.fernandez@state.ma.us</v>
      </c>
    </row>
    <row r="75" spans="1:37" x14ac:dyDescent="0.3">
      <c r="A75" t="s">
        <v>557</v>
      </c>
      <c r="B75" t="s">
        <v>647</v>
      </c>
      <c r="C75" t="s">
        <v>7</v>
      </c>
      <c r="D75" t="s">
        <v>89</v>
      </c>
      <c r="E75" t="s">
        <v>526</v>
      </c>
      <c r="F75" t="s">
        <v>527</v>
      </c>
      <c r="G75" t="s">
        <v>526</v>
      </c>
      <c r="H75" t="s">
        <v>526</v>
      </c>
      <c r="I75" t="s">
        <v>526</v>
      </c>
      <c r="J75" t="s">
        <v>526</v>
      </c>
      <c r="K75" t="s">
        <v>527</v>
      </c>
      <c r="L75" t="s">
        <v>527</v>
      </c>
      <c r="M75" t="s">
        <v>527</v>
      </c>
      <c r="N75" t="s">
        <v>527</v>
      </c>
      <c r="O75" t="s">
        <v>526</v>
      </c>
      <c r="P75" t="s">
        <v>526</v>
      </c>
      <c r="Q75" t="s">
        <v>526</v>
      </c>
      <c r="R75" t="s">
        <v>526</v>
      </c>
      <c r="S75" t="s">
        <v>527</v>
      </c>
      <c r="T75" t="s">
        <v>558</v>
      </c>
      <c r="U75" t="s">
        <v>559</v>
      </c>
      <c r="V75" t="s">
        <v>560</v>
      </c>
      <c r="W75" t="s">
        <v>561</v>
      </c>
      <c r="X75" t="s">
        <v>562</v>
      </c>
      <c r="Y75" t="s">
        <v>563</v>
      </c>
      <c r="Z75" t="s">
        <v>557</v>
      </c>
      <c r="AA75">
        <v>0.02</v>
      </c>
      <c r="AB75">
        <v>0.01</v>
      </c>
      <c r="AC75">
        <v>0.01</v>
      </c>
      <c r="AD75">
        <v>0.01</v>
      </c>
      <c r="AE75">
        <v>0.62</v>
      </c>
      <c r="AF75">
        <v>150</v>
      </c>
      <c r="AG75">
        <v>0.2</v>
      </c>
      <c r="AH75" t="str">
        <f t="array" ref="AH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75" t="str">
        <f t="array" ref="AI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75" s="18" t="str">
        <f>VLOOKUP(data[Lead Name],get_cat!$A$170:$B$171,2,0)</f>
        <v>Betty Fernandez
Address: One Ashburton Place Room 1017 Boston, MA 02108
Phone: 617-720-3133 | Email: betty.fernandez@state.ma.us</v>
      </c>
    </row>
    <row r="76" spans="1:37" x14ac:dyDescent="0.3">
      <c r="A76" t="s">
        <v>572</v>
      </c>
      <c r="B76" t="s">
        <v>647</v>
      </c>
      <c r="C76" t="s">
        <v>7</v>
      </c>
      <c r="D76" t="s">
        <v>70</v>
      </c>
      <c r="E76" t="s">
        <v>526</v>
      </c>
      <c r="F76" t="s">
        <v>527</v>
      </c>
      <c r="G76" t="s">
        <v>526</v>
      </c>
      <c r="H76" t="s">
        <v>526</v>
      </c>
      <c r="I76" t="s">
        <v>526</v>
      </c>
      <c r="J76" t="s">
        <v>526</v>
      </c>
      <c r="K76" t="s">
        <v>527</v>
      </c>
      <c r="L76" t="s">
        <v>527</v>
      </c>
      <c r="M76" t="s">
        <v>527</v>
      </c>
      <c r="N76" t="s">
        <v>527</v>
      </c>
      <c r="O76" t="s">
        <v>526</v>
      </c>
      <c r="P76" t="s">
        <v>526</v>
      </c>
      <c r="Q76" t="s">
        <v>526</v>
      </c>
      <c r="R76" t="s">
        <v>526</v>
      </c>
      <c r="S76" t="s">
        <v>527</v>
      </c>
      <c r="T76" t="s">
        <v>558</v>
      </c>
      <c r="U76" t="s">
        <v>559</v>
      </c>
      <c r="V76" t="s">
        <v>560</v>
      </c>
      <c r="W76" t="s">
        <v>561</v>
      </c>
      <c r="X76" t="s">
        <v>562</v>
      </c>
      <c r="Y76" t="s">
        <v>563</v>
      </c>
      <c r="Z76" t="s">
        <v>572</v>
      </c>
      <c r="AA76">
        <v>0.02</v>
      </c>
      <c r="AB76">
        <v>0.01</v>
      </c>
      <c r="AC76">
        <v>0.01</v>
      </c>
      <c r="AD76">
        <v>0.01</v>
      </c>
      <c r="AE76">
        <v>0.62</v>
      </c>
      <c r="AF76">
        <v>150</v>
      </c>
      <c r="AG76">
        <v>0.2</v>
      </c>
      <c r="AH76" t="str">
        <f t="array" ref="AH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1.00%</v>
      </c>
      <c r="AI76" t="str">
        <f t="array" ref="AI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62.00%
% Markup Non Business/Emergency Hours: $150.00
% Markup Materials: 20.00%</v>
      </c>
      <c r="AJ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Jody Pitoniak
Primary Addres: 65 Westover Road, Ludlow, MA  01056
Phone Number: 413-589-1854
Fax Number: 413-583-6383</v>
      </c>
      <c r="AK76" s="18" t="str">
        <f>VLOOKUP(data[Lead Name],get_cat!$A$170:$B$171,2,0)</f>
        <v>Betty Fernandez
Address: One Ashburton Place Room 1017 Boston, MA 02108
Phone: 617-720-3133 | Email: betty.fernandez@state.ma.us</v>
      </c>
    </row>
    <row r="77" spans="1:37" x14ac:dyDescent="0.3">
      <c r="A77" t="s">
        <v>334</v>
      </c>
      <c r="B77" t="s">
        <v>647</v>
      </c>
      <c r="C77" t="s">
        <v>7</v>
      </c>
      <c r="D77" t="s">
        <v>8</v>
      </c>
      <c r="E77" t="s">
        <v>527</v>
      </c>
      <c r="F77" t="s">
        <v>527</v>
      </c>
      <c r="G77" t="s">
        <v>527</v>
      </c>
      <c r="H77" t="s">
        <v>527</v>
      </c>
      <c r="I77" t="s">
        <v>527</v>
      </c>
      <c r="J77" t="s">
        <v>527</v>
      </c>
      <c r="K77" t="s">
        <v>527</v>
      </c>
      <c r="L77" t="s">
        <v>527</v>
      </c>
      <c r="M77" t="s">
        <v>527</v>
      </c>
      <c r="N77" t="s">
        <v>527</v>
      </c>
      <c r="O77" t="s">
        <v>527</v>
      </c>
      <c r="P77" t="s">
        <v>527</v>
      </c>
      <c r="Q77" t="s">
        <v>527</v>
      </c>
      <c r="R77" t="s">
        <v>527</v>
      </c>
      <c r="S77" t="s">
        <v>527</v>
      </c>
      <c r="T77" t="s">
        <v>120</v>
      </c>
      <c r="U77" t="s">
        <v>121</v>
      </c>
      <c r="V77" t="s">
        <v>260</v>
      </c>
      <c r="W77" t="s">
        <v>261</v>
      </c>
      <c r="X77" t="s">
        <v>20</v>
      </c>
      <c r="Y77" t="s">
        <v>262</v>
      </c>
      <c r="Z77" t="s">
        <v>334</v>
      </c>
      <c r="AA77">
        <v>0.02</v>
      </c>
      <c r="AB77">
        <v>0</v>
      </c>
      <c r="AC77">
        <v>0</v>
      </c>
      <c r="AD77">
        <v>0</v>
      </c>
      <c r="AF77">
        <v>150</v>
      </c>
      <c r="AG77">
        <v>0.1</v>
      </c>
      <c r="AH77" t="str">
        <f t="array" ref="AH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77" t="str">
        <f t="array" ref="AI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$150.00
% Markup Materials: 10.00%</v>
      </c>
      <c r="AJ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Victor A. Conklin, President
Primary Addres: 20 Francis Street, Dover, MA   02030
Phone Number: 781-762-8344
Fax Number: n/a</v>
      </c>
      <c r="AK77" s="18" t="str">
        <f>VLOOKUP(data[Lead Name],get_cat!$A$170:$B$171,2,0)</f>
        <v>Betty Fernandez
Address: One Ashburton Place Room 1017 Boston, MA 02108
Phone: 617-720-3133 | Email: betty.fernandez@state.ma.us</v>
      </c>
    </row>
    <row r="78" spans="1:37" x14ac:dyDescent="0.3">
      <c r="A78" t="s">
        <v>395</v>
      </c>
      <c r="B78" t="s">
        <v>647</v>
      </c>
      <c r="C78" t="s">
        <v>7</v>
      </c>
      <c r="D78" t="s">
        <v>15</v>
      </c>
      <c r="E78" t="s">
        <v>526</v>
      </c>
      <c r="F78" t="s">
        <v>527</v>
      </c>
      <c r="G78" t="s">
        <v>527</v>
      </c>
      <c r="H78" t="s">
        <v>527</v>
      </c>
      <c r="I78" t="s">
        <v>526</v>
      </c>
      <c r="J78" t="s">
        <v>527</v>
      </c>
      <c r="K78" t="s">
        <v>527</v>
      </c>
      <c r="L78" t="s">
        <v>527</v>
      </c>
      <c r="M78" t="s">
        <v>527</v>
      </c>
      <c r="N78" t="s">
        <v>527</v>
      </c>
      <c r="O78" t="s">
        <v>526</v>
      </c>
      <c r="P78" t="s">
        <v>527</v>
      </c>
      <c r="Q78" t="s">
        <v>527</v>
      </c>
      <c r="R78" t="s">
        <v>527</v>
      </c>
      <c r="S78" t="s">
        <v>527</v>
      </c>
      <c r="T78" t="s">
        <v>122</v>
      </c>
      <c r="U78" t="s">
        <v>123</v>
      </c>
      <c r="V78" t="s">
        <v>124</v>
      </c>
      <c r="W78" t="s">
        <v>125</v>
      </c>
      <c r="X78" t="s">
        <v>126</v>
      </c>
      <c r="Y78" t="s">
        <v>127</v>
      </c>
      <c r="Z78" t="s">
        <v>395</v>
      </c>
      <c r="AA78">
        <v>0</v>
      </c>
      <c r="AB78">
        <v>0</v>
      </c>
      <c r="AC78">
        <v>0</v>
      </c>
      <c r="AD78">
        <v>0</v>
      </c>
      <c r="AE78">
        <v>2</v>
      </c>
      <c r="AF78">
        <v>200</v>
      </c>
      <c r="AG78">
        <v>0.2</v>
      </c>
      <c r="AH78" t="str">
        <f t="array" ref="AH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" t="str">
        <f t="array" ref="AI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200.00%
% Markup Non Business/Emergency Hours: $200.00
% Markup Materials: 20.00%</v>
      </c>
      <c r="AJ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Constantine Tsinidis, President
Primary Addres: 101 Washington Street, Ayer, MA  01432
Phone Number: 978-772-4461
Fax Number: 978-772-2286</v>
      </c>
      <c r="AK78" s="18" t="str">
        <f>VLOOKUP(data[Lead Name],get_cat!$A$170:$B$171,2,0)</f>
        <v>Betty Fernandez
Address: One Ashburton Place Room 1017 Boston, MA 02108
Phone: 617-720-3133 | Email: betty.fernandez@state.ma.us</v>
      </c>
    </row>
    <row r="79" spans="1:37" x14ac:dyDescent="0.3">
      <c r="A79" t="s">
        <v>432</v>
      </c>
      <c r="B79" t="s">
        <v>647</v>
      </c>
      <c r="C79" t="s">
        <v>7</v>
      </c>
      <c r="D79" t="s">
        <v>15</v>
      </c>
      <c r="E79" t="s">
        <v>526</v>
      </c>
      <c r="F79" t="s">
        <v>526</v>
      </c>
      <c r="G79" t="s">
        <v>527</v>
      </c>
      <c r="H79" t="s">
        <v>526</v>
      </c>
      <c r="I79" t="s">
        <v>526</v>
      </c>
      <c r="J79" t="s">
        <v>526</v>
      </c>
      <c r="K79" t="s">
        <v>527</v>
      </c>
      <c r="L79" t="s">
        <v>527</v>
      </c>
      <c r="M79" t="s">
        <v>527</v>
      </c>
      <c r="N79" t="s">
        <v>526</v>
      </c>
      <c r="O79" t="s">
        <v>526</v>
      </c>
      <c r="P79" t="s">
        <v>526</v>
      </c>
      <c r="Q79" t="s">
        <v>526</v>
      </c>
      <c r="R79" t="s">
        <v>526</v>
      </c>
      <c r="S79" t="s">
        <v>526</v>
      </c>
      <c r="T79" t="s">
        <v>431</v>
      </c>
      <c r="U79" t="s">
        <v>463</v>
      </c>
      <c r="V79" t="s">
        <v>464</v>
      </c>
      <c r="W79" t="s">
        <v>466</v>
      </c>
      <c r="X79" t="s">
        <v>465</v>
      </c>
      <c r="Y79" t="s">
        <v>467</v>
      </c>
      <c r="Z79" t="s">
        <v>432</v>
      </c>
      <c r="AA79">
        <v>0.01</v>
      </c>
      <c r="AB79">
        <v>0.01</v>
      </c>
      <c r="AC79">
        <v>0.01</v>
      </c>
      <c r="AD79">
        <v>0.01</v>
      </c>
      <c r="AE79">
        <v>0.75</v>
      </c>
      <c r="AF79">
        <v>170</v>
      </c>
      <c r="AG79">
        <v>0.1</v>
      </c>
      <c r="AH79" t="str">
        <f t="array" ref="AH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79" t="str">
        <f t="array" ref="AI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79" s="18" t="str">
        <f>VLOOKUP(data[Lead Name],get_cat!$A$170:$B$171,2,0)</f>
        <v>Betty Fernandez
Address: One Ashburton Place Room 1017 Boston, MA 02108
Phone: 617-720-3133 | Email: betty.fernandez@state.ma.us</v>
      </c>
    </row>
    <row r="80" spans="1:37" x14ac:dyDescent="0.3">
      <c r="A80" t="s">
        <v>433</v>
      </c>
      <c r="B80" t="s">
        <v>647</v>
      </c>
      <c r="C80" t="s">
        <v>7</v>
      </c>
      <c r="D80" t="s">
        <v>8</v>
      </c>
      <c r="E80" t="s">
        <v>526</v>
      </c>
      <c r="F80" t="s">
        <v>526</v>
      </c>
      <c r="G80" t="s">
        <v>527</v>
      </c>
      <c r="H80" t="s">
        <v>526</v>
      </c>
      <c r="I80" t="s">
        <v>526</v>
      </c>
      <c r="J80" t="s">
        <v>526</v>
      </c>
      <c r="K80" t="s">
        <v>527</v>
      </c>
      <c r="L80" t="s">
        <v>527</v>
      </c>
      <c r="M80" t="s">
        <v>527</v>
      </c>
      <c r="N80" t="s">
        <v>526</v>
      </c>
      <c r="O80" t="s">
        <v>526</v>
      </c>
      <c r="P80" t="s">
        <v>526</v>
      </c>
      <c r="Q80" t="s">
        <v>526</v>
      </c>
      <c r="R80" t="s">
        <v>526</v>
      </c>
      <c r="S80" t="s">
        <v>526</v>
      </c>
      <c r="T80" t="s">
        <v>431</v>
      </c>
      <c r="U80" t="s">
        <v>463</v>
      </c>
      <c r="V80" t="s">
        <v>464</v>
      </c>
      <c r="W80" t="s">
        <v>466</v>
      </c>
      <c r="X80" t="s">
        <v>465</v>
      </c>
      <c r="Y80" t="s">
        <v>467</v>
      </c>
      <c r="Z80" t="s">
        <v>433</v>
      </c>
      <c r="AA80">
        <v>0.01</v>
      </c>
      <c r="AB80">
        <v>0.01</v>
      </c>
      <c r="AC80">
        <v>0.01</v>
      </c>
      <c r="AD80">
        <v>0.01</v>
      </c>
      <c r="AE80">
        <v>0.75</v>
      </c>
      <c r="AF80">
        <v>170</v>
      </c>
      <c r="AG80">
        <v>0.1</v>
      </c>
      <c r="AH80" t="str">
        <f t="array" ref="AH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80" t="str">
        <f t="array" ref="AI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80" s="18" t="str">
        <f>VLOOKUP(data[Lead Name],get_cat!$A$170:$B$171,2,0)</f>
        <v>Betty Fernandez
Address: One Ashburton Place Room 1017 Boston, MA 02108
Phone: 617-720-3133 | Email: betty.fernandez@state.ma.us</v>
      </c>
    </row>
    <row r="81" spans="1:37" x14ac:dyDescent="0.3">
      <c r="A81" t="s">
        <v>434</v>
      </c>
      <c r="B81" t="s">
        <v>647</v>
      </c>
      <c r="C81" t="s">
        <v>7</v>
      </c>
      <c r="D81" t="s">
        <v>29</v>
      </c>
      <c r="E81" t="s">
        <v>526</v>
      </c>
      <c r="F81" t="s">
        <v>526</v>
      </c>
      <c r="G81" t="s">
        <v>527</v>
      </c>
      <c r="H81" t="s">
        <v>526</v>
      </c>
      <c r="I81" t="s">
        <v>526</v>
      </c>
      <c r="J81" t="s">
        <v>526</v>
      </c>
      <c r="K81" t="s">
        <v>527</v>
      </c>
      <c r="L81" t="s">
        <v>527</v>
      </c>
      <c r="M81" t="s">
        <v>527</v>
      </c>
      <c r="N81" t="s">
        <v>526</v>
      </c>
      <c r="O81" t="s">
        <v>526</v>
      </c>
      <c r="P81" t="s">
        <v>526</v>
      </c>
      <c r="Q81" t="s">
        <v>526</v>
      </c>
      <c r="R81" t="s">
        <v>526</v>
      </c>
      <c r="S81" t="s">
        <v>526</v>
      </c>
      <c r="T81" t="s">
        <v>431</v>
      </c>
      <c r="U81" t="s">
        <v>463</v>
      </c>
      <c r="V81" t="s">
        <v>464</v>
      </c>
      <c r="W81" t="s">
        <v>466</v>
      </c>
      <c r="X81" t="s">
        <v>465</v>
      </c>
      <c r="Y81" t="s">
        <v>467</v>
      </c>
      <c r="Z81" t="s">
        <v>434</v>
      </c>
      <c r="AA81">
        <v>0.01</v>
      </c>
      <c r="AB81">
        <v>0.01</v>
      </c>
      <c r="AC81">
        <v>0.01</v>
      </c>
      <c r="AD81">
        <v>0.01</v>
      </c>
      <c r="AE81">
        <v>0.75</v>
      </c>
      <c r="AF81">
        <v>170</v>
      </c>
      <c r="AG81">
        <v>0.1</v>
      </c>
      <c r="AH81" t="str">
        <f t="array" ref="AH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1.00%</v>
      </c>
      <c r="AI81" t="str">
        <f t="array" ref="AI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
Primary Addres: 810 Southampton Rd, Westfield, MA 01085
Phone Number: 413-568-0636 Ext. 100
Fax Number: 413-568-5430</v>
      </c>
      <c r="AK81" s="18" t="str">
        <f>VLOOKUP(data[Lead Name],get_cat!$A$170:$B$171,2,0)</f>
        <v>Betty Fernandez
Address: One Ashburton Place Room 1017 Boston, MA 02108
Phone: 617-720-3133 | Email: betty.fernandez@state.ma.us</v>
      </c>
    </row>
    <row r="82" spans="1:37" x14ac:dyDescent="0.3">
      <c r="A82" t="s">
        <v>807</v>
      </c>
      <c r="B82" t="s">
        <v>647</v>
      </c>
      <c r="C82" t="s">
        <v>7</v>
      </c>
      <c r="D82" t="s">
        <v>29</v>
      </c>
      <c r="E82" t="s">
        <v>526</v>
      </c>
      <c r="F82" t="s">
        <v>526</v>
      </c>
      <c r="G82" t="s">
        <v>527</v>
      </c>
      <c r="H82" t="s">
        <v>526</v>
      </c>
      <c r="I82" t="s">
        <v>526</v>
      </c>
      <c r="J82" t="s">
        <v>526</v>
      </c>
      <c r="K82" t="s">
        <v>527</v>
      </c>
      <c r="L82" t="s">
        <v>527</v>
      </c>
      <c r="M82" t="s">
        <v>527</v>
      </c>
      <c r="N82" t="s">
        <v>526</v>
      </c>
      <c r="O82" t="s">
        <v>526</v>
      </c>
      <c r="P82" t="s">
        <v>526</v>
      </c>
      <c r="Q82" t="s">
        <v>526</v>
      </c>
      <c r="R82" t="s">
        <v>526</v>
      </c>
      <c r="S82" t="s">
        <v>526</v>
      </c>
      <c r="T82" t="s">
        <v>808</v>
      </c>
      <c r="U82" t="s">
        <v>809</v>
      </c>
      <c r="V82" t="s">
        <v>810</v>
      </c>
      <c r="W82" t="s">
        <v>811</v>
      </c>
      <c r="X82" t="s">
        <v>812</v>
      </c>
      <c r="Y82" t="s">
        <v>813</v>
      </c>
      <c r="Z82" t="s">
        <v>807</v>
      </c>
      <c r="AA82">
        <v>0.02</v>
      </c>
      <c r="AB82">
        <v>1.4999999999999999E-2</v>
      </c>
      <c r="AC82">
        <v>0.01</v>
      </c>
      <c r="AD82">
        <v>5.0000000000000001E-3</v>
      </c>
      <c r="AE82">
        <v>0.25</v>
      </c>
      <c r="AG82">
        <v>0.25</v>
      </c>
      <c r="AH82" t="str">
        <f t="array" ref="AH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82" t="str">
        <f t="array" ref="AI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25.00%
% Markup Non Business/Emergency Hours: $0.00
% Markup Materials: 25.00%</v>
      </c>
      <c r="AJ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Ronald J Marcella Jr.
Primary Addres: 674 Tyler Street, Pittsfield, MA 01201
Phone Number: 413-448-6257
Fax Number: 413-448-8198</v>
      </c>
      <c r="AK82" s="18" t="str">
        <f>VLOOKUP(data[Lead Name],get_cat!$A$170:$B$171,2,0)</f>
        <v>Betty Fernandez
Address: One Ashburton Place Room 1017 Boston, MA 02108
Phone: 617-720-3133 | Email: betty.fernandez@state.ma.us</v>
      </c>
    </row>
    <row r="83" spans="1:37" x14ac:dyDescent="0.3">
      <c r="A83" t="s">
        <v>853</v>
      </c>
      <c r="B83" t="s">
        <v>647</v>
      </c>
      <c r="C83" t="s">
        <v>7</v>
      </c>
      <c r="D83" t="s">
        <v>45</v>
      </c>
      <c r="E83" t="s">
        <v>527</v>
      </c>
      <c r="F83" t="s">
        <v>527</v>
      </c>
      <c r="G83" t="s">
        <v>527</v>
      </c>
      <c r="H83" t="s">
        <v>527</v>
      </c>
      <c r="I83" t="s">
        <v>527</v>
      </c>
      <c r="J83" t="s">
        <v>527</v>
      </c>
      <c r="K83" t="s">
        <v>527</v>
      </c>
      <c r="L83" t="s">
        <v>527</v>
      </c>
      <c r="M83" t="s">
        <v>527</v>
      </c>
      <c r="N83" t="s">
        <v>527</v>
      </c>
      <c r="O83" t="s">
        <v>527</v>
      </c>
      <c r="P83" t="s">
        <v>527</v>
      </c>
      <c r="Q83" t="s">
        <v>527</v>
      </c>
      <c r="R83" t="s">
        <v>527</v>
      </c>
      <c r="S83" t="s">
        <v>527</v>
      </c>
      <c r="T83" t="s">
        <v>854</v>
      </c>
      <c r="U83" t="s">
        <v>855</v>
      </c>
      <c r="V83" t="s">
        <v>856</v>
      </c>
      <c r="W83" t="s">
        <v>857</v>
      </c>
      <c r="X83" t="s">
        <v>858</v>
      </c>
      <c r="Y83" t="s">
        <v>859</v>
      </c>
      <c r="Z83" t="s">
        <v>853</v>
      </c>
      <c r="AA83">
        <v>0.02</v>
      </c>
      <c r="AB83">
        <v>0</v>
      </c>
      <c r="AC83">
        <v>0</v>
      </c>
      <c r="AD83">
        <v>0</v>
      </c>
      <c r="AE83">
        <v>0.46</v>
      </c>
      <c r="AF83">
        <v>126</v>
      </c>
      <c r="AG83">
        <v>0.25</v>
      </c>
      <c r="AH83" t="str">
        <f t="array" ref="AH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83" t="str">
        <f t="array" ref="AI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46.00%
% Markup Non Business/Emergency Hours: $126.00
% Markup Materials: 25.00%</v>
      </c>
      <c r="AJ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McGrath, President
Primary Addres: 142 Turnpike Street, W Bridgewater, MA 02379
Phone Number: 508-583-7334
Fax Number: 508-583-9061</v>
      </c>
      <c r="AK83" s="18" t="str">
        <f>VLOOKUP(data[Lead Name],get_cat!$A$170:$B$171,2,0)</f>
        <v>Betty Fernandez
Address: One Ashburton Place Room 1017 Boston, MA 02108
Phone: 617-720-3133 | Email: betty.fernandez@state.ma.us</v>
      </c>
    </row>
    <row r="84" spans="1:37" x14ac:dyDescent="0.3">
      <c r="A84" t="s">
        <v>542</v>
      </c>
      <c r="B84" t="s">
        <v>647</v>
      </c>
      <c r="C84" t="s">
        <v>7</v>
      </c>
      <c r="D84" t="s">
        <v>22</v>
      </c>
      <c r="E84" t="s">
        <v>526</v>
      </c>
      <c r="F84" t="s">
        <v>526</v>
      </c>
      <c r="G84" t="s">
        <v>527</v>
      </c>
      <c r="H84" t="s">
        <v>526</v>
      </c>
      <c r="I84" t="s">
        <v>526</v>
      </c>
      <c r="J84" t="s">
        <v>526</v>
      </c>
      <c r="K84" t="s">
        <v>527</v>
      </c>
      <c r="L84" t="s">
        <v>527</v>
      </c>
      <c r="M84" t="s">
        <v>527</v>
      </c>
      <c r="N84" t="s">
        <v>526</v>
      </c>
      <c r="O84" t="s">
        <v>526</v>
      </c>
      <c r="P84" t="s">
        <v>526</v>
      </c>
      <c r="Q84" t="s">
        <v>526</v>
      </c>
      <c r="R84" t="s">
        <v>526</v>
      </c>
      <c r="S84" t="s">
        <v>526</v>
      </c>
      <c r="T84" t="s">
        <v>543</v>
      </c>
      <c r="U84" t="s">
        <v>544</v>
      </c>
      <c r="V84" t="s">
        <v>545</v>
      </c>
      <c r="W84" t="s">
        <v>546</v>
      </c>
      <c r="X84" t="s">
        <v>547</v>
      </c>
      <c r="Y84" t="s">
        <v>548</v>
      </c>
      <c r="Z84" t="s">
        <v>542</v>
      </c>
      <c r="AA84">
        <v>0.02</v>
      </c>
      <c r="AB84">
        <v>0</v>
      </c>
      <c r="AC84">
        <v>0</v>
      </c>
      <c r="AD84">
        <v>0</v>
      </c>
      <c r="AE84">
        <v>0.5</v>
      </c>
      <c r="AF84">
        <v>135</v>
      </c>
      <c r="AG84">
        <v>0.15</v>
      </c>
      <c r="AH84" t="str">
        <f t="array" ref="AH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84" t="str">
        <f t="array" ref="AI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$135.00
% Markup Materials: 15.00%</v>
      </c>
      <c r="AJ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Daniel Renna
Primary Addres: 371 Taylor Street, Springfield, MA  01105
Phone Number: 413 733 7868
Fax Number: 413 316 0145</v>
      </c>
      <c r="AK84" s="18" t="str">
        <f>VLOOKUP(data[Lead Name],get_cat!$A$170:$B$171,2,0)</f>
        <v>Betty Fernandez
Address: One Ashburton Place Room 1017 Boston, MA 02108
Phone: 617-720-3133 | Email: betty.fernandez@state.ma.us</v>
      </c>
    </row>
    <row r="85" spans="1:37" x14ac:dyDescent="0.3">
      <c r="A85" t="s">
        <v>396</v>
      </c>
      <c r="B85" t="s">
        <v>647</v>
      </c>
      <c r="C85" t="s">
        <v>7</v>
      </c>
      <c r="D85" t="s">
        <v>29</v>
      </c>
      <c r="E85" t="s">
        <v>527</v>
      </c>
      <c r="F85" t="s">
        <v>527</v>
      </c>
      <c r="G85" t="s">
        <v>527</v>
      </c>
      <c r="H85" t="s">
        <v>527</v>
      </c>
      <c r="I85" t="s">
        <v>527</v>
      </c>
      <c r="J85" t="s">
        <v>527</v>
      </c>
      <c r="K85" t="s">
        <v>527</v>
      </c>
      <c r="L85" t="s">
        <v>527</v>
      </c>
      <c r="M85" t="s">
        <v>527</v>
      </c>
      <c r="N85" t="s">
        <v>527</v>
      </c>
      <c r="O85" t="s">
        <v>527</v>
      </c>
      <c r="P85" t="s">
        <v>527</v>
      </c>
      <c r="Q85" t="s">
        <v>527</v>
      </c>
      <c r="R85" t="s">
        <v>527</v>
      </c>
      <c r="S85" t="s">
        <v>527</v>
      </c>
      <c r="T85" t="s">
        <v>342</v>
      </c>
      <c r="U85" t="s">
        <v>374</v>
      </c>
      <c r="V85" t="s">
        <v>375</v>
      </c>
      <c r="W85" t="s">
        <v>376</v>
      </c>
      <c r="X85" t="s">
        <v>524</v>
      </c>
      <c r="Y85" t="s">
        <v>377</v>
      </c>
      <c r="Z85" t="s">
        <v>396</v>
      </c>
      <c r="AA85">
        <v>0.02</v>
      </c>
      <c r="AB85">
        <v>0.01</v>
      </c>
      <c r="AC85">
        <v>0</v>
      </c>
      <c r="AD85">
        <v>0</v>
      </c>
      <c r="AE85">
        <v>0.2</v>
      </c>
      <c r="AF85">
        <v>140</v>
      </c>
      <c r="AG85">
        <v>7.0000000000000007E-2</v>
      </c>
      <c r="AH85" t="str">
        <f t="array" ref="AH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85" t="str">
        <f t="array" ref="AI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0</v>
      </c>
      <c r="AK85" s="18" t="str">
        <f>VLOOKUP(data[Lead Name],get_cat!$A$170:$B$171,2,0)</f>
        <v>Betty Fernandez
Address: One Ashburton Place Room 1017 Boston, MA 02108
Phone: 617-720-3133 | Email: betty.fernandez@state.ma.us</v>
      </c>
    </row>
    <row r="86" spans="1:37" x14ac:dyDescent="0.3">
      <c r="A86" t="s">
        <v>397</v>
      </c>
      <c r="B86" t="s">
        <v>647</v>
      </c>
      <c r="C86" t="s">
        <v>7</v>
      </c>
      <c r="D86" t="s">
        <v>89</v>
      </c>
      <c r="E86" t="s">
        <v>527</v>
      </c>
      <c r="F86" t="s">
        <v>527</v>
      </c>
      <c r="G86" t="s">
        <v>527</v>
      </c>
      <c r="H86" t="s">
        <v>527</v>
      </c>
      <c r="I86" t="s">
        <v>527</v>
      </c>
      <c r="J86" t="s">
        <v>527</v>
      </c>
      <c r="K86" t="s">
        <v>527</v>
      </c>
      <c r="L86" t="s">
        <v>527</v>
      </c>
      <c r="M86" t="s">
        <v>527</v>
      </c>
      <c r="N86" t="s">
        <v>527</v>
      </c>
      <c r="O86" t="s">
        <v>527</v>
      </c>
      <c r="P86" t="s">
        <v>527</v>
      </c>
      <c r="Q86" t="s">
        <v>527</v>
      </c>
      <c r="R86" t="s">
        <v>527</v>
      </c>
      <c r="S86" t="s">
        <v>527</v>
      </c>
      <c r="T86" t="s">
        <v>342</v>
      </c>
      <c r="U86" t="s">
        <v>374</v>
      </c>
      <c r="V86" t="s">
        <v>375</v>
      </c>
      <c r="W86" t="s">
        <v>376</v>
      </c>
      <c r="X86" t="s">
        <v>20</v>
      </c>
      <c r="Y86" t="s">
        <v>377</v>
      </c>
      <c r="Z86" t="s">
        <v>397</v>
      </c>
      <c r="AA86">
        <v>0.02</v>
      </c>
      <c r="AB86">
        <v>0.01</v>
      </c>
      <c r="AC86">
        <v>0</v>
      </c>
      <c r="AD86">
        <v>0</v>
      </c>
      <c r="AE86">
        <v>0.2</v>
      </c>
      <c r="AF86">
        <v>140</v>
      </c>
      <c r="AG86">
        <v>7.0000000000000007E-2</v>
      </c>
      <c r="AH86" t="str">
        <f t="array" ref="AH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86" t="str">
        <f t="array" ref="AI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
Primary Addres: 158 Arlington Street, Hyde Park, MA  02136
Phone Number: 617 361 3242
Fax Number: n/a</v>
      </c>
      <c r="AK86" s="18" t="str">
        <f>VLOOKUP(data[Lead Name],get_cat!$A$170:$B$171,2,0)</f>
        <v>Betty Fernandez
Address: One Ashburton Place Room 1017 Boston, MA 02108
Phone: 617-720-3133 | Email: betty.fernandez@state.ma.us</v>
      </c>
    </row>
    <row r="87" spans="1:37" x14ac:dyDescent="0.3">
      <c r="A87" t="s">
        <v>322</v>
      </c>
      <c r="B87" t="s">
        <v>647</v>
      </c>
      <c r="C87" t="s">
        <v>7</v>
      </c>
      <c r="D87" t="s">
        <v>29</v>
      </c>
      <c r="E87" t="s">
        <v>526</v>
      </c>
      <c r="F87" t="s">
        <v>527</v>
      </c>
      <c r="G87" t="s">
        <v>526</v>
      </c>
      <c r="H87" t="s">
        <v>527</v>
      </c>
      <c r="I87" t="s">
        <v>526</v>
      </c>
      <c r="J87" t="s">
        <v>527</v>
      </c>
      <c r="K87" t="s">
        <v>526</v>
      </c>
      <c r="L87" t="s">
        <v>526</v>
      </c>
      <c r="M87" t="s">
        <v>526</v>
      </c>
      <c r="N87" t="s">
        <v>527</v>
      </c>
      <c r="O87" t="s">
        <v>526</v>
      </c>
      <c r="P87" t="s">
        <v>527</v>
      </c>
      <c r="Q87" t="s">
        <v>527</v>
      </c>
      <c r="R87" t="s">
        <v>527</v>
      </c>
      <c r="S87" t="s">
        <v>527</v>
      </c>
      <c r="T87" t="s">
        <v>287</v>
      </c>
      <c r="U87" t="s">
        <v>288</v>
      </c>
      <c r="V87" t="s">
        <v>289</v>
      </c>
      <c r="W87" t="s">
        <v>290</v>
      </c>
      <c r="X87" t="s">
        <v>291</v>
      </c>
      <c r="Y87" t="s">
        <v>292</v>
      </c>
      <c r="Z87" t="s">
        <v>322</v>
      </c>
      <c r="AA87">
        <v>0.01</v>
      </c>
      <c r="AB87">
        <v>5.0000000000000001E-3</v>
      </c>
      <c r="AC87">
        <v>2.5000000000000001E-3</v>
      </c>
      <c r="AD87">
        <v>0</v>
      </c>
      <c r="AE87">
        <v>1.48</v>
      </c>
      <c r="AG87">
        <v>1.1000000000000001</v>
      </c>
      <c r="AH87" t="str">
        <f t="array" ref="AH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7" t="str">
        <f t="array" ref="AI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7" s="18" t="str">
        <f>VLOOKUP(data[Lead Name],get_cat!$A$170:$B$171,2,0)</f>
        <v>Betty Fernandez
Address: One Ashburton Place Room 1017 Boston, MA 02108
Phone: 617-720-3133 | Email: betty.fernandez@state.ma.us</v>
      </c>
    </row>
    <row r="88" spans="1:37" x14ac:dyDescent="0.3">
      <c r="A88" t="s">
        <v>323</v>
      </c>
      <c r="B88" t="s">
        <v>647</v>
      </c>
      <c r="C88" t="s">
        <v>7</v>
      </c>
      <c r="D88" t="s">
        <v>8</v>
      </c>
      <c r="E88" t="s">
        <v>526</v>
      </c>
      <c r="F88" t="s">
        <v>527</v>
      </c>
      <c r="G88" t="s">
        <v>526</v>
      </c>
      <c r="H88" t="s">
        <v>527</v>
      </c>
      <c r="I88" t="s">
        <v>526</v>
      </c>
      <c r="J88" t="s">
        <v>527</v>
      </c>
      <c r="K88" t="s">
        <v>526</v>
      </c>
      <c r="L88" t="s">
        <v>526</v>
      </c>
      <c r="M88" t="s">
        <v>526</v>
      </c>
      <c r="N88" t="s">
        <v>527</v>
      </c>
      <c r="O88" t="s">
        <v>526</v>
      </c>
      <c r="P88" t="s">
        <v>527</v>
      </c>
      <c r="Q88" t="s">
        <v>527</v>
      </c>
      <c r="R88" t="s">
        <v>527</v>
      </c>
      <c r="S88" t="s">
        <v>527</v>
      </c>
      <c r="T88" t="s">
        <v>287</v>
      </c>
      <c r="U88" t="s">
        <v>288</v>
      </c>
      <c r="V88" t="s">
        <v>289</v>
      </c>
      <c r="W88" t="s">
        <v>290</v>
      </c>
      <c r="X88" t="s">
        <v>291</v>
      </c>
      <c r="Y88" t="s">
        <v>292</v>
      </c>
      <c r="Z88" t="s">
        <v>323</v>
      </c>
      <c r="AA88">
        <v>0.01</v>
      </c>
      <c r="AB88">
        <v>5.0000000000000001E-3</v>
      </c>
      <c r="AC88">
        <v>2.5000000000000001E-3</v>
      </c>
      <c r="AD88">
        <v>0</v>
      </c>
      <c r="AE88">
        <v>1.48</v>
      </c>
      <c r="AG88">
        <v>1.1000000000000001</v>
      </c>
      <c r="AH88" t="str">
        <f t="array" ref="AH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8" t="str">
        <f t="array" ref="AI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8" s="18" t="str">
        <f>VLOOKUP(data[Lead Name],get_cat!$A$170:$B$171,2,0)</f>
        <v>Betty Fernandez
Address: One Ashburton Place Room 1017 Boston, MA 02108
Phone: 617-720-3133 | Email: betty.fernandez@state.ma.us</v>
      </c>
    </row>
    <row r="89" spans="1:37" x14ac:dyDescent="0.3">
      <c r="A89" t="s">
        <v>321</v>
      </c>
      <c r="B89" t="s">
        <v>647</v>
      </c>
      <c r="C89" t="s">
        <v>7</v>
      </c>
      <c r="D89" t="s">
        <v>15</v>
      </c>
      <c r="E89" t="s">
        <v>526</v>
      </c>
      <c r="F89" t="s">
        <v>527</v>
      </c>
      <c r="G89" t="s">
        <v>526</v>
      </c>
      <c r="H89" t="s">
        <v>527</v>
      </c>
      <c r="I89" t="s">
        <v>526</v>
      </c>
      <c r="J89" t="s">
        <v>527</v>
      </c>
      <c r="K89" t="s">
        <v>526</v>
      </c>
      <c r="L89" t="s">
        <v>526</v>
      </c>
      <c r="M89" t="s">
        <v>526</v>
      </c>
      <c r="N89" t="s">
        <v>527</v>
      </c>
      <c r="O89" t="s">
        <v>526</v>
      </c>
      <c r="P89" t="s">
        <v>527</v>
      </c>
      <c r="Q89" t="s">
        <v>527</v>
      </c>
      <c r="R89" t="s">
        <v>527</v>
      </c>
      <c r="S89" t="s">
        <v>527</v>
      </c>
      <c r="T89" t="s">
        <v>287</v>
      </c>
      <c r="U89" t="s">
        <v>288</v>
      </c>
      <c r="V89" t="s">
        <v>289</v>
      </c>
      <c r="W89" t="s">
        <v>290</v>
      </c>
      <c r="X89" t="s">
        <v>291</v>
      </c>
      <c r="Y89" t="s">
        <v>292</v>
      </c>
      <c r="Z89" t="s">
        <v>321</v>
      </c>
      <c r="AA89">
        <v>0.01</v>
      </c>
      <c r="AB89">
        <v>5.0000000000000001E-3</v>
      </c>
      <c r="AC89">
        <v>2.5000000000000001E-3</v>
      </c>
      <c r="AD89">
        <v>0</v>
      </c>
      <c r="AE89">
        <v>1.48</v>
      </c>
      <c r="AG89">
        <v>1.1000000000000001</v>
      </c>
      <c r="AH89" t="str">
        <f t="array" ref="AH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89" t="str">
        <f t="array" ref="AI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89" s="18" t="str">
        <f>VLOOKUP(data[Lead Name],get_cat!$A$170:$B$171,2,0)</f>
        <v>Betty Fernandez
Address: One Ashburton Place Room 1017 Boston, MA 02108
Phone: 617-720-3133 | Email: betty.fernandez@state.ma.us</v>
      </c>
    </row>
    <row r="90" spans="1:37" x14ac:dyDescent="0.3">
      <c r="A90" t="s">
        <v>643</v>
      </c>
      <c r="B90" t="s">
        <v>647</v>
      </c>
      <c r="C90" t="s">
        <v>7</v>
      </c>
      <c r="D90" t="s">
        <v>151</v>
      </c>
      <c r="E90" t="s">
        <v>526</v>
      </c>
      <c r="F90" t="s">
        <v>527</v>
      </c>
      <c r="G90" t="s">
        <v>527</v>
      </c>
      <c r="H90" t="s">
        <v>526</v>
      </c>
      <c r="I90" t="s">
        <v>526</v>
      </c>
      <c r="J90" t="s">
        <v>526</v>
      </c>
      <c r="K90" t="s">
        <v>526</v>
      </c>
      <c r="L90" t="s">
        <v>526</v>
      </c>
      <c r="M90" t="s">
        <v>526</v>
      </c>
      <c r="N90" t="s">
        <v>526</v>
      </c>
      <c r="O90" t="s">
        <v>526</v>
      </c>
      <c r="P90" t="s">
        <v>527</v>
      </c>
      <c r="Q90" t="s">
        <v>527</v>
      </c>
      <c r="R90" t="s">
        <v>527</v>
      </c>
      <c r="S90" t="s">
        <v>527</v>
      </c>
      <c r="T90" t="s">
        <v>624</v>
      </c>
      <c r="U90" t="s">
        <v>625</v>
      </c>
      <c r="V90" t="s">
        <v>626</v>
      </c>
      <c r="W90" t="s">
        <v>627</v>
      </c>
      <c r="X90" t="s">
        <v>628</v>
      </c>
      <c r="Y90" t="s">
        <v>629</v>
      </c>
      <c r="Z90" t="s">
        <v>643</v>
      </c>
      <c r="AA90">
        <v>0</v>
      </c>
      <c r="AB90">
        <v>0</v>
      </c>
      <c r="AC90">
        <v>0</v>
      </c>
      <c r="AD90">
        <v>0.02</v>
      </c>
      <c r="AE90">
        <v>0.5</v>
      </c>
      <c r="AF90">
        <v>170</v>
      </c>
      <c r="AG90">
        <v>0.2</v>
      </c>
      <c r="AH90" t="str">
        <f t="array" ref="AH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90" t="str">
        <f t="array" ref="AI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$170.00
% Markup Materials: 20.00%</v>
      </c>
      <c r="AJ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Scott Matthews
Primary Addres: 18 Columbia RD Suite 204, Pembroke, MA  02359
Phone Number: 781-294-8300
Fax Number: 781-293-3376</v>
      </c>
      <c r="AK90" s="18" t="str">
        <f>VLOOKUP(data[Lead Name],get_cat!$A$170:$B$171,2,0)</f>
        <v>Betty Fernandez
Address: One Ashburton Place Room 1017 Boston, MA 02108
Phone: 617-720-3133 | Email: betty.fernandez@state.ma.us</v>
      </c>
    </row>
    <row r="91" spans="1:37" x14ac:dyDescent="0.3">
      <c r="A91" t="s">
        <v>418</v>
      </c>
      <c r="B91" t="s">
        <v>647</v>
      </c>
      <c r="C91" t="s">
        <v>7</v>
      </c>
      <c r="D91" t="s">
        <v>8</v>
      </c>
      <c r="E91" t="s">
        <v>526</v>
      </c>
      <c r="F91" t="s">
        <v>527</v>
      </c>
      <c r="G91" t="s">
        <v>526</v>
      </c>
      <c r="H91" t="s">
        <v>526</v>
      </c>
      <c r="I91" t="s">
        <v>526</v>
      </c>
      <c r="J91" t="s">
        <v>527</v>
      </c>
      <c r="K91" t="s">
        <v>527</v>
      </c>
      <c r="L91" t="s">
        <v>526</v>
      </c>
      <c r="M91" t="s">
        <v>526</v>
      </c>
      <c r="N91" t="s">
        <v>527</v>
      </c>
      <c r="O91" t="s">
        <v>527</v>
      </c>
      <c r="P91" t="s">
        <v>527</v>
      </c>
      <c r="Q91" t="s">
        <v>527</v>
      </c>
      <c r="R91" t="s">
        <v>527</v>
      </c>
      <c r="S91" t="s">
        <v>527</v>
      </c>
      <c r="T91" t="s">
        <v>407</v>
      </c>
      <c r="U91" t="s">
        <v>500</v>
      </c>
      <c r="V91" t="s">
        <v>501</v>
      </c>
      <c r="W91" t="s">
        <v>502</v>
      </c>
      <c r="X91" t="s">
        <v>524</v>
      </c>
      <c r="Y91" t="s">
        <v>503</v>
      </c>
      <c r="Z91" t="s">
        <v>418</v>
      </c>
      <c r="AA91">
        <v>0.01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 t="str">
        <f t="array" ref="AH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91" t="str">
        <f t="array" ref="AI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Wayne Hingston
Primary Addres: 98 Hicks Avenue, Medford, MA 02155
Phone Number: 317.776.4700
Fax Number: 0</v>
      </c>
      <c r="AK91" s="18" t="str">
        <f>VLOOKUP(data[Lead Name],get_cat!$A$170:$B$171,2,0)</f>
        <v>Betty Fernandez
Address: One Ashburton Place Room 1017 Boston, MA 02108
Phone: 617-720-3133 | Email: betty.fernandez@state.ma.us</v>
      </c>
    </row>
    <row r="92" spans="1:37" x14ac:dyDescent="0.3">
      <c r="A92" t="s">
        <v>428</v>
      </c>
      <c r="B92" t="s">
        <v>647</v>
      </c>
      <c r="C92" t="s">
        <v>7</v>
      </c>
      <c r="D92" t="s">
        <v>29</v>
      </c>
      <c r="E92" t="s">
        <v>526</v>
      </c>
      <c r="F92" t="s">
        <v>526</v>
      </c>
      <c r="G92" t="s">
        <v>526</v>
      </c>
      <c r="H92" t="s">
        <v>526</v>
      </c>
      <c r="I92" t="s">
        <v>526</v>
      </c>
      <c r="J92" t="s">
        <v>526</v>
      </c>
      <c r="K92" t="s">
        <v>526</v>
      </c>
      <c r="L92" t="s">
        <v>526</v>
      </c>
      <c r="M92" t="s">
        <v>526</v>
      </c>
      <c r="N92" t="s">
        <v>527</v>
      </c>
      <c r="O92" t="s">
        <v>526</v>
      </c>
      <c r="P92" t="s">
        <v>527</v>
      </c>
      <c r="Q92" t="s">
        <v>526</v>
      </c>
      <c r="R92" t="s">
        <v>527</v>
      </c>
      <c r="S92" t="s">
        <v>527</v>
      </c>
      <c r="T92" t="s">
        <v>427</v>
      </c>
      <c r="U92" t="s">
        <v>453</v>
      </c>
      <c r="V92" t="s">
        <v>454</v>
      </c>
      <c r="W92" t="s">
        <v>455</v>
      </c>
      <c r="X92" t="s">
        <v>456</v>
      </c>
      <c r="Y92" t="s">
        <v>457</v>
      </c>
      <c r="Z92" t="s">
        <v>428</v>
      </c>
      <c r="AA92">
        <v>0.01</v>
      </c>
      <c r="AB92">
        <v>0.01</v>
      </c>
      <c r="AC92">
        <v>0.05</v>
      </c>
      <c r="AD92">
        <v>0</v>
      </c>
      <c r="AE92">
        <v>0.2</v>
      </c>
      <c r="AF92">
        <v>135</v>
      </c>
      <c r="AG92">
        <v>0.2</v>
      </c>
      <c r="AH92" t="str">
        <f t="array" ref="AH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5.00%
PPD 30 Days: 0.00%</v>
      </c>
      <c r="AI92" t="str">
        <f t="array" ref="AI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$135.00
% Markup Materials: 20.00%</v>
      </c>
      <c r="AJ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Aline Uminsky
Primary Addres: 5 Wayside Inn Rd, Framingham, MA 01701
Phone Number: 508-405-0400
Fax Number: 508-405-1151</v>
      </c>
      <c r="AK92" s="18" t="str">
        <f>VLOOKUP(data[Lead Name],get_cat!$A$170:$B$171,2,0)</f>
        <v>Betty Fernandez
Address: One Ashburton Place Room 1017 Boston, MA 02108
Phone: 617-720-3133 | Email: betty.fernandez@state.ma.us</v>
      </c>
    </row>
    <row r="93" spans="1:37" x14ac:dyDescent="0.3">
      <c r="A93" t="s">
        <v>739</v>
      </c>
      <c r="B93" t="s">
        <v>647</v>
      </c>
      <c r="C93" t="s">
        <v>7</v>
      </c>
      <c r="D93" t="s">
        <v>89</v>
      </c>
      <c r="E93" t="s">
        <v>526</v>
      </c>
      <c r="F93" t="s">
        <v>527</v>
      </c>
      <c r="G93" t="s">
        <v>526</v>
      </c>
      <c r="H93" t="s">
        <v>527</v>
      </c>
      <c r="I93" t="s">
        <v>526</v>
      </c>
      <c r="J93" t="s">
        <v>527</v>
      </c>
      <c r="K93" t="s">
        <v>526</v>
      </c>
      <c r="L93" t="s">
        <v>526</v>
      </c>
      <c r="M93" t="s">
        <v>526</v>
      </c>
      <c r="N93" t="s">
        <v>527</v>
      </c>
      <c r="O93" t="s">
        <v>526</v>
      </c>
      <c r="P93" t="s">
        <v>527</v>
      </c>
      <c r="Q93" t="s">
        <v>527</v>
      </c>
      <c r="R93" t="s">
        <v>527</v>
      </c>
      <c r="S93" t="s">
        <v>527</v>
      </c>
      <c r="T93" t="s">
        <v>740</v>
      </c>
      <c r="U93" t="s">
        <v>741</v>
      </c>
      <c r="V93" t="s">
        <v>742</v>
      </c>
      <c r="W93" t="s">
        <v>743</v>
      </c>
      <c r="X93" t="s">
        <v>744</v>
      </c>
      <c r="Y93" t="s">
        <v>745</v>
      </c>
      <c r="Z93" t="s">
        <v>739</v>
      </c>
      <c r="AA93">
        <v>0.01</v>
      </c>
      <c r="AB93">
        <v>0.01</v>
      </c>
      <c r="AC93">
        <v>0.01</v>
      </c>
      <c r="AD93">
        <v>0</v>
      </c>
      <c r="AE93">
        <v>1.7350000000000001</v>
      </c>
      <c r="AF93">
        <v>210</v>
      </c>
      <c r="AG93">
        <v>0.15</v>
      </c>
      <c r="AH93" t="str">
        <f t="array" ref="AH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93" t="str">
        <f t="array" ref="AI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93" s="18" t="str">
        <f>VLOOKUP(data[Lead Name],get_cat!$A$170:$B$171,2,0)</f>
        <v>Betty Fernandez
Address: One Ashburton Place Room 1017 Boston, MA 02108
Phone: 617-720-3133 | Email: betty.fernandez@state.ma.us</v>
      </c>
    </row>
    <row r="94" spans="1:37" x14ac:dyDescent="0.3">
      <c r="A94" t="s">
        <v>746</v>
      </c>
      <c r="B94" t="s">
        <v>647</v>
      </c>
      <c r="C94" t="s">
        <v>7</v>
      </c>
      <c r="D94" t="s">
        <v>76</v>
      </c>
      <c r="E94" t="s">
        <v>526</v>
      </c>
      <c r="F94" t="s">
        <v>527</v>
      </c>
      <c r="G94" t="s">
        <v>526</v>
      </c>
      <c r="H94" t="s">
        <v>527</v>
      </c>
      <c r="I94" t="s">
        <v>526</v>
      </c>
      <c r="J94" t="s">
        <v>527</v>
      </c>
      <c r="K94" t="s">
        <v>526</v>
      </c>
      <c r="L94" t="s">
        <v>526</v>
      </c>
      <c r="M94" t="s">
        <v>526</v>
      </c>
      <c r="N94" t="s">
        <v>527</v>
      </c>
      <c r="O94" t="s">
        <v>526</v>
      </c>
      <c r="P94" t="s">
        <v>527</v>
      </c>
      <c r="Q94" t="s">
        <v>527</v>
      </c>
      <c r="R94" t="s">
        <v>527</v>
      </c>
      <c r="S94" t="s">
        <v>527</v>
      </c>
      <c r="T94" t="s">
        <v>740</v>
      </c>
      <c r="U94" t="s">
        <v>741</v>
      </c>
      <c r="V94" t="s">
        <v>742</v>
      </c>
      <c r="W94" t="s">
        <v>743</v>
      </c>
      <c r="X94" t="s">
        <v>744</v>
      </c>
      <c r="Y94" t="s">
        <v>745</v>
      </c>
      <c r="Z94" t="s">
        <v>746</v>
      </c>
      <c r="AA94">
        <v>0.01</v>
      </c>
      <c r="AB94">
        <v>0.01</v>
      </c>
      <c r="AC94">
        <v>0.01</v>
      </c>
      <c r="AD94">
        <v>0</v>
      </c>
      <c r="AE94">
        <v>1.7350000000000001</v>
      </c>
      <c r="AF94">
        <v>210</v>
      </c>
      <c r="AG94">
        <v>0.15</v>
      </c>
      <c r="AH94" t="str">
        <f t="array" ref="AH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0.00%</v>
      </c>
      <c r="AI94" t="str">
        <f t="array" ref="AI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173.50%
% Markup Non Business/Emergency Hours: $210.00
% Markup Materials: 15.00%</v>
      </c>
      <c r="AJ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Kennedy, Jr.
Primary Addres: 39 GIBSON STREET, BOSTON, MA 02122
Phone Number: 617-446-8000
Fax Number: 617-265-5126</v>
      </c>
      <c r="AK94" s="18" t="str">
        <f>VLOOKUP(data[Lead Name],get_cat!$A$170:$B$171,2,0)</f>
        <v>Betty Fernandez
Address: One Ashburton Place Room 1017 Boston, MA 02108
Phone: 617-720-3133 | Email: betty.fernandez@state.ma.us</v>
      </c>
    </row>
    <row r="95" spans="1:37" x14ac:dyDescent="0.3">
      <c r="A95" t="s">
        <v>419</v>
      </c>
      <c r="B95" t="s">
        <v>647</v>
      </c>
      <c r="C95" t="s">
        <v>7</v>
      </c>
      <c r="D95" t="s">
        <v>22</v>
      </c>
      <c r="E95" t="s">
        <v>527</v>
      </c>
      <c r="F95" t="s">
        <v>527</v>
      </c>
      <c r="G95" t="s">
        <v>527</v>
      </c>
      <c r="H95" t="s">
        <v>527</v>
      </c>
      <c r="I95" t="s">
        <v>527</v>
      </c>
      <c r="J95" t="s">
        <v>527</v>
      </c>
      <c r="K95" t="s">
        <v>527</v>
      </c>
      <c r="L95" t="s">
        <v>527</v>
      </c>
      <c r="M95" t="s">
        <v>527</v>
      </c>
      <c r="N95" t="s">
        <v>527</v>
      </c>
      <c r="O95" t="s">
        <v>527</v>
      </c>
      <c r="P95" t="s">
        <v>527</v>
      </c>
      <c r="Q95" t="s">
        <v>527</v>
      </c>
      <c r="R95" t="s">
        <v>527</v>
      </c>
      <c r="S95" t="s">
        <v>527</v>
      </c>
      <c r="T95" t="s">
        <v>408</v>
      </c>
      <c r="U95" t="s">
        <v>504</v>
      </c>
      <c r="V95" t="s">
        <v>505</v>
      </c>
      <c r="W95" t="s">
        <v>506</v>
      </c>
      <c r="X95" t="s">
        <v>507</v>
      </c>
      <c r="Y95" t="s">
        <v>508</v>
      </c>
      <c r="Z95" t="s">
        <v>419</v>
      </c>
      <c r="AA95">
        <v>0.01</v>
      </c>
      <c r="AB95">
        <v>0</v>
      </c>
      <c r="AC95">
        <v>0</v>
      </c>
      <c r="AD95">
        <v>0</v>
      </c>
      <c r="AE95">
        <v>0.75</v>
      </c>
      <c r="AF95">
        <v>195</v>
      </c>
      <c r="AG95">
        <v>0</v>
      </c>
      <c r="AH95" t="str">
        <f t="array" ref="AH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95" t="str">
        <f t="array" ref="AI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$195.00
% Markup Materials: 0.00%</v>
      </c>
      <c r="AJ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ANDREW RIST
Primary Addres: 50 NEW SALEM ST, WAKEFIELD, MA 01880
Phone Number: 781-246-5555
Fax Number: 781-246-5554</v>
      </c>
      <c r="AK95" s="18" t="str">
        <f>VLOOKUP(data[Lead Name],get_cat!$A$170:$B$171,2,0)</f>
        <v>Betty Fernandez
Address: One Ashburton Place Room 1017 Boston, MA 02108
Phone: 617-720-3133 | Email: betty.fernandez@state.ma.us</v>
      </c>
    </row>
    <row r="96" spans="1:37" x14ac:dyDescent="0.3">
      <c r="A96" t="s">
        <v>535</v>
      </c>
      <c r="B96" t="s">
        <v>647</v>
      </c>
      <c r="C96" t="s">
        <v>7</v>
      </c>
      <c r="D96" t="s">
        <v>133</v>
      </c>
      <c r="E96" t="s">
        <v>526</v>
      </c>
      <c r="F96" t="s">
        <v>527</v>
      </c>
      <c r="G96" t="s">
        <v>526</v>
      </c>
      <c r="H96" t="s">
        <v>527</v>
      </c>
      <c r="I96" t="s">
        <v>527</v>
      </c>
      <c r="J96" t="s">
        <v>527</v>
      </c>
      <c r="K96" t="s">
        <v>526</v>
      </c>
      <c r="L96" t="s">
        <v>526</v>
      </c>
      <c r="M96" t="s">
        <v>526</v>
      </c>
      <c r="N96" t="s">
        <v>527</v>
      </c>
      <c r="O96" t="s">
        <v>527</v>
      </c>
      <c r="P96" t="s">
        <v>527</v>
      </c>
      <c r="Q96" t="s">
        <v>526</v>
      </c>
      <c r="R96" t="s">
        <v>527</v>
      </c>
      <c r="S96" t="s">
        <v>527</v>
      </c>
      <c r="T96" t="s">
        <v>536</v>
      </c>
      <c r="U96" t="s">
        <v>537</v>
      </c>
      <c r="V96" t="s">
        <v>538</v>
      </c>
      <c r="W96" t="s">
        <v>539</v>
      </c>
      <c r="X96" t="s">
        <v>540</v>
      </c>
      <c r="Y96" t="s">
        <v>541</v>
      </c>
      <c r="Z96" t="s">
        <v>535</v>
      </c>
      <c r="AA96">
        <v>0</v>
      </c>
      <c r="AB96">
        <v>0</v>
      </c>
      <c r="AC96">
        <v>0</v>
      </c>
      <c r="AD96">
        <v>0.01</v>
      </c>
      <c r="AE96">
        <v>0</v>
      </c>
      <c r="AF96">
        <v>0</v>
      </c>
      <c r="AG96">
        <v>0</v>
      </c>
      <c r="AH96" t="str">
        <f t="array" ref="AH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96" t="str">
        <f t="array" ref="AI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Constantin
Primary Addres: 8 Springdale Ave, Canton, MA  02021
Phone Number: 617  719  1117
Fax Number: 781.828.0438</v>
      </c>
      <c r="AK96" s="18" t="str">
        <f>VLOOKUP(data[Lead Name],get_cat!$A$170:$B$171,2,0)</f>
        <v>Betty Fernandez
Address: One Ashburton Place Room 1017 Boston, MA 02108
Phone: 617-720-3133 | Email: betty.fernandez@state.ma.us</v>
      </c>
    </row>
    <row r="97" spans="1:37" x14ac:dyDescent="0.3">
      <c r="A97" t="s">
        <v>747</v>
      </c>
      <c r="B97" t="s">
        <v>647</v>
      </c>
      <c r="C97" t="s">
        <v>7</v>
      </c>
      <c r="D97" t="s">
        <v>89</v>
      </c>
      <c r="E97" t="s">
        <v>526</v>
      </c>
      <c r="F97" t="s">
        <v>526</v>
      </c>
      <c r="G97" t="s">
        <v>526</v>
      </c>
      <c r="H97" t="s">
        <v>527</v>
      </c>
      <c r="I97" t="s">
        <v>526</v>
      </c>
      <c r="J97" t="s">
        <v>527</v>
      </c>
      <c r="K97" t="s">
        <v>526</v>
      </c>
      <c r="L97" t="s">
        <v>526</v>
      </c>
      <c r="M97" t="s">
        <v>526</v>
      </c>
      <c r="N97" t="s">
        <v>527</v>
      </c>
      <c r="O97" t="s">
        <v>526</v>
      </c>
      <c r="P97" t="s">
        <v>527</v>
      </c>
      <c r="Q97" t="s">
        <v>527</v>
      </c>
      <c r="R97" t="s">
        <v>527</v>
      </c>
      <c r="S97" t="s">
        <v>527</v>
      </c>
      <c r="T97" t="s">
        <v>748</v>
      </c>
      <c r="U97" t="s">
        <v>749</v>
      </c>
      <c r="V97" t="s">
        <v>750</v>
      </c>
      <c r="W97" t="s">
        <v>751</v>
      </c>
      <c r="X97" t="s">
        <v>752</v>
      </c>
      <c r="Y97" t="s">
        <v>753</v>
      </c>
      <c r="Z97" t="s">
        <v>747</v>
      </c>
      <c r="AA97">
        <v>0.05</v>
      </c>
      <c r="AB97">
        <v>0.03</v>
      </c>
      <c r="AC97">
        <v>0.02</v>
      </c>
      <c r="AD97">
        <v>0</v>
      </c>
      <c r="AH97" t="str">
        <f t="array" ref="AH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0.00%</v>
      </c>
      <c r="AI97" t="str">
        <f t="array" ref="AI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Dave Ableman
Primary Addres: 75 N. Main St., Randolph, MA 02368
Phone Number: 781-963-8813
Fax Number: 781-986-8223</v>
      </c>
      <c r="AK97" s="18" t="str">
        <f>VLOOKUP(data[Lead Name],get_cat!$A$170:$B$171,2,0)</f>
        <v>Betty Fernandez
Address: One Ashburton Place Room 1017 Boston, MA 02108
Phone: 617-720-3133 | Email: betty.fernandez@state.ma.us</v>
      </c>
    </row>
    <row r="98" spans="1:37" x14ac:dyDescent="0.3">
      <c r="A98" t="s">
        <v>860</v>
      </c>
      <c r="B98" t="s">
        <v>647</v>
      </c>
      <c r="C98" t="s">
        <v>7</v>
      </c>
      <c r="D98" t="s">
        <v>29</v>
      </c>
      <c r="E98" t="s">
        <v>526</v>
      </c>
      <c r="F98" t="s">
        <v>527</v>
      </c>
      <c r="G98" t="s">
        <v>526</v>
      </c>
      <c r="H98" t="s">
        <v>527</v>
      </c>
      <c r="I98" t="s">
        <v>526</v>
      </c>
      <c r="J98" t="s">
        <v>527</v>
      </c>
      <c r="K98" t="s">
        <v>527</v>
      </c>
      <c r="L98" t="s">
        <v>526</v>
      </c>
      <c r="M98" t="s">
        <v>526</v>
      </c>
      <c r="N98" t="s">
        <v>527</v>
      </c>
      <c r="O98" t="s">
        <v>526</v>
      </c>
      <c r="P98" t="s">
        <v>527</v>
      </c>
      <c r="Q98" t="s">
        <v>527</v>
      </c>
      <c r="R98" t="s">
        <v>527</v>
      </c>
      <c r="S98" t="s">
        <v>526</v>
      </c>
      <c r="T98" t="s">
        <v>861</v>
      </c>
      <c r="U98" t="s">
        <v>862</v>
      </c>
      <c r="V98" t="s">
        <v>863</v>
      </c>
      <c r="W98" t="s">
        <v>864</v>
      </c>
      <c r="X98" t="s">
        <v>865</v>
      </c>
      <c r="Y98" t="s">
        <v>866</v>
      </c>
      <c r="Z98" t="s">
        <v>860</v>
      </c>
      <c r="AA98">
        <v>0</v>
      </c>
      <c r="AB98">
        <v>0</v>
      </c>
      <c r="AC98">
        <v>0</v>
      </c>
      <c r="AD98">
        <v>0.02</v>
      </c>
      <c r="AE98">
        <v>0.3</v>
      </c>
      <c r="AF98">
        <v>0.3</v>
      </c>
      <c r="AG98">
        <v>0.1</v>
      </c>
      <c r="AH98" t="str">
        <f t="array" ref="AH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2.00%</v>
      </c>
      <c r="AI98" t="str">
        <f t="array" ref="AI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$0.30
% Markup Materials: 10.00%</v>
      </c>
      <c r="AJ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Bob Mullen
Primary Addres: 18 Autumn Circle Hingham, MA 02043
Phone Number: 781-820-2458
Fax Number: 781-331-0266</v>
      </c>
      <c r="AK98" s="18" t="str">
        <f>VLOOKUP(data[Lead Name],get_cat!$A$170:$B$171,2,0)</f>
        <v>Betty Fernandez
Address: One Ashburton Place Room 1017 Boston, MA 02108
Phone: 617-720-3133 | Email: betty.fernandez@state.ma.us</v>
      </c>
    </row>
    <row r="99" spans="1:37" x14ac:dyDescent="0.3">
      <c r="A99" t="s">
        <v>250</v>
      </c>
      <c r="B99" t="s">
        <v>647</v>
      </c>
      <c r="C99" t="s">
        <v>7</v>
      </c>
      <c r="D99" t="s">
        <v>45</v>
      </c>
      <c r="E99" t="s">
        <v>527</v>
      </c>
      <c r="F99" t="s">
        <v>527</v>
      </c>
      <c r="G99" t="s">
        <v>527</v>
      </c>
      <c r="H99" t="s">
        <v>527</v>
      </c>
      <c r="I99" t="s">
        <v>527</v>
      </c>
      <c r="J99" t="s">
        <v>527</v>
      </c>
      <c r="K99" t="s">
        <v>527</v>
      </c>
      <c r="L99" t="s">
        <v>527</v>
      </c>
      <c r="M99" t="s">
        <v>527</v>
      </c>
      <c r="N99" t="s">
        <v>527</v>
      </c>
      <c r="O99" t="s">
        <v>527</v>
      </c>
      <c r="P99" t="s">
        <v>527</v>
      </c>
      <c r="Q99" t="s">
        <v>527</v>
      </c>
      <c r="R99" t="s">
        <v>527</v>
      </c>
      <c r="S99" t="s">
        <v>527</v>
      </c>
      <c r="T99" t="s">
        <v>128</v>
      </c>
      <c r="U99" t="s">
        <v>129</v>
      </c>
      <c r="V99" t="s">
        <v>130</v>
      </c>
      <c r="W99" t="s">
        <v>131</v>
      </c>
      <c r="X99" t="s">
        <v>20</v>
      </c>
      <c r="Y99" t="s">
        <v>132</v>
      </c>
      <c r="Z99" t="s">
        <v>250</v>
      </c>
      <c r="AA99">
        <v>0</v>
      </c>
      <c r="AB99">
        <v>0</v>
      </c>
      <c r="AC99">
        <v>0</v>
      </c>
      <c r="AD99">
        <v>0</v>
      </c>
      <c r="AE99">
        <v>0.15</v>
      </c>
      <c r="AF99">
        <v>100</v>
      </c>
      <c r="AG99">
        <v>0.15</v>
      </c>
      <c r="AH99" t="str">
        <f t="array" ref="AH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9" t="str">
        <f t="array" ref="AI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99" s="18" t="str">
        <f>VLOOKUP(data[Lead Name],get_cat!$A$170:$B$171,2,0)</f>
        <v>Betty Fernandez
Address: One Ashburton Place Room 1017 Boston, MA 02108
Phone: 617-720-3133 | Email: betty.fernandez@state.ma.us</v>
      </c>
    </row>
    <row r="100" spans="1:37" x14ac:dyDescent="0.3">
      <c r="A100" t="s">
        <v>251</v>
      </c>
      <c r="B100" t="s">
        <v>647</v>
      </c>
      <c r="C100" t="s">
        <v>7</v>
      </c>
      <c r="D100" t="s">
        <v>29</v>
      </c>
      <c r="E100" t="s">
        <v>527</v>
      </c>
      <c r="F100" t="s">
        <v>527</v>
      </c>
      <c r="G100" t="s">
        <v>527</v>
      </c>
      <c r="H100" t="s">
        <v>527</v>
      </c>
      <c r="I100" t="s">
        <v>527</v>
      </c>
      <c r="J100" t="s">
        <v>527</v>
      </c>
      <c r="K100" t="s">
        <v>527</v>
      </c>
      <c r="L100" t="s">
        <v>527</v>
      </c>
      <c r="M100" t="s">
        <v>527</v>
      </c>
      <c r="N100" t="s">
        <v>527</v>
      </c>
      <c r="O100" t="s">
        <v>527</v>
      </c>
      <c r="P100" t="s">
        <v>527</v>
      </c>
      <c r="Q100" t="s">
        <v>527</v>
      </c>
      <c r="R100" t="s">
        <v>527</v>
      </c>
      <c r="S100" t="s">
        <v>527</v>
      </c>
      <c r="T100" t="s">
        <v>128</v>
      </c>
      <c r="U100" t="s">
        <v>129</v>
      </c>
      <c r="V100" t="s">
        <v>130</v>
      </c>
      <c r="W100" t="s">
        <v>131</v>
      </c>
      <c r="X100" t="s">
        <v>20</v>
      </c>
      <c r="Y100" t="s">
        <v>132</v>
      </c>
      <c r="Z100" t="s">
        <v>251</v>
      </c>
      <c r="AA100">
        <v>0</v>
      </c>
      <c r="AB100">
        <v>0</v>
      </c>
      <c r="AC100">
        <v>0</v>
      </c>
      <c r="AD100">
        <v>0</v>
      </c>
      <c r="AE100">
        <v>0.15</v>
      </c>
      <c r="AF100">
        <v>100</v>
      </c>
      <c r="AG100">
        <v>0.15</v>
      </c>
      <c r="AH100" t="str">
        <f t="array" ref="AH1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0" t="str">
        <f t="array" ref="AI1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00" s="18" t="str">
        <f>VLOOKUP(data[Lead Name],get_cat!$A$170:$B$171,2,0)</f>
        <v>Betty Fernandez
Address: One Ashburton Place Room 1017 Boston, MA 02108
Phone: 617-720-3133 | Email: betty.fernandez@state.ma.us</v>
      </c>
    </row>
    <row r="101" spans="1:37" x14ac:dyDescent="0.3">
      <c r="A101" t="s">
        <v>252</v>
      </c>
      <c r="B101" t="s">
        <v>647</v>
      </c>
      <c r="C101" t="s">
        <v>7</v>
      </c>
      <c r="D101" t="s">
        <v>8</v>
      </c>
      <c r="E101" t="s">
        <v>527</v>
      </c>
      <c r="F101" t="s">
        <v>527</v>
      </c>
      <c r="G101" t="s">
        <v>527</v>
      </c>
      <c r="H101" t="s">
        <v>527</v>
      </c>
      <c r="I101" t="s">
        <v>527</v>
      </c>
      <c r="J101" t="s">
        <v>527</v>
      </c>
      <c r="K101" t="s">
        <v>527</v>
      </c>
      <c r="L101" t="s">
        <v>527</v>
      </c>
      <c r="M101" t="s">
        <v>527</v>
      </c>
      <c r="N101" t="s">
        <v>527</v>
      </c>
      <c r="O101" t="s">
        <v>527</v>
      </c>
      <c r="P101" t="s">
        <v>527</v>
      </c>
      <c r="Q101" t="s">
        <v>527</v>
      </c>
      <c r="R101" t="s">
        <v>527</v>
      </c>
      <c r="S101" t="s">
        <v>527</v>
      </c>
      <c r="T101" t="s">
        <v>128</v>
      </c>
      <c r="U101" t="s">
        <v>129</v>
      </c>
      <c r="V101" t="s">
        <v>130</v>
      </c>
      <c r="W101" t="s">
        <v>131</v>
      </c>
      <c r="X101" t="s">
        <v>20</v>
      </c>
      <c r="Y101" t="s">
        <v>132</v>
      </c>
      <c r="Z101" t="s">
        <v>252</v>
      </c>
      <c r="AA101">
        <v>0</v>
      </c>
      <c r="AB101">
        <v>0</v>
      </c>
      <c r="AC101">
        <v>0</v>
      </c>
      <c r="AD101">
        <v>0</v>
      </c>
      <c r="AE101">
        <v>0.15</v>
      </c>
      <c r="AF101">
        <v>100</v>
      </c>
      <c r="AG101">
        <v>0.15</v>
      </c>
      <c r="AH101" t="str">
        <f t="array" ref="AH1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1" t="str">
        <f t="array" ref="AI1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01" s="18" t="str">
        <f>VLOOKUP(data[Lead Name],get_cat!$A$170:$B$171,2,0)</f>
        <v>Betty Fernandez
Address: One Ashburton Place Room 1017 Boston, MA 02108
Phone: 617-720-3133 | Email: betty.fernandez@state.ma.us</v>
      </c>
    </row>
    <row r="102" spans="1:37" x14ac:dyDescent="0.3">
      <c r="A102" t="s">
        <v>253</v>
      </c>
      <c r="B102" t="s">
        <v>647</v>
      </c>
      <c r="C102" t="s">
        <v>7</v>
      </c>
      <c r="D102" t="s">
        <v>15</v>
      </c>
      <c r="E102" t="s">
        <v>527</v>
      </c>
      <c r="F102" t="s">
        <v>527</v>
      </c>
      <c r="G102" t="s">
        <v>527</v>
      </c>
      <c r="H102" t="s">
        <v>527</v>
      </c>
      <c r="I102" t="s">
        <v>527</v>
      </c>
      <c r="J102" t="s">
        <v>527</v>
      </c>
      <c r="K102" t="s">
        <v>527</v>
      </c>
      <c r="L102" t="s">
        <v>527</v>
      </c>
      <c r="M102" t="s">
        <v>527</v>
      </c>
      <c r="N102" t="s">
        <v>527</v>
      </c>
      <c r="O102" t="s">
        <v>527</v>
      </c>
      <c r="P102" t="s">
        <v>527</v>
      </c>
      <c r="Q102" t="s">
        <v>527</v>
      </c>
      <c r="R102" t="s">
        <v>527</v>
      </c>
      <c r="S102" t="s">
        <v>527</v>
      </c>
      <c r="T102" t="s">
        <v>128</v>
      </c>
      <c r="U102" t="s">
        <v>129</v>
      </c>
      <c r="V102" t="s">
        <v>130</v>
      </c>
      <c r="W102" t="s">
        <v>131</v>
      </c>
      <c r="X102" t="s">
        <v>20</v>
      </c>
      <c r="Y102" t="s">
        <v>132</v>
      </c>
      <c r="Z102" t="s">
        <v>253</v>
      </c>
      <c r="AA102">
        <v>0</v>
      </c>
      <c r="AB102">
        <v>0</v>
      </c>
      <c r="AC102">
        <v>0</v>
      </c>
      <c r="AD102">
        <v>0</v>
      </c>
      <c r="AE102">
        <v>0.15</v>
      </c>
      <c r="AF102">
        <v>100</v>
      </c>
      <c r="AG102">
        <v>0.15</v>
      </c>
      <c r="AH102" t="str">
        <f t="array" ref="AH1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02" t="str">
        <f t="array" ref="AI1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15.00%
% Markup Non Business/Emergency Hours: $100.00
% Markup Materials: 15.00%</v>
      </c>
      <c r="AJ1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Brendan Brewer, Supervisor
Primary Addres: 691 North Street Randolph, MA 02368
Phone Number: 781-986-4549
Fax Number: n/a</v>
      </c>
      <c r="AK102" s="18" t="str">
        <f>VLOOKUP(data[Lead Name],get_cat!$A$170:$B$171,2,0)</f>
        <v>Betty Fernandez
Address: One Ashburton Place Room 1017 Boston, MA 02108
Phone: 617-720-3133 | Email: betty.fernandez@state.ma.us</v>
      </c>
    </row>
    <row r="103" spans="1:37" x14ac:dyDescent="0.3">
      <c r="A103" t="s">
        <v>206</v>
      </c>
      <c r="B103" t="s">
        <v>647</v>
      </c>
      <c r="C103" t="s">
        <v>7</v>
      </c>
      <c r="D103" t="s">
        <v>133</v>
      </c>
      <c r="E103" t="s">
        <v>527</v>
      </c>
      <c r="F103" t="s">
        <v>527</v>
      </c>
      <c r="G103" t="s">
        <v>527</v>
      </c>
      <c r="H103" t="s">
        <v>527</v>
      </c>
      <c r="I103" t="s">
        <v>527</v>
      </c>
      <c r="J103" t="s">
        <v>527</v>
      </c>
      <c r="K103" t="s">
        <v>527</v>
      </c>
      <c r="L103" t="s">
        <v>527</v>
      </c>
      <c r="M103" t="s">
        <v>527</v>
      </c>
      <c r="N103" t="s">
        <v>527</v>
      </c>
      <c r="O103" t="s">
        <v>527</v>
      </c>
      <c r="P103" t="s">
        <v>527</v>
      </c>
      <c r="Q103" t="s">
        <v>527</v>
      </c>
      <c r="R103" t="s">
        <v>527</v>
      </c>
      <c r="S103" t="s">
        <v>527</v>
      </c>
      <c r="T103" t="s">
        <v>134</v>
      </c>
      <c r="U103" t="s">
        <v>135</v>
      </c>
      <c r="V103" t="s">
        <v>136</v>
      </c>
      <c r="W103" t="s">
        <v>137</v>
      </c>
      <c r="X103" t="s">
        <v>138</v>
      </c>
      <c r="Y103" t="s">
        <v>139</v>
      </c>
      <c r="Z103" t="s">
        <v>206</v>
      </c>
      <c r="AA103">
        <v>0.03</v>
      </c>
      <c r="AB103">
        <v>2.5000000000000001E-2</v>
      </c>
      <c r="AC103">
        <v>2.5000000000000001E-2</v>
      </c>
      <c r="AD103">
        <v>2.5000000000000001E-2</v>
      </c>
      <c r="AE103">
        <v>0.04</v>
      </c>
      <c r="AF103">
        <v>135</v>
      </c>
      <c r="AG103">
        <v>0.15</v>
      </c>
      <c r="AH103" t="str">
        <f t="array" ref="AH1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2.50%
PPD 20 Days: 2.50%
PPD 30 Days: 2.50%</v>
      </c>
      <c r="AI103" t="str">
        <f t="array" ref="AI1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4.00%
% Markup Non Business/Emergency Hours: $135.00
% Markup Materials: 15.00%</v>
      </c>
      <c r="AJ1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Anthony Silvestri, Operations Manager
Primary Addres: 85 Crescent Ave. Chelsea, MA 02150/P.O. Box 499 Revere, MA 02151
Phone Number: 617-799-4444
Fax Number: 781-289-5661</v>
      </c>
      <c r="AK103" s="18" t="str">
        <f>VLOOKUP(data[Lead Name],get_cat!$A$170:$B$171,2,0)</f>
        <v>Betty Fernandez
Address: One Ashburton Place Room 1017 Boston, MA 02108
Phone: 617-720-3133 | Email: betty.fernandez@state.ma.us</v>
      </c>
    </row>
    <row r="104" spans="1:37" x14ac:dyDescent="0.3">
      <c r="A104" t="s">
        <v>324</v>
      </c>
      <c r="B104" t="s">
        <v>647</v>
      </c>
      <c r="C104" t="s">
        <v>7</v>
      </c>
      <c r="D104" t="s">
        <v>22</v>
      </c>
      <c r="E104" t="s">
        <v>526</v>
      </c>
      <c r="F104" t="s">
        <v>526</v>
      </c>
      <c r="G104" t="s">
        <v>526</v>
      </c>
      <c r="H104" t="s">
        <v>527</v>
      </c>
      <c r="I104" t="s">
        <v>526</v>
      </c>
      <c r="J104" t="s">
        <v>527</v>
      </c>
      <c r="K104" t="s">
        <v>527</v>
      </c>
      <c r="L104" t="s">
        <v>527</v>
      </c>
      <c r="M104" t="s">
        <v>527</v>
      </c>
      <c r="N104" t="s">
        <v>527</v>
      </c>
      <c r="O104" t="s">
        <v>526</v>
      </c>
      <c r="P104" t="s">
        <v>527</v>
      </c>
      <c r="Q104" t="s">
        <v>526</v>
      </c>
      <c r="R104" t="s">
        <v>527</v>
      </c>
      <c r="S104" t="s">
        <v>527</v>
      </c>
      <c r="T104" t="s">
        <v>272</v>
      </c>
      <c r="U104" t="s">
        <v>771</v>
      </c>
      <c r="V104" t="s">
        <v>772</v>
      </c>
      <c r="W104" t="s">
        <v>273</v>
      </c>
      <c r="X104" t="s">
        <v>274</v>
      </c>
      <c r="Y104" t="s">
        <v>773</v>
      </c>
      <c r="Z104" t="s">
        <v>324</v>
      </c>
      <c r="AA104">
        <v>0.02</v>
      </c>
      <c r="AB104">
        <v>0.01</v>
      </c>
      <c r="AC104">
        <v>0</v>
      </c>
      <c r="AD104">
        <v>0</v>
      </c>
      <c r="AE104">
        <v>0.7</v>
      </c>
      <c r="AF104">
        <v>156</v>
      </c>
      <c r="AG104">
        <v>0.2</v>
      </c>
      <c r="AH104" t="str">
        <f t="array" ref="AH1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104" t="str">
        <f t="array" ref="AI1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$156.00
% Markup Materials: 20.00%</v>
      </c>
      <c r="AJ1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Michelle Roy
Primary Addres: 18 Providence Road, P.O. Box 36, Sutton, MA  01590
Phone Number: (508) 865-1300
Fax Number: (508) 865-5441</v>
      </c>
      <c r="AK104" s="18" t="str">
        <f>VLOOKUP(data[Lead Name],get_cat!$A$170:$B$171,2,0)</f>
        <v>Betty Fernandez
Address: One Ashburton Place Room 1017 Boston, MA 02108
Phone: 617-720-3133 | Email: betty.fernandez@state.ma.us</v>
      </c>
    </row>
    <row r="105" spans="1:37" x14ac:dyDescent="0.3">
      <c r="A105" t="s">
        <v>325</v>
      </c>
      <c r="B105" t="s">
        <v>647</v>
      </c>
      <c r="C105" t="s">
        <v>7</v>
      </c>
      <c r="D105" t="s">
        <v>89</v>
      </c>
      <c r="E105" t="s">
        <v>526</v>
      </c>
      <c r="F105" t="s">
        <v>526</v>
      </c>
      <c r="G105" t="s">
        <v>526</v>
      </c>
      <c r="H105" t="s">
        <v>527</v>
      </c>
      <c r="I105" t="s">
        <v>526</v>
      </c>
      <c r="J105" t="s">
        <v>526</v>
      </c>
      <c r="K105" t="s">
        <v>526</v>
      </c>
      <c r="L105" t="s">
        <v>527</v>
      </c>
      <c r="M105" t="s">
        <v>527</v>
      </c>
      <c r="N105" t="s">
        <v>527</v>
      </c>
      <c r="O105" t="s">
        <v>526</v>
      </c>
      <c r="P105" t="s">
        <v>527</v>
      </c>
      <c r="Q105" t="s">
        <v>526</v>
      </c>
      <c r="R105" t="s">
        <v>526</v>
      </c>
      <c r="S105" t="s">
        <v>527</v>
      </c>
      <c r="T105" t="s">
        <v>311</v>
      </c>
      <c r="U105" t="s">
        <v>269</v>
      </c>
      <c r="V105" t="s">
        <v>270</v>
      </c>
      <c r="W105" t="s">
        <v>312</v>
      </c>
      <c r="X105" t="s">
        <v>313</v>
      </c>
      <c r="Y105" t="s">
        <v>271</v>
      </c>
      <c r="Z105" t="s">
        <v>325</v>
      </c>
      <c r="AA105">
        <v>0.02</v>
      </c>
      <c r="AB105">
        <v>0</v>
      </c>
      <c r="AC105">
        <v>0</v>
      </c>
      <c r="AD105">
        <v>0</v>
      </c>
      <c r="AE105">
        <v>0.68</v>
      </c>
      <c r="AF105">
        <v>170</v>
      </c>
      <c r="AG105">
        <v>0.2</v>
      </c>
      <c r="AH105" t="str">
        <f t="array" ref="AH1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5" t="str">
        <f t="array" ref="AI1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68.00%
% Markup Non Business/Emergency Hours: $170.00
% Markup Materials: 20.00%</v>
      </c>
      <c r="AJ1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Tom Nicalek, President
Primary Addres: 18 Providence Road, P.O. Box 26, Sutton, MA  01590
Phone Number: 508-865-2060
Fax Number: 508-865-9070</v>
      </c>
      <c r="AK105" s="18" t="str">
        <f>VLOOKUP(data[Lead Name],get_cat!$A$170:$B$171,2,0)</f>
        <v>Betty Fernandez
Address: One Ashburton Place Room 1017 Boston, MA 02108
Phone: 617-720-3133 | Email: betty.fernandez@state.ma.us</v>
      </c>
    </row>
    <row r="106" spans="1:37" x14ac:dyDescent="0.3">
      <c r="A106" t="s">
        <v>326</v>
      </c>
      <c r="B106" t="s">
        <v>647</v>
      </c>
      <c r="C106" t="s">
        <v>7</v>
      </c>
      <c r="D106" t="s">
        <v>70</v>
      </c>
      <c r="E106" t="s">
        <v>526</v>
      </c>
      <c r="F106" t="s">
        <v>526</v>
      </c>
      <c r="G106" t="s">
        <v>527</v>
      </c>
      <c r="H106" t="s">
        <v>526</v>
      </c>
      <c r="I106" t="s">
        <v>526</v>
      </c>
      <c r="J106" t="s">
        <v>526</v>
      </c>
      <c r="K106" t="s">
        <v>527</v>
      </c>
      <c r="L106" t="s">
        <v>527</v>
      </c>
      <c r="M106" t="s">
        <v>527</v>
      </c>
      <c r="N106" t="s">
        <v>526</v>
      </c>
      <c r="O106" t="s">
        <v>526</v>
      </c>
      <c r="P106" t="s">
        <v>526</v>
      </c>
      <c r="Q106" t="s">
        <v>526</v>
      </c>
      <c r="R106" t="s">
        <v>526</v>
      </c>
      <c r="S106" t="s">
        <v>526</v>
      </c>
      <c r="T106" t="s">
        <v>281</v>
      </c>
      <c r="U106" t="s">
        <v>282</v>
      </c>
      <c r="V106" t="s">
        <v>283</v>
      </c>
      <c r="W106" t="s">
        <v>284</v>
      </c>
      <c r="X106" t="s">
        <v>285</v>
      </c>
      <c r="Y106" t="s">
        <v>286</v>
      </c>
      <c r="Z106" t="s">
        <v>326</v>
      </c>
      <c r="AA106">
        <v>0.02</v>
      </c>
      <c r="AB106">
        <v>0</v>
      </c>
      <c r="AC106">
        <v>0</v>
      </c>
      <c r="AD106">
        <v>0</v>
      </c>
      <c r="AE106">
        <v>0.85</v>
      </c>
      <c r="AF106">
        <v>175</v>
      </c>
      <c r="AG106">
        <v>0.3</v>
      </c>
      <c r="AH106" t="str">
        <f t="array" ref="AH1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6" t="str">
        <f t="array" ref="AI1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6" s="18" t="str">
        <f>VLOOKUP(data[Lead Name],get_cat!$A$170:$B$171,2,0)</f>
        <v>Betty Fernandez
Address: One Ashburton Place Room 1017 Boston, MA 02108
Phone: 617-720-3133 | Email: betty.fernandez@state.ma.us</v>
      </c>
    </row>
    <row r="107" spans="1:37" x14ac:dyDescent="0.3">
      <c r="A107" t="s">
        <v>327</v>
      </c>
      <c r="B107" t="s">
        <v>647</v>
      </c>
      <c r="C107" t="s">
        <v>7</v>
      </c>
      <c r="D107" t="s">
        <v>89</v>
      </c>
      <c r="E107" t="s">
        <v>526</v>
      </c>
      <c r="F107" t="s">
        <v>526</v>
      </c>
      <c r="G107" t="s">
        <v>527</v>
      </c>
      <c r="H107" t="s">
        <v>526</v>
      </c>
      <c r="I107" t="s">
        <v>526</v>
      </c>
      <c r="J107" t="s">
        <v>526</v>
      </c>
      <c r="K107" t="s">
        <v>527</v>
      </c>
      <c r="L107" t="s">
        <v>527</v>
      </c>
      <c r="M107" t="s">
        <v>527</v>
      </c>
      <c r="N107" t="s">
        <v>526</v>
      </c>
      <c r="O107" t="s">
        <v>526</v>
      </c>
      <c r="P107" t="s">
        <v>526</v>
      </c>
      <c r="Q107" t="s">
        <v>526</v>
      </c>
      <c r="R107" t="s">
        <v>526</v>
      </c>
      <c r="S107" t="s">
        <v>526</v>
      </c>
      <c r="T107" t="s">
        <v>281</v>
      </c>
      <c r="U107" t="s">
        <v>282</v>
      </c>
      <c r="V107" t="s">
        <v>283</v>
      </c>
      <c r="W107" t="s">
        <v>284</v>
      </c>
      <c r="X107" t="s">
        <v>285</v>
      </c>
      <c r="Y107" t="s">
        <v>286</v>
      </c>
      <c r="Z107" t="s">
        <v>327</v>
      </c>
      <c r="AA107">
        <v>0.02</v>
      </c>
      <c r="AB107">
        <v>0</v>
      </c>
      <c r="AC107">
        <v>0</v>
      </c>
      <c r="AD107">
        <v>0</v>
      </c>
      <c r="AE107">
        <v>0.85</v>
      </c>
      <c r="AF107">
        <v>175</v>
      </c>
      <c r="AG107">
        <v>0.3</v>
      </c>
      <c r="AH107" t="str">
        <f t="array" ref="AH1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7" t="str">
        <f t="array" ref="AI1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$175.00
% Markup Materials: 30.00%</v>
      </c>
      <c r="AJ1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7" s="18" t="str">
        <f>VLOOKUP(data[Lead Name],get_cat!$A$170:$B$171,2,0)</f>
        <v>Betty Fernandez
Address: One Ashburton Place Room 1017 Boston, MA 02108
Phone: 617-720-3133 | Email: betty.fernandez@state.ma.us</v>
      </c>
    </row>
    <row r="108" spans="1:37" x14ac:dyDescent="0.3">
      <c r="A108" t="s">
        <v>328</v>
      </c>
      <c r="B108" t="s">
        <v>647</v>
      </c>
      <c r="C108" t="s">
        <v>7</v>
      </c>
      <c r="D108" t="s">
        <v>76</v>
      </c>
      <c r="E108" t="s">
        <v>526</v>
      </c>
      <c r="F108" t="s">
        <v>526</v>
      </c>
      <c r="G108" t="s">
        <v>527</v>
      </c>
      <c r="H108" t="s">
        <v>526</v>
      </c>
      <c r="I108" t="s">
        <v>526</v>
      </c>
      <c r="J108" t="s">
        <v>526</v>
      </c>
      <c r="K108" t="s">
        <v>527</v>
      </c>
      <c r="L108" t="s">
        <v>527</v>
      </c>
      <c r="M108" t="s">
        <v>527</v>
      </c>
      <c r="N108" t="s">
        <v>526</v>
      </c>
      <c r="O108" t="s">
        <v>526</v>
      </c>
      <c r="P108" t="s">
        <v>526</v>
      </c>
      <c r="Q108" t="s">
        <v>526</v>
      </c>
      <c r="R108" t="s">
        <v>526</v>
      </c>
      <c r="S108" t="s">
        <v>526</v>
      </c>
      <c r="T108" t="s">
        <v>281</v>
      </c>
      <c r="U108" t="s">
        <v>282</v>
      </c>
      <c r="V108" t="s">
        <v>283</v>
      </c>
      <c r="W108" t="s">
        <v>284</v>
      </c>
      <c r="X108" t="s">
        <v>285</v>
      </c>
      <c r="Y108" t="s">
        <v>286</v>
      </c>
      <c r="Z108" t="s">
        <v>328</v>
      </c>
      <c r="AA108">
        <v>0.02</v>
      </c>
      <c r="AB108">
        <v>0</v>
      </c>
      <c r="AC108">
        <v>0</v>
      </c>
      <c r="AD108">
        <v>0</v>
      </c>
      <c r="AE108">
        <v>1</v>
      </c>
      <c r="AF108">
        <v>175</v>
      </c>
      <c r="AG108">
        <v>0.3</v>
      </c>
      <c r="AH108" t="str">
        <f t="array" ref="AH1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08" t="str">
        <f t="array" ref="AI1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$175.00
% Markup Materials: 30.00%</v>
      </c>
      <c r="AJ1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Gary Cote, President
Primary Addres: 896 Main Street
Phone Number: 413-534-5302
Fax Number: 413-532-0508</v>
      </c>
      <c r="AK108" s="18" t="str">
        <f>VLOOKUP(data[Lead Name],get_cat!$A$170:$B$171,2,0)</f>
        <v>Betty Fernandez
Address: One Ashburton Place Room 1017 Boston, MA 02108
Phone: 617-720-3133 | Email: betty.fernandez@state.ma.us</v>
      </c>
    </row>
    <row r="109" spans="1:37" x14ac:dyDescent="0.3">
      <c r="A109" t="s">
        <v>420</v>
      </c>
      <c r="B109" t="s">
        <v>647</v>
      </c>
      <c r="C109" t="s">
        <v>7</v>
      </c>
      <c r="D109" t="s">
        <v>133</v>
      </c>
      <c r="E109" t="s">
        <v>526</v>
      </c>
      <c r="F109" t="s">
        <v>526</v>
      </c>
      <c r="G109" t="s">
        <v>526</v>
      </c>
      <c r="H109" t="s">
        <v>527</v>
      </c>
      <c r="I109" t="s">
        <v>526</v>
      </c>
      <c r="J109" t="s">
        <v>526</v>
      </c>
      <c r="K109" t="s">
        <v>526</v>
      </c>
      <c r="L109" t="s">
        <v>527</v>
      </c>
      <c r="M109" t="s">
        <v>527</v>
      </c>
      <c r="N109" t="s">
        <v>527</v>
      </c>
      <c r="O109" t="s">
        <v>526</v>
      </c>
      <c r="P109" t="s">
        <v>527</v>
      </c>
      <c r="Q109" t="s">
        <v>527</v>
      </c>
      <c r="R109" t="s">
        <v>526</v>
      </c>
      <c r="S109" t="s">
        <v>527</v>
      </c>
      <c r="T109" t="s">
        <v>409</v>
      </c>
      <c r="U109" t="s">
        <v>509</v>
      </c>
      <c r="V109" t="s">
        <v>510</v>
      </c>
      <c r="W109" t="s">
        <v>511</v>
      </c>
      <c r="X109" t="s">
        <v>512</v>
      </c>
      <c r="Y109" t="s">
        <v>513</v>
      </c>
      <c r="Z109" t="s">
        <v>420</v>
      </c>
      <c r="AA109">
        <v>0.01</v>
      </c>
      <c r="AB109">
        <v>0</v>
      </c>
      <c r="AC109">
        <v>0</v>
      </c>
      <c r="AD109">
        <v>0</v>
      </c>
      <c r="AE109">
        <v>1.52</v>
      </c>
      <c r="AF109">
        <v>2.1</v>
      </c>
      <c r="AG109">
        <v>0.15</v>
      </c>
      <c r="AH109" t="str">
        <f t="array" ref="AH1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09" t="str">
        <f t="array" ref="AI1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09" s="18" t="str">
        <f>VLOOKUP(data[Lead Name],get_cat!$A$170:$B$171,2,0)</f>
        <v>Betty Fernandez
Address: One Ashburton Place Room 1017 Boston, MA 02108
Phone: 617-720-3133 | Email: betty.fernandez@state.ma.us</v>
      </c>
    </row>
    <row r="110" spans="1:37" x14ac:dyDescent="0.3">
      <c r="A110" t="s">
        <v>421</v>
      </c>
      <c r="B110" t="s">
        <v>647</v>
      </c>
      <c r="C110" t="s">
        <v>7</v>
      </c>
      <c r="D110" t="s">
        <v>76</v>
      </c>
      <c r="E110" t="s">
        <v>526</v>
      </c>
      <c r="F110" t="s">
        <v>526</v>
      </c>
      <c r="G110" t="s">
        <v>526</v>
      </c>
      <c r="H110" t="s">
        <v>527</v>
      </c>
      <c r="I110" t="s">
        <v>526</v>
      </c>
      <c r="J110" t="s">
        <v>526</v>
      </c>
      <c r="K110" t="s">
        <v>526</v>
      </c>
      <c r="L110" t="s">
        <v>527</v>
      </c>
      <c r="M110" t="s">
        <v>527</v>
      </c>
      <c r="N110" t="s">
        <v>527</v>
      </c>
      <c r="O110" t="s">
        <v>526</v>
      </c>
      <c r="P110" t="s">
        <v>527</v>
      </c>
      <c r="Q110" t="s">
        <v>527</v>
      </c>
      <c r="R110" t="s">
        <v>526</v>
      </c>
      <c r="S110" t="s">
        <v>527</v>
      </c>
      <c r="T110" t="s">
        <v>409</v>
      </c>
      <c r="U110" t="s">
        <v>509</v>
      </c>
      <c r="V110" t="s">
        <v>510</v>
      </c>
      <c r="W110" t="s">
        <v>511</v>
      </c>
      <c r="X110" t="s">
        <v>512</v>
      </c>
      <c r="Y110" t="s">
        <v>513</v>
      </c>
      <c r="Z110" t="s">
        <v>421</v>
      </c>
      <c r="AA110">
        <v>0.01</v>
      </c>
      <c r="AB110">
        <v>0</v>
      </c>
      <c r="AC110">
        <v>0</v>
      </c>
      <c r="AD110">
        <v>0</v>
      </c>
      <c r="AE110">
        <v>1.52</v>
      </c>
      <c r="AF110">
        <v>2.1</v>
      </c>
      <c r="AG110">
        <v>0.15</v>
      </c>
      <c r="AH110" t="str">
        <f t="array" ref="AH1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10" t="str">
        <f t="array" ref="AI1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10" s="18" t="str">
        <f>VLOOKUP(data[Lead Name],get_cat!$A$170:$B$171,2,0)</f>
        <v>Betty Fernandez
Address: One Ashburton Place Room 1017 Boston, MA 02108
Phone: 617-720-3133 | Email: betty.fernandez@state.ma.us</v>
      </c>
    </row>
    <row r="111" spans="1:37" x14ac:dyDescent="0.3">
      <c r="A111" t="s">
        <v>422</v>
      </c>
      <c r="B111" t="s">
        <v>647</v>
      </c>
      <c r="C111" t="s">
        <v>7</v>
      </c>
      <c r="D111" t="s">
        <v>29</v>
      </c>
      <c r="E111" t="s">
        <v>526</v>
      </c>
      <c r="F111" t="s">
        <v>526</v>
      </c>
      <c r="G111" t="s">
        <v>526</v>
      </c>
      <c r="H111" t="s">
        <v>527</v>
      </c>
      <c r="I111" t="s">
        <v>526</v>
      </c>
      <c r="J111" t="s">
        <v>526</v>
      </c>
      <c r="K111" t="s">
        <v>526</v>
      </c>
      <c r="L111" t="s">
        <v>527</v>
      </c>
      <c r="M111" t="s">
        <v>527</v>
      </c>
      <c r="N111" t="s">
        <v>527</v>
      </c>
      <c r="O111" t="s">
        <v>526</v>
      </c>
      <c r="P111" t="s">
        <v>527</v>
      </c>
      <c r="Q111" t="s">
        <v>527</v>
      </c>
      <c r="R111" t="s">
        <v>526</v>
      </c>
      <c r="S111" t="s">
        <v>527</v>
      </c>
      <c r="T111" t="s">
        <v>409</v>
      </c>
      <c r="U111" t="s">
        <v>509</v>
      </c>
      <c r="V111" t="s">
        <v>510</v>
      </c>
      <c r="W111" t="s">
        <v>511</v>
      </c>
      <c r="X111" t="s">
        <v>512</v>
      </c>
      <c r="Y111" t="s">
        <v>513</v>
      </c>
      <c r="Z111" t="s">
        <v>422</v>
      </c>
      <c r="AA111">
        <v>0.01</v>
      </c>
      <c r="AB111">
        <v>0</v>
      </c>
      <c r="AC111">
        <v>0</v>
      </c>
      <c r="AD111">
        <v>0</v>
      </c>
      <c r="AE111">
        <v>1.52</v>
      </c>
      <c r="AF111">
        <v>2.1</v>
      </c>
      <c r="AG111">
        <v>0.15</v>
      </c>
      <c r="AH111" t="str">
        <f t="array" ref="AH1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11" t="str">
        <f t="array" ref="AI1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152.00%
% Markup Non Business/Emergency Hours: $2.10
% Markup Materials: 15.00%</v>
      </c>
      <c r="AJ1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Derry 
Primary Addres: 41 Central Street, Auburn, MA 01501
Phone Number: 508-832-3295
Fax Number: 508-832-7084</v>
      </c>
      <c r="AK111" s="18" t="str">
        <f>VLOOKUP(data[Lead Name],get_cat!$A$170:$B$171,2,0)</f>
        <v>Betty Fernandez
Address: One Ashburton Place Room 1017 Boston, MA 02108
Phone: 617-720-3133 | Email: betty.fernandez@state.ma.us</v>
      </c>
    </row>
    <row r="112" spans="1:37" x14ac:dyDescent="0.3">
      <c r="A112" t="s">
        <v>528</v>
      </c>
      <c r="B112" t="s">
        <v>647</v>
      </c>
      <c r="C112" t="s">
        <v>7</v>
      </c>
      <c r="D112" t="s">
        <v>76</v>
      </c>
      <c r="E112" t="s">
        <v>526</v>
      </c>
      <c r="F112" t="s">
        <v>526</v>
      </c>
      <c r="G112" t="s">
        <v>527</v>
      </c>
      <c r="H112" t="s">
        <v>527</v>
      </c>
      <c r="I112" t="s">
        <v>526</v>
      </c>
      <c r="J112" t="s">
        <v>527</v>
      </c>
      <c r="K112" t="s">
        <v>526</v>
      </c>
      <c r="L112" t="s">
        <v>526</v>
      </c>
      <c r="M112" t="s">
        <v>526</v>
      </c>
      <c r="N112" t="s">
        <v>527</v>
      </c>
      <c r="O112" t="s">
        <v>526</v>
      </c>
      <c r="P112" t="s">
        <v>527</v>
      </c>
      <c r="Q112" t="s">
        <v>526</v>
      </c>
      <c r="R112" t="s">
        <v>526</v>
      </c>
      <c r="S112" t="s">
        <v>526</v>
      </c>
      <c r="T112" t="s">
        <v>529</v>
      </c>
      <c r="U112" t="s">
        <v>530</v>
      </c>
      <c r="V112" t="s">
        <v>531</v>
      </c>
      <c r="W112" t="s">
        <v>532</v>
      </c>
      <c r="X112" t="s">
        <v>533</v>
      </c>
      <c r="Y112" t="s">
        <v>534</v>
      </c>
      <c r="Z112" t="s">
        <v>528</v>
      </c>
      <c r="AA112">
        <v>0.04</v>
      </c>
      <c r="AB112">
        <v>0.03</v>
      </c>
      <c r="AC112">
        <v>0.02</v>
      </c>
      <c r="AD112">
        <v>0.01</v>
      </c>
      <c r="AE112">
        <v>0.72</v>
      </c>
      <c r="AF112">
        <v>180</v>
      </c>
      <c r="AG112">
        <v>0.15</v>
      </c>
      <c r="AH112" t="str">
        <f t="array" ref="AH1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12" t="str">
        <f t="array" ref="AI1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72.00%
% Markup Non Business/Emergency Hours: $180.00
% Markup Materials: 15.00%</v>
      </c>
      <c r="AJ1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James Kidney
Primary Addres: 147 Blossom Street, Lynn, MA01902
Phone Number: 781 581 0464 x226
Fax Number: 781 581 2860</v>
      </c>
      <c r="AK112" s="18" t="str">
        <f>VLOOKUP(data[Lead Name],get_cat!$A$170:$B$171,2,0)</f>
        <v>Betty Fernandez
Address: One Ashburton Place Room 1017 Boston, MA 02108
Phone: 617-720-3133 | Email: betty.fernandez@state.ma.us</v>
      </c>
    </row>
    <row r="113" spans="1:37" x14ac:dyDescent="0.3">
      <c r="A113" t="s">
        <v>644</v>
      </c>
      <c r="B113" t="s">
        <v>647</v>
      </c>
      <c r="C113" t="s">
        <v>7</v>
      </c>
      <c r="D113" t="s">
        <v>70</v>
      </c>
      <c r="E113" t="s">
        <v>526</v>
      </c>
      <c r="F113" t="s">
        <v>526</v>
      </c>
      <c r="G113" t="s">
        <v>526</v>
      </c>
      <c r="H113" t="s">
        <v>526</v>
      </c>
      <c r="I113" t="s">
        <v>526</v>
      </c>
      <c r="J113" t="s">
        <v>526</v>
      </c>
      <c r="K113" t="s">
        <v>527</v>
      </c>
      <c r="L113" t="s">
        <v>527</v>
      </c>
      <c r="M113" t="s">
        <v>527</v>
      </c>
      <c r="N113" t="s">
        <v>527</v>
      </c>
      <c r="O113" t="s">
        <v>526</v>
      </c>
      <c r="P113" t="s">
        <v>526</v>
      </c>
      <c r="Q113" t="s">
        <v>526</v>
      </c>
      <c r="R113" t="s">
        <v>526</v>
      </c>
      <c r="S113" t="s">
        <v>527</v>
      </c>
      <c r="T113" t="s">
        <v>630</v>
      </c>
      <c r="U113" t="s">
        <v>631</v>
      </c>
      <c r="V113" t="s">
        <v>632</v>
      </c>
      <c r="W113" t="s">
        <v>633</v>
      </c>
      <c r="X113" t="s">
        <v>634</v>
      </c>
      <c r="Y113" t="s">
        <v>635</v>
      </c>
      <c r="Z113" t="s">
        <v>637</v>
      </c>
      <c r="AA113">
        <v>0.02</v>
      </c>
      <c r="AB113">
        <v>0.02</v>
      </c>
      <c r="AC113">
        <v>0.01</v>
      </c>
      <c r="AD113">
        <v>0.02</v>
      </c>
      <c r="AE113">
        <v>0.65</v>
      </c>
      <c r="AG113">
        <v>0.2</v>
      </c>
      <c r="AH113" t="str">
        <f t="array" ref="AH1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13" t="str">
        <f t="array" ref="AI1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13" s="18" t="str">
        <f>VLOOKUP(data[Lead Name],get_cat!$A$170:$B$171,2,0)</f>
        <v>Betty Fernandez
Address: One Ashburton Place Room 1017 Boston, MA 02108
Phone: 617-720-3133 | Email: betty.fernandez@state.ma.us</v>
      </c>
    </row>
    <row r="114" spans="1:37" x14ac:dyDescent="0.3">
      <c r="A114" t="s">
        <v>636</v>
      </c>
      <c r="B114" t="s">
        <v>647</v>
      </c>
      <c r="C114" t="s">
        <v>7</v>
      </c>
      <c r="D114" t="s">
        <v>89</v>
      </c>
      <c r="E114" t="s">
        <v>526</v>
      </c>
      <c r="F114" t="s">
        <v>526</v>
      </c>
      <c r="G114" t="s">
        <v>526</v>
      </c>
      <c r="H114" t="s">
        <v>526</v>
      </c>
      <c r="I114" t="s">
        <v>526</v>
      </c>
      <c r="J114" t="s">
        <v>526</v>
      </c>
      <c r="K114" t="s">
        <v>527</v>
      </c>
      <c r="L114" t="s">
        <v>527</v>
      </c>
      <c r="M114" t="s">
        <v>527</v>
      </c>
      <c r="N114" t="s">
        <v>527</v>
      </c>
      <c r="O114" t="s">
        <v>526</v>
      </c>
      <c r="P114" t="s">
        <v>526</v>
      </c>
      <c r="Q114" t="s">
        <v>526</v>
      </c>
      <c r="R114" t="s">
        <v>526</v>
      </c>
      <c r="S114" t="s">
        <v>527</v>
      </c>
      <c r="T114" t="s">
        <v>630</v>
      </c>
      <c r="U114" t="s">
        <v>631</v>
      </c>
      <c r="V114" t="s">
        <v>632</v>
      </c>
      <c r="W114" t="s">
        <v>633</v>
      </c>
      <c r="X114" t="s">
        <v>634</v>
      </c>
      <c r="Y114" t="s">
        <v>635</v>
      </c>
      <c r="Z114" t="s">
        <v>637</v>
      </c>
      <c r="AA114">
        <v>0.02</v>
      </c>
      <c r="AB114">
        <v>0.02</v>
      </c>
      <c r="AC114">
        <v>0.01</v>
      </c>
      <c r="AD114">
        <v>0.02</v>
      </c>
      <c r="AE114">
        <v>0.65</v>
      </c>
      <c r="AG114">
        <v>0.2</v>
      </c>
      <c r="AH114" t="str">
        <f t="array" ref="AH1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14" t="str">
        <f t="array" ref="AI1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14" s="18" t="str">
        <f>VLOOKUP(data[Lead Name],get_cat!$A$170:$B$171,2,0)</f>
        <v>Betty Fernandez
Address: One Ashburton Place Room 1017 Boston, MA 02108
Phone: 617-720-3133 | Email: betty.fernandez@state.ma.us</v>
      </c>
    </row>
    <row r="115" spans="1:37" x14ac:dyDescent="0.3">
      <c r="A115" t="s">
        <v>645</v>
      </c>
      <c r="B115" t="s">
        <v>647</v>
      </c>
      <c r="C115" t="s">
        <v>7</v>
      </c>
      <c r="D115" t="s">
        <v>76</v>
      </c>
      <c r="E115" t="s">
        <v>526</v>
      </c>
      <c r="F115" t="s">
        <v>526</v>
      </c>
      <c r="G115" t="s">
        <v>526</v>
      </c>
      <c r="H115" t="s">
        <v>526</v>
      </c>
      <c r="I115" t="s">
        <v>526</v>
      </c>
      <c r="J115" t="s">
        <v>526</v>
      </c>
      <c r="K115" t="s">
        <v>527</v>
      </c>
      <c r="L115" t="s">
        <v>527</v>
      </c>
      <c r="M115" t="s">
        <v>527</v>
      </c>
      <c r="N115" t="s">
        <v>527</v>
      </c>
      <c r="O115" t="s">
        <v>526</v>
      </c>
      <c r="P115" t="s">
        <v>526</v>
      </c>
      <c r="Q115" t="s">
        <v>526</v>
      </c>
      <c r="R115" t="s">
        <v>526</v>
      </c>
      <c r="S115" t="s">
        <v>527</v>
      </c>
      <c r="T115" t="s">
        <v>630</v>
      </c>
      <c r="U115" t="s">
        <v>631</v>
      </c>
      <c r="V115" t="s">
        <v>632</v>
      </c>
      <c r="W115" t="s">
        <v>633</v>
      </c>
      <c r="X115" t="s">
        <v>634</v>
      </c>
      <c r="Y115" t="s">
        <v>635</v>
      </c>
      <c r="Z115" t="s">
        <v>644</v>
      </c>
      <c r="AA115">
        <v>0.02</v>
      </c>
      <c r="AB115">
        <v>0.02</v>
      </c>
      <c r="AC115">
        <v>0.01</v>
      </c>
      <c r="AD115">
        <v>0.02</v>
      </c>
      <c r="AE115">
        <v>0.65</v>
      </c>
      <c r="AG115">
        <v>0.2</v>
      </c>
      <c r="AH115" t="str">
        <f t="array" ref="AH1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2.00%
PPD 20 Days: 1.00%
PPD 30 Days: 2.00%</v>
      </c>
      <c r="AI115" t="str">
        <f t="array" ref="AI1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$0.00
% Markup Materials: 20.00%</v>
      </c>
      <c r="AJ1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Keith R Dembek
Primary Addres: 499 Main Street, Gardner, MA  01440
Phone Number: 978-632-0770
Fax Number: 978-632-2468</v>
      </c>
      <c r="AK115" s="18" t="str">
        <f>VLOOKUP(data[Lead Name],get_cat!$A$170:$B$171,2,0)</f>
        <v>Betty Fernandez
Address: One Ashburton Place Room 1017 Boston, MA 02108
Phone: 617-720-3133 | Email: betty.fernandez@state.ma.us</v>
      </c>
    </row>
    <row r="116" spans="1:37" x14ac:dyDescent="0.3">
      <c r="A116" t="s">
        <v>207</v>
      </c>
      <c r="B116" t="s">
        <v>647</v>
      </c>
      <c r="C116" t="s">
        <v>7</v>
      </c>
      <c r="D116" t="s">
        <v>29</v>
      </c>
      <c r="E116" t="s">
        <v>526</v>
      </c>
      <c r="F116" t="s">
        <v>526</v>
      </c>
      <c r="G116" t="s">
        <v>527</v>
      </c>
      <c r="H116" t="s">
        <v>526</v>
      </c>
      <c r="I116" t="s">
        <v>526</v>
      </c>
      <c r="J116" t="s">
        <v>526</v>
      </c>
      <c r="K116" t="s">
        <v>527</v>
      </c>
      <c r="L116" t="s">
        <v>527</v>
      </c>
      <c r="M116" t="s">
        <v>527</v>
      </c>
      <c r="N116" t="s">
        <v>526</v>
      </c>
      <c r="O116" t="s">
        <v>526</v>
      </c>
      <c r="P116" t="s">
        <v>526</v>
      </c>
      <c r="Q116" t="s">
        <v>526</v>
      </c>
      <c r="R116" t="s">
        <v>526</v>
      </c>
      <c r="S116" t="s">
        <v>526</v>
      </c>
      <c r="T116" t="s">
        <v>140</v>
      </c>
      <c r="U116" t="s">
        <v>141</v>
      </c>
      <c r="V116" t="s">
        <v>142</v>
      </c>
      <c r="W116" t="s">
        <v>143</v>
      </c>
      <c r="X116" t="s">
        <v>144</v>
      </c>
      <c r="Y116" t="s">
        <v>145</v>
      </c>
      <c r="Z116" t="s">
        <v>636</v>
      </c>
      <c r="AA116">
        <v>0.02</v>
      </c>
      <c r="AB116">
        <v>0.01</v>
      </c>
      <c r="AC116">
        <v>0.01</v>
      </c>
      <c r="AD116">
        <v>0</v>
      </c>
      <c r="AE116">
        <v>0.18</v>
      </c>
      <c r="AG116">
        <v>0.18</v>
      </c>
      <c r="AH116" t="str">
        <f t="array" ref="AH1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116" t="str">
        <f t="array" ref="AI1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18.00%
% Markup Non Business/Emergency Hours: $0.00
% Markup Materials: 18.00%</v>
      </c>
      <c r="AJ1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BRYAN BALICKI, PE, VP &amp; PROJECT MANAGER
Primary Addres: 199 SERVISTAR INDUSTRIAL WAY, SUITE 2, WESTFIELD, MA 01085
Phone Number: 413.562.4884 XT. 22
Fax Number: 413.562.4899</v>
      </c>
      <c r="AK116" s="18" t="str">
        <f>VLOOKUP(data[Lead Name],get_cat!$A$170:$B$171,2,0)</f>
        <v>Betty Fernandez
Address: One Ashburton Place Room 1017 Boston, MA 02108
Phone: 617-720-3133 | Email: betty.fernandez@state.ma.us</v>
      </c>
    </row>
    <row r="117" spans="1:37" x14ac:dyDescent="0.3">
      <c r="A117" t="s">
        <v>423</v>
      </c>
      <c r="B117" t="s">
        <v>647</v>
      </c>
      <c r="C117" t="s">
        <v>7</v>
      </c>
      <c r="D117" t="s">
        <v>45</v>
      </c>
      <c r="E117" t="s">
        <v>526</v>
      </c>
      <c r="F117" t="s">
        <v>526</v>
      </c>
      <c r="G117" t="s">
        <v>526</v>
      </c>
      <c r="H117" t="s">
        <v>527</v>
      </c>
      <c r="I117" t="s">
        <v>526</v>
      </c>
      <c r="J117" t="s">
        <v>527</v>
      </c>
      <c r="K117" t="s">
        <v>526</v>
      </c>
      <c r="L117" t="s">
        <v>526</v>
      </c>
      <c r="M117" t="s">
        <v>526</v>
      </c>
      <c r="N117" t="s">
        <v>527</v>
      </c>
      <c r="O117" t="s">
        <v>526</v>
      </c>
      <c r="P117" t="s">
        <v>527</v>
      </c>
      <c r="Q117" t="s">
        <v>527</v>
      </c>
      <c r="R117" t="s">
        <v>527</v>
      </c>
      <c r="S117" t="s">
        <v>526</v>
      </c>
      <c r="T117" t="s">
        <v>339</v>
      </c>
      <c r="U117" t="s">
        <v>360</v>
      </c>
      <c r="V117" t="s">
        <v>361</v>
      </c>
      <c r="W117" t="s">
        <v>362</v>
      </c>
      <c r="X117" t="s">
        <v>363</v>
      </c>
      <c r="Y117" t="s">
        <v>364</v>
      </c>
      <c r="Z117" t="s">
        <v>645</v>
      </c>
      <c r="AA117">
        <v>0.02</v>
      </c>
      <c r="AB117">
        <v>1.4999999999999999E-2</v>
      </c>
      <c r="AC117">
        <v>0.01</v>
      </c>
      <c r="AD117">
        <v>5.0000000000000001E-3</v>
      </c>
      <c r="AE117">
        <v>1</v>
      </c>
      <c r="AF117">
        <v>160</v>
      </c>
      <c r="AG117">
        <v>1</v>
      </c>
      <c r="AH117" t="str">
        <f t="array" ref="AH1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17" t="str">
        <f t="array" ref="AI1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100.00%
% Markup Non Business/Emergency Hours: $160.00
% Markup Materials: 100.00%</v>
      </c>
      <c r="AJ1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E. John McGovern
Primary Addres: 10 A Street, Hyde Park, MA  02136
Phone Number: 617 364 5585
Fax Number: 617 364 4044</v>
      </c>
      <c r="AK117" s="18" t="str">
        <f>VLOOKUP(data[Lead Name],get_cat!$A$170:$B$171,2,0)</f>
        <v>Betty Fernandez
Address: One Ashburton Place Room 1017 Boston, MA 02108
Phone: 617-720-3133 | Email: betty.fernandez@state.ma.us</v>
      </c>
    </row>
    <row r="118" spans="1:37" x14ac:dyDescent="0.3">
      <c r="A118" t="s">
        <v>814</v>
      </c>
      <c r="B118" t="s">
        <v>647</v>
      </c>
      <c r="C118" t="s">
        <v>7</v>
      </c>
      <c r="D118" t="s">
        <v>89</v>
      </c>
      <c r="E118" t="s">
        <v>526</v>
      </c>
      <c r="F118" t="s">
        <v>527</v>
      </c>
      <c r="G118" t="s">
        <v>526</v>
      </c>
      <c r="H118" t="s">
        <v>526</v>
      </c>
      <c r="I118" t="s">
        <v>526</v>
      </c>
      <c r="J118" t="s">
        <v>526</v>
      </c>
      <c r="K118" t="s">
        <v>527</v>
      </c>
      <c r="L118" t="s">
        <v>527</v>
      </c>
      <c r="M118" t="s">
        <v>527</v>
      </c>
      <c r="N118" t="s">
        <v>526</v>
      </c>
      <c r="O118" t="s">
        <v>526</v>
      </c>
      <c r="P118" t="s">
        <v>526</v>
      </c>
      <c r="Q118" t="s">
        <v>526</v>
      </c>
      <c r="R118" t="s">
        <v>526</v>
      </c>
      <c r="S118" t="s">
        <v>526</v>
      </c>
      <c r="T118" t="s">
        <v>815</v>
      </c>
      <c r="U118" t="s">
        <v>816</v>
      </c>
      <c r="V118" t="s">
        <v>817</v>
      </c>
      <c r="W118" t="s">
        <v>818</v>
      </c>
      <c r="X118" t="s">
        <v>819</v>
      </c>
      <c r="Y118" t="s">
        <v>820</v>
      </c>
      <c r="Z118" t="s">
        <v>207</v>
      </c>
      <c r="AA118">
        <v>0.05</v>
      </c>
      <c r="AB118">
        <v>0.03</v>
      </c>
      <c r="AC118">
        <v>0.02</v>
      </c>
      <c r="AD118">
        <v>0.01</v>
      </c>
      <c r="AF118">
        <v>125</v>
      </c>
      <c r="AH118" t="str">
        <f t="array" ref="AH1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3.00%
PPD 20 Days: 2.00%
PPD 30 Days: 1.00%</v>
      </c>
      <c r="AI118" t="str">
        <f t="array" ref="AI1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$125.00
% Markup Materials: 0.00%</v>
      </c>
      <c r="AJ1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Casey Butler, Operations Manager
Primary Addres: 29H Kripes Road, East Granby, CT  06026
Phone Number: 860-653-5095
Fax Number: 860-653-5328</v>
      </c>
      <c r="AK118" s="18" t="str">
        <f>VLOOKUP(data[Lead Name],get_cat!$A$170:$B$171,2,0)</f>
        <v>Betty Fernandez
Address: One Ashburton Place Room 1017 Boston, MA 02108
Phone: 617-720-3133 | Email: betty.fernandez@state.ma.us</v>
      </c>
    </row>
    <row r="119" spans="1:37" x14ac:dyDescent="0.3">
      <c r="A119" t="s">
        <v>220</v>
      </c>
      <c r="B119" t="s">
        <v>647</v>
      </c>
      <c r="C119" t="s">
        <v>7</v>
      </c>
      <c r="D119" t="s">
        <v>22</v>
      </c>
      <c r="E119" t="s">
        <v>526</v>
      </c>
      <c r="F119" t="s">
        <v>526</v>
      </c>
      <c r="G119" t="s">
        <v>527</v>
      </c>
      <c r="H119" t="s">
        <v>526</v>
      </c>
      <c r="I119" t="s">
        <v>526</v>
      </c>
      <c r="J119" t="s">
        <v>526</v>
      </c>
      <c r="K119" t="s">
        <v>526</v>
      </c>
      <c r="L119" t="s">
        <v>526</v>
      </c>
      <c r="M119" t="s">
        <v>527</v>
      </c>
      <c r="N119" t="s">
        <v>526</v>
      </c>
      <c r="O119" t="s">
        <v>526</v>
      </c>
      <c r="P119" t="s">
        <v>526</v>
      </c>
      <c r="Q119" t="s">
        <v>526</v>
      </c>
      <c r="R119" t="s">
        <v>526</v>
      </c>
      <c r="S119" t="s">
        <v>526</v>
      </c>
      <c r="T119" t="s">
        <v>146</v>
      </c>
      <c r="U119" t="s">
        <v>147</v>
      </c>
      <c r="V119" t="s">
        <v>148</v>
      </c>
      <c r="W119" t="s">
        <v>149</v>
      </c>
      <c r="X119" t="s">
        <v>20</v>
      </c>
      <c r="Y119" t="s">
        <v>150</v>
      </c>
      <c r="Z119" t="s">
        <v>423</v>
      </c>
      <c r="AA119">
        <v>0.05</v>
      </c>
      <c r="AB119">
        <v>0.04</v>
      </c>
      <c r="AC119">
        <v>0.03</v>
      </c>
      <c r="AD119">
        <v>0.02</v>
      </c>
      <c r="AE119">
        <v>0.35</v>
      </c>
      <c r="AF119">
        <v>130</v>
      </c>
      <c r="AG119">
        <v>0.1</v>
      </c>
      <c r="AH119" t="str">
        <f t="array" ref="AH1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5.00%
PPD 15 Days: 4.00%
PPD 20 Days: 3.00%
PPD 30 Days: 2.00%</v>
      </c>
      <c r="AI119" t="str">
        <f t="array" ref="AI1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$130.00
% Markup Materials: 10.00%</v>
      </c>
      <c r="AJ1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Francis Alibozek, President/Owner
Primary Addres: 117 Grove Street, Adams MA 01220
Phone Number: 413-743-0843
Fax Number: n/a</v>
      </c>
      <c r="AK119" s="18" t="str">
        <f>VLOOKUP(data[Lead Name],get_cat!$A$170:$B$171,2,0)</f>
        <v>Betty Fernandez
Address: One Ashburton Place Room 1017 Boston, MA 02108
Phone: 617-720-3133 | Email: betty.fernandez@state.ma.us</v>
      </c>
    </row>
    <row r="120" spans="1:37" x14ac:dyDescent="0.3">
      <c r="A120" t="s">
        <v>208</v>
      </c>
      <c r="B120" t="s">
        <v>647</v>
      </c>
      <c r="C120" t="s">
        <v>7</v>
      </c>
      <c r="D120" t="s">
        <v>151</v>
      </c>
      <c r="E120" t="s">
        <v>527</v>
      </c>
      <c r="F120" t="s">
        <v>527</v>
      </c>
      <c r="G120" t="s">
        <v>527</v>
      </c>
      <c r="H120" t="s">
        <v>527</v>
      </c>
      <c r="I120" t="s">
        <v>527</v>
      </c>
      <c r="J120" t="s">
        <v>527</v>
      </c>
      <c r="K120" t="s">
        <v>527</v>
      </c>
      <c r="L120" t="s">
        <v>527</v>
      </c>
      <c r="M120" t="s">
        <v>527</v>
      </c>
      <c r="N120" t="s">
        <v>527</v>
      </c>
      <c r="O120" t="s">
        <v>527</v>
      </c>
      <c r="P120" t="s">
        <v>527</v>
      </c>
      <c r="Q120" t="s">
        <v>527</v>
      </c>
      <c r="R120" t="s">
        <v>527</v>
      </c>
      <c r="S120" t="s">
        <v>527</v>
      </c>
      <c r="T120" t="s">
        <v>152</v>
      </c>
      <c r="U120" t="s">
        <v>153</v>
      </c>
      <c r="V120" t="s">
        <v>154</v>
      </c>
      <c r="W120" t="s">
        <v>155</v>
      </c>
      <c r="X120" t="s">
        <v>156</v>
      </c>
      <c r="Y120" t="s">
        <v>157</v>
      </c>
      <c r="Z120" t="s">
        <v>814</v>
      </c>
      <c r="AA120">
        <v>0.01</v>
      </c>
      <c r="AB120">
        <v>0</v>
      </c>
      <c r="AC120">
        <v>0</v>
      </c>
      <c r="AD120">
        <v>0</v>
      </c>
      <c r="AF120">
        <v>175.5</v>
      </c>
      <c r="AG120">
        <v>0.35</v>
      </c>
      <c r="AH120" t="str">
        <f t="array" ref="AH1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0" t="str">
        <f t="array" ref="AI1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$175.50
% Markup Materials: 35.00%</v>
      </c>
      <c r="AJ1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Eric Clark, President
Primary Addres: PO Box 567, Wareham
Phone Number: (508) 295-7336
Fax Number: (508) 291-2544</v>
      </c>
      <c r="AK120" s="18" t="str">
        <f>VLOOKUP(data[Lead Name],get_cat!$A$170:$B$171,2,0)</f>
        <v>Betty Fernandez
Address: One Ashburton Place Room 1017 Boston, MA 02108
Phone: 617-720-3133 | Email: betty.fernandez@state.ma.us</v>
      </c>
    </row>
    <row r="121" spans="1:37" x14ac:dyDescent="0.3">
      <c r="A121" t="s">
        <v>828</v>
      </c>
      <c r="B121" t="s">
        <v>647</v>
      </c>
      <c r="C121" t="s">
        <v>7</v>
      </c>
      <c r="D121" t="s">
        <v>151</v>
      </c>
      <c r="E121" t="s">
        <v>527</v>
      </c>
      <c r="F121" t="s">
        <v>527</v>
      </c>
      <c r="G121" t="s">
        <v>527</v>
      </c>
      <c r="H121" t="s">
        <v>527</v>
      </c>
      <c r="I121" t="s">
        <v>527</v>
      </c>
      <c r="J121" t="s">
        <v>527</v>
      </c>
      <c r="K121" t="s">
        <v>527</v>
      </c>
      <c r="L121" t="s">
        <v>527</v>
      </c>
      <c r="M121" t="s">
        <v>527</v>
      </c>
      <c r="N121" t="s">
        <v>527</v>
      </c>
      <c r="O121" t="s">
        <v>527</v>
      </c>
      <c r="P121" t="s">
        <v>527</v>
      </c>
      <c r="Q121" t="s">
        <v>527</v>
      </c>
      <c r="R121" t="s">
        <v>527</v>
      </c>
      <c r="S121" t="s">
        <v>527</v>
      </c>
      <c r="T121" t="s">
        <v>829</v>
      </c>
      <c r="U121" t="s">
        <v>830</v>
      </c>
      <c r="V121" t="s">
        <v>831</v>
      </c>
      <c r="W121" t="s">
        <v>832</v>
      </c>
      <c r="X121" t="s">
        <v>524</v>
      </c>
      <c r="Y121" t="s">
        <v>833</v>
      </c>
      <c r="Z121" t="s">
        <v>220</v>
      </c>
      <c r="AA121">
        <v>0.01</v>
      </c>
      <c r="AB121">
        <v>0</v>
      </c>
      <c r="AC121">
        <v>0</v>
      </c>
      <c r="AD121">
        <v>0</v>
      </c>
      <c r="AE121">
        <v>0</v>
      </c>
      <c r="AG121">
        <v>0</v>
      </c>
      <c r="AH121" t="str">
        <f t="array" ref="AH1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1" t="str">
        <f t="array" ref="AI1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Laurence Boyett 
Primary Addres: 100 Quarry Drive, Milford, MA 01757
Phone Number: 508-482-1641
Fax Number: 0</v>
      </c>
      <c r="AK121" s="18" t="str">
        <f>VLOOKUP(data[Lead Name],get_cat!$A$170:$B$171,2,0)</f>
        <v>Betty Fernandez
Address: One Ashburton Place Room 1017 Boston, MA 02108
Phone: 617-720-3133 | Email: betty.fernandez@state.ma.us</v>
      </c>
    </row>
    <row r="122" spans="1:37" x14ac:dyDescent="0.3">
      <c r="A122" t="s">
        <v>221</v>
      </c>
      <c r="B122" t="s">
        <v>647</v>
      </c>
      <c r="C122" t="s">
        <v>7</v>
      </c>
      <c r="D122" t="s">
        <v>89</v>
      </c>
      <c r="E122" t="s">
        <v>526</v>
      </c>
      <c r="F122" t="s">
        <v>527</v>
      </c>
      <c r="G122" t="s">
        <v>526</v>
      </c>
      <c r="H122" t="s">
        <v>527</v>
      </c>
      <c r="I122" t="s">
        <v>526</v>
      </c>
      <c r="J122" t="s">
        <v>527</v>
      </c>
      <c r="K122" t="s">
        <v>526</v>
      </c>
      <c r="L122" t="s">
        <v>526</v>
      </c>
      <c r="M122" t="s">
        <v>526</v>
      </c>
      <c r="N122" t="s">
        <v>527</v>
      </c>
      <c r="O122" t="s">
        <v>526</v>
      </c>
      <c r="P122" t="s">
        <v>527</v>
      </c>
      <c r="Q122" t="s">
        <v>527</v>
      </c>
      <c r="R122" t="s">
        <v>527</v>
      </c>
      <c r="S122" t="s">
        <v>527</v>
      </c>
      <c r="T122" t="s">
        <v>158</v>
      </c>
      <c r="U122" t="s">
        <v>159</v>
      </c>
      <c r="V122" t="s">
        <v>160</v>
      </c>
      <c r="W122" t="s">
        <v>161</v>
      </c>
      <c r="X122" t="s">
        <v>162</v>
      </c>
      <c r="Y122" t="s">
        <v>163</v>
      </c>
      <c r="Z122" t="s">
        <v>828</v>
      </c>
      <c r="AA122">
        <v>0</v>
      </c>
      <c r="AB122">
        <v>0.01</v>
      </c>
      <c r="AC122">
        <v>0</v>
      </c>
      <c r="AD122">
        <v>0</v>
      </c>
      <c r="AE122">
        <v>0.7</v>
      </c>
      <c r="AF122">
        <v>168</v>
      </c>
      <c r="AH122" t="str">
        <f t="array" ref="AH1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122" t="str">
        <f t="array" ref="AI1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70.00%
% Markup Non Business/Emergency Hours: $168.00
% Markup Materials: 0.00%</v>
      </c>
      <c r="AJ1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V. Santos Vice President
Primary Addres: 30 Robert W. Boyden Rd Unit A-100, Taunton, MA
Phone Number: 401-236-5344
Fax Number: 508-822-2177</v>
      </c>
      <c r="AK122" s="18" t="str">
        <f>VLOOKUP(data[Lead Name],get_cat!$A$170:$B$171,2,0)</f>
        <v>Betty Fernandez
Address: One Ashburton Place Room 1017 Boston, MA 02108
Phone: 617-720-3133 | Email: betty.fernandez@state.ma.us</v>
      </c>
    </row>
    <row r="123" spans="1:37" x14ac:dyDescent="0.3">
      <c r="A123" t="s">
        <v>867</v>
      </c>
      <c r="B123" t="s">
        <v>647</v>
      </c>
      <c r="C123" t="s">
        <v>7</v>
      </c>
      <c r="D123" t="s">
        <v>29</v>
      </c>
      <c r="E123" t="s">
        <v>527</v>
      </c>
      <c r="F123" t="s">
        <v>527</v>
      </c>
      <c r="G123" t="s">
        <v>527</v>
      </c>
      <c r="H123" t="s">
        <v>527</v>
      </c>
      <c r="I123" t="s">
        <v>527</v>
      </c>
      <c r="J123" t="s">
        <v>527</v>
      </c>
      <c r="K123" t="s">
        <v>527</v>
      </c>
      <c r="L123" t="s">
        <v>527</v>
      </c>
      <c r="M123" t="s">
        <v>527</v>
      </c>
      <c r="N123" t="s">
        <v>527</v>
      </c>
      <c r="O123" t="s">
        <v>527</v>
      </c>
      <c r="P123" t="s">
        <v>527</v>
      </c>
      <c r="Q123" t="s">
        <v>527</v>
      </c>
      <c r="R123" t="s">
        <v>527</v>
      </c>
      <c r="S123" t="s">
        <v>527</v>
      </c>
      <c r="T123" t="s">
        <v>868</v>
      </c>
      <c r="U123" t="s">
        <v>869</v>
      </c>
      <c r="V123" t="s">
        <v>870</v>
      </c>
      <c r="W123" t="s">
        <v>871</v>
      </c>
      <c r="X123" t="s">
        <v>872</v>
      </c>
      <c r="Y123" t="s">
        <v>873</v>
      </c>
      <c r="Z123" t="s">
        <v>637</v>
      </c>
      <c r="AA123">
        <v>0.02</v>
      </c>
      <c r="AB123">
        <v>0.01</v>
      </c>
      <c r="AC123">
        <v>0.01</v>
      </c>
      <c r="AD123">
        <v>0</v>
      </c>
      <c r="AE123">
        <v>0</v>
      </c>
      <c r="AF123">
        <v>0</v>
      </c>
      <c r="AG123">
        <v>0</v>
      </c>
      <c r="AH123" t="str">
        <f t="array" ref="AH1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1.00%
PPD 30 Days: 0.00%</v>
      </c>
      <c r="AI123" t="str">
        <f t="array" ref="AI1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Kupfer
Primary Addres: 68 South Oxford RD., Millbury,Ma. 01527
Phone Number: 508-856-3042
Fax Number: 508-581-7868</v>
      </c>
      <c r="AK123" s="18" t="str">
        <f>VLOOKUP(data[Lead Name],get_cat!$A$170:$B$171,2,0)</f>
        <v>Betty Fernandez
Address: One Ashburton Place Room 1017 Boston, MA 02108
Phone: 617-720-3133 | Email: betty.fernandez@state.ma.us</v>
      </c>
    </row>
    <row r="124" spans="1:37" x14ac:dyDescent="0.3">
      <c r="A124" t="s">
        <v>564</v>
      </c>
      <c r="B124" t="s">
        <v>647</v>
      </c>
      <c r="C124" t="s">
        <v>7</v>
      </c>
      <c r="D124" t="s">
        <v>29</v>
      </c>
      <c r="E124" t="s">
        <v>526</v>
      </c>
      <c r="F124" t="s">
        <v>526</v>
      </c>
      <c r="G124" t="s">
        <v>526</v>
      </c>
      <c r="H124" t="s">
        <v>526</v>
      </c>
      <c r="I124" t="s">
        <v>526</v>
      </c>
      <c r="J124" t="s">
        <v>526</v>
      </c>
      <c r="K124" t="s">
        <v>526</v>
      </c>
      <c r="L124" t="s">
        <v>526</v>
      </c>
      <c r="M124" t="s">
        <v>526</v>
      </c>
      <c r="N124" t="s">
        <v>526</v>
      </c>
      <c r="O124" t="s">
        <v>526</v>
      </c>
      <c r="P124" t="s">
        <v>526</v>
      </c>
      <c r="Q124" t="s">
        <v>526</v>
      </c>
      <c r="R124" t="s">
        <v>526</v>
      </c>
      <c r="S124" t="s">
        <v>527</v>
      </c>
      <c r="T124" t="s">
        <v>565</v>
      </c>
      <c r="U124" t="s">
        <v>566</v>
      </c>
      <c r="V124" t="s">
        <v>567</v>
      </c>
      <c r="W124" t="s">
        <v>568</v>
      </c>
      <c r="X124" t="s">
        <v>524</v>
      </c>
      <c r="Y124" t="s">
        <v>569</v>
      </c>
      <c r="Z124" t="s">
        <v>221</v>
      </c>
      <c r="AA124">
        <v>0.03</v>
      </c>
      <c r="AB124">
        <v>0.02</v>
      </c>
      <c r="AC124">
        <v>0.01</v>
      </c>
      <c r="AD124">
        <v>0</v>
      </c>
      <c r="AE124">
        <v>0.43</v>
      </c>
      <c r="AF124">
        <v>1.4722999999999999</v>
      </c>
      <c r="AG124">
        <v>0.1</v>
      </c>
      <c r="AH124" t="str">
        <f t="array" ref="AH1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2.00%
PPD 20 Days: 1.00%
PPD 30 Days: 0.00%</v>
      </c>
      <c r="AI124" t="str">
        <f t="array" ref="AI1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43.00%
% Markup Non Business/Emergency Hours: $1.47
% Markup Materials: 10.00%</v>
      </c>
      <c r="AJ1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Steven LeBoeuf
Primary Addres: 18 Sutton Ave., Oxford, MA  01540
Phone Number: 508 987 9472
Fax Number: 0</v>
      </c>
      <c r="AK124" s="18" t="str">
        <f>VLOOKUP(data[Lead Name],get_cat!$A$170:$B$171,2,0)</f>
        <v>Betty Fernandez
Address: One Ashburton Place Room 1017 Boston, MA 02108
Phone: 617-720-3133 | Email: betty.fernandez@state.ma.us</v>
      </c>
    </row>
    <row r="125" spans="1:37" x14ac:dyDescent="0.3">
      <c r="A125" t="s">
        <v>209</v>
      </c>
      <c r="B125" t="s">
        <v>647</v>
      </c>
      <c r="C125" t="s">
        <v>7</v>
      </c>
      <c r="D125" t="s">
        <v>133</v>
      </c>
      <c r="E125" t="s">
        <v>526</v>
      </c>
      <c r="F125" t="s">
        <v>527</v>
      </c>
      <c r="G125" t="s">
        <v>526</v>
      </c>
      <c r="H125" t="s">
        <v>527</v>
      </c>
      <c r="I125" t="s">
        <v>526</v>
      </c>
      <c r="J125" t="s">
        <v>527</v>
      </c>
      <c r="K125" t="s">
        <v>526</v>
      </c>
      <c r="L125" t="s">
        <v>527</v>
      </c>
      <c r="M125" t="s">
        <v>526</v>
      </c>
      <c r="N125" t="s">
        <v>527</v>
      </c>
      <c r="O125" t="s">
        <v>526</v>
      </c>
      <c r="P125" t="s">
        <v>527</v>
      </c>
      <c r="Q125" t="s">
        <v>527</v>
      </c>
      <c r="R125" t="s">
        <v>527</v>
      </c>
      <c r="S125" t="s">
        <v>527</v>
      </c>
      <c r="T125" t="s">
        <v>164</v>
      </c>
      <c r="U125" t="s">
        <v>165</v>
      </c>
      <c r="V125" t="s">
        <v>166</v>
      </c>
      <c r="W125" t="s">
        <v>167</v>
      </c>
      <c r="X125" t="s">
        <v>168</v>
      </c>
      <c r="Y125" t="s">
        <v>169</v>
      </c>
      <c r="Z125" t="s">
        <v>867</v>
      </c>
      <c r="AA125">
        <v>0.01</v>
      </c>
      <c r="AB125">
        <v>0</v>
      </c>
      <c r="AC125">
        <v>0</v>
      </c>
      <c r="AD125">
        <v>0</v>
      </c>
      <c r="AE125">
        <v>1.17</v>
      </c>
      <c r="AF125">
        <v>238.5</v>
      </c>
      <c r="AG125">
        <v>0.2</v>
      </c>
      <c r="AH125" t="str">
        <f t="array" ref="AH1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5" t="str">
        <f t="array" ref="AI1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117.00%
% Markup Non Business/Emergency Hours: $238.50
% Markup Materials: 20.00%</v>
      </c>
      <c r="AJ1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5" s="18" t="str">
        <f>VLOOKUP(data[Lead Name],get_cat!$A$170:$B$171,2,0)</f>
        <v>Betty Fernandez
Address: One Ashburton Place Room 1017 Boston, MA 02108
Phone: 617-720-3133 | Email: betty.fernandez@state.ma.us</v>
      </c>
    </row>
    <row r="126" spans="1:37" x14ac:dyDescent="0.3">
      <c r="A126" t="s">
        <v>210</v>
      </c>
      <c r="B126" t="s">
        <v>647</v>
      </c>
      <c r="C126" t="s">
        <v>7</v>
      </c>
      <c r="D126" t="s">
        <v>22</v>
      </c>
      <c r="E126" t="s">
        <v>526</v>
      </c>
      <c r="F126" t="s">
        <v>527</v>
      </c>
      <c r="G126" t="s">
        <v>526</v>
      </c>
      <c r="H126" t="s">
        <v>527</v>
      </c>
      <c r="I126" t="s">
        <v>526</v>
      </c>
      <c r="J126" t="s">
        <v>527</v>
      </c>
      <c r="K126" t="s">
        <v>526</v>
      </c>
      <c r="L126" t="s">
        <v>527</v>
      </c>
      <c r="M126" t="s">
        <v>526</v>
      </c>
      <c r="N126" t="s">
        <v>527</v>
      </c>
      <c r="O126" t="s">
        <v>526</v>
      </c>
      <c r="P126" t="s">
        <v>527</v>
      </c>
      <c r="Q126" t="s">
        <v>527</v>
      </c>
      <c r="R126" t="s">
        <v>527</v>
      </c>
      <c r="S126" t="s">
        <v>527</v>
      </c>
      <c r="T126" t="s">
        <v>164</v>
      </c>
      <c r="U126" t="s">
        <v>165</v>
      </c>
      <c r="V126" t="s">
        <v>166</v>
      </c>
      <c r="W126" t="s">
        <v>167</v>
      </c>
      <c r="X126" t="s">
        <v>168</v>
      </c>
      <c r="Y126" t="s">
        <v>169</v>
      </c>
      <c r="Z126" t="s">
        <v>564</v>
      </c>
      <c r="AA126">
        <v>0.01</v>
      </c>
      <c r="AB126">
        <v>0</v>
      </c>
      <c r="AC126">
        <v>0</v>
      </c>
      <c r="AD126">
        <v>0</v>
      </c>
      <c r="AE126">
        <v>0.97</v>
      </c>
      <c r="AF126">
        <v>204</v>
      </c>
      <c r="AG126">
        <v>0.2</v>
      </c>
      <c r="AH126" t="str">
        <f t="array" ref="AH1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6" t="str">
        <f t="array" ref="AI1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$204.00
% Markup Materials: 20.00%</v>
      </c>
      <c r="AJ1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6" s="18" t="str">
        <f>VLOOKUP(data[Lead Name],get_cat!$A$170:$B$171,2,0)</f>
        <v>Betty Fernandez
Address: One Ashburton Place Room 1017 Boston, MA 02108
Phone: 617-720-3133 | Email: betty.fernandez@state.ma.us</v>
      </c>
    </row>
    <row r="127" spans="1:37" x14ac:dyDescent="0.3">
      <c r="A127" t="s">
        <v>211</v>
      </c>
      <c r="B127" t="s">
        <v>647</v>
      </c>
      <c r="C127" t="s">
        <v>7</v>
      </c>
      <c r="D127" t="s">
        <v>45</v>
      </c>
      <c r="E127" t="s">
        <v>526</v>
      </c>
      <c r="F127" t="s">
        <v>527</v>
      </c>
      <c r="G127" t="s">
        <v>526</v>
      </c>
      <c r="H127" t="s">
        <v>527</v>
      </c>
      <c r="I127" t="s">
        <v>526</v>
      </c>
      <c r="J127" t="s">
        <v>527</v>
      </c>
      <c r="K127" t="s">
        <v>526</v>
      </c>
      <c r="L127" t="s">
        <v>527</v>
      </c>
      <c r="M127" t="s">
        <v>526</v>
      </c>
      <c r="N127" t="s">
        <v>527</v>
      </c>
      <c r="O127" t="s">
        <v>526</v>
      </c>
      <c r="P127" t="s">
        <v>527</v>
      </c>
      <c r="Q127" t="s">
        <v>527</v>
      </c>
      <c r="R127" t="s">
        <v>527</v>
      </c>
      <c r="S127" t="s">
        <v>527</v>
      </c>
      <c r="T127" t="s">
        <v>164</v>
      </c>
      <c r="U127" t="s">
        <v>165</v>
      </c>
      <c r="V127" t="s">
        <v>166</v>
      </c>
      <c r="W127" t="s">
        <v>167</v>
      </c>
      <c r="X127" t="s">
        <v>168</v>
      </c>
      <c r="Y127" t="s">
        <v>169</v>
      </c>
      <c r="Z127" t="s">
        <v>209</v>
      </c>
      <c r="AA127">
        <v>0.01</v>
      </c>
      <c r="AB127">
        <v>0</v>
      </c>
      <c r="AC127">
        <v>0</v>
      </c>
      <c r="AD127">
        <v>0</v>
      </c>
      <c r="AE127">
        <v>1.1599999999999999</v>
      </c>
      <c r="AF127">
        <v>175.5</v>
      </c>
      <c r="AG127">
        <v>0.2</v>
      </c>
      <c r="AH127" t="str">
        <f t="array" ref="AH1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7" t="str">
        <f t="array" ref="AI1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116.00%
% Markup Non Business/Emergency Hours: $175.50
% Markup Materials: 20.00%</v>
      </c>
      <c r="AJ1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7" s="18" t="str">
        <f>VLOOKUP(data[Lead Name],get_cat!$A$170:$B$171,2,0)</f>
        <v>Betty Fernandez
Address: One Ashburton Place Room 1017 Boston, MA 02108
Phone: 617-720-3133 | Email: betty.fernandez@state.ma.us</v>
      </c>
    </row>
    <row r="128" spans="1:37" x14ac:dyDescent="0.3">
      <c r="A128" t="s">
        <v>212</v>
      </c>
      <c r="B128" t="s">
        <v>647</v>
      </c>
      <c r="C128" t="s">
        <v>7</v>
      </c>
      <c r="D128" t="s">
        <v>29</v>
      </c>
      <c r="E128" t="s">
        <v>526</v>
      </c>
      <c r="F128" t="s">
        <v>527</v>
      </c>
      <c r="G128" t="s">
        <v>526</v>
      </c>
      <c r="H128" t="s">
        <v>527</v>
      </c>
      <c r="I128" t="s">
        <v>526</v>
      </c>
      <c r="J128" t="s">
        <v>527</v>
      </c>
      <c r="K128" t="s">
        <v>526</v>
      </c>
      <c r="L128" t="s">
        <v>527</v>
      </c>
      <c r="M128" t="s">
        <v>526</v>
      </c>
      <c r="N128" t="s">
        <v>527</v>
      </c>
      <c r="O128" t="s">
        <v>526</v>
      </c>
      <c r="P128" t="s">
        <v>527</v>
      </c>
      <c r="Q128" t="s">
        <v>527</v>
      </c>
      <c r="R128" t="s">
        <v>527</v>
      </c>
      <c r="S128" t="s">
        <v>527</v>
      </c>
      <c r="T128" t="s">
        <v>164</v>
      </c>
      <c r="U128" t="s">
        <v>165</v>
      </c>
      <c r="V128" t="s">
        <v>166</v>
      </c>
      <c r="W128" t="s">
        <v>167</v>
      </c>
      <c r="X128" t="s">
        <v>168</v>
      </c>
      <c r="Y128" t="s">
        <v>169</v>
      </c>
      <c r="Z128" t="s">
        <v>210</v>
      </c>
      <c r="AA128">
        <v>0.01</v>
      </c>
      <c r="AB128">
        <v>0</v>
      </c>
      <c r="AC128">
        <v>0</v>
      </c>
      <c r="AD128">
        <v>0</v>
      </c>
      <c r="AE128">
        <v>0.97</v>
      </c>
      <c r="AF128">
        <v>199.5</v>
      </c>
      <c r="AG128">
        <v>0.2</v>
      </c>
      <c r="AH128" t="str">
        <f t="array" ref="AH1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8" t="str">
        <f t="array" ref="AI1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$199.50
% Markup Materials: 20.00%</v>
      </c>
      <c r="AJ1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8" s="18" t="str">
        <f>VLOOKUP(data[Lead Name],get_cat!$A$170:$B$171,2,0)</f>
        <v>Betty Fernandez
Address: One Ashburton Place Room 1017 Boston, MA 02108
Phone: 617-720-3133 | Email: betty.fernandez@state.ma.us</v>
      </c>
    </row>
    <row r="129" spans="1:37" x14ac:dyDescent="0.3">
      <c r="A129" t="s">
        <v>213</v>
      </c>
      <c r="B129" t="s">
        <v>647</v>
      </c>
      <c r="C129" t="s">
        <v>7</v>
      </c>
      <c r="D129" t="s">
        <v>8</v>
      </c>
      <c r="E129" t="s">
        <v>526</v>
      </c>
      <c r="F129" t="s">
        <v>527</v>
      </c>
      <c r="G129" t="s">
        <v>526</v>
      </c>
      <c r="H129" t="s">
        <v>527</v>
      </c>
      <c r="I129" t="s">
        <v>526</v>
      </c>
      <c r="J129" t="s">
        <v>527</v>
      </c>
      <c r="K129" t="s">
        <v>526</v>
      </c>
      <c r="L129" t="s">
        <v>527</v>
      </c>
      <c r="M129" t="s">
        <v>526</v>
      </c>
      <c r="N129" t="s">
        <v>527</v>
      </c>
      <c r="O129" t="s">
        <v>526</v>
      </c>
      <c r="P129" t="s">
        <v>527</v>
      </c>
      <c r="Q129" t="s">
        <v>527</v>
      </c>
      <c r="R129" t="s">
        <v>527</v>
      </c>
      <c r="S129" t="s">
        <v>527</v>
      </c>
      <c r="T129" t="s">
        <v>164</v>
      </c>
      <c r="U129" t="s">
        <v>165</v>
      </c>
      <c r="V129" t="s">
        <v>166</v>
      </c>
      <c r="W129" t="s">
        <v>167</v>
      </c>
      <c r="X129" t="s">
        <v>168</v>
      </c>
      <c r="Y129" t="s">
        <v>169</v>
      </c>
      <c r="Z129" t="s">
        <v>211</v>
      </c>
      <c r="AA129">
        <v>0.01</v>
      </c>
      <c r="AB129">
        <v>0</v>
      </c>
      <c r="AC129">
        <v>0</v>
      </c>
      <c r="AD129">
        <v>0</v>
      </c>
      <c r="AE129">
        <v>0.85</v>
      </c>
      <c r="AF129">
        <v>172.5</v>
      </c>
      <c r="AG129">
        <v>0.2</v>
      </c>
      <c r="AH129" t="str">
        <f t="array" ref="AH1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29" t="str">
        <f t="array" ref="AI1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85.00%
% Markup Non Business/Emergency Hours: $172.50
% Markup Materials: 20.00%</v>
      </c>
      <c r="AJ1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29" s="18" t="str">
        <f>VLOOKUP(data[Lead Name],get_cat!$A$170:$B$171,2,0)</f>
        <v>Betty Fernandez
Address: One Ashburton Place Room 1017 Boston, MA 02108
Phone: 617-720-3133 | Email: betty.fernandez@state.ma.us</v>
      </c>
    </row>
    <row r="130" spans="1:37" x14ac:dyDescent="0.3">
      <c r="A130" t="s">
        <v>214</v>
      </c>
      <c r="B130" t="s">
        <v>647</v>
      </c>
      <c r="C130" t="s">
        <v>7</v>
      </c>
      <c r="D130" t="s">
        <v>15</v>
      </c>
      <c r="E130" t="s">
        <v>526</v>
      </c>
      <c r="F130" t="s">
        <v>527</v>
      </c>
      <c r="G130" t="s">
        <v>526</v>
      </c>
      <c r="H130" t="s">
        <v>527</v>
      </c>
      <c r="I130" t="s">
        <v>526</v>
      </c>
      <c r="J130" t="s">
        <v>527</v>
      </c>
      <c r="K130" t="s">
        <v>526</v>
      </c>
      <c r="L130" t="s">
        <v>527</v>
      </c>
      <c r="M130" t="s">
        <v>526</v>
      </c>
      <c r="N130" t="s">
        <v>527</v>
      </c>
      <c r="O130" t="s">
        <v>526</v>
      </c>
      <c r="P130" t="s">
        <v>527</v>
      </c>
      <c r="Q130" t="s">
        <v>527</v>
      </c>
      <c r="R130" t="s">
        <v>527</v>
      </c>
      <c r="S130" t="s">
        <v>527</v>
      </c>
      <c r="T130" t="s">
        <v>164</v>
      </c>
      <c r="U130" t="s">
        <v>165</v>
      </c>
      <c r="V130" t="s">
        <v>166</v>
      </c>
      <c r="W130" t="s">
        <v>167</v>
      </c>
      <c r="X130" t="s">
        <v>168</v>
      </c>
      <c r="Y130" t="s">
        <v>169</v>
      </c>
      <c r="Z130" t="s">
        <v>212</v>
      </c>
      <c r="AA130">
        <v>0.01</v>
      </c>
      <c r="AB130">
        <v>0</v>
      </c>
      <c r="AC130">
        <v>0</v>
      </c>
      <c r="AD130">
        <v>0</v>
      </c>
      <c r="AE130">
        <v>0.53</v>
      </c>
      <c r="AF130">
        <v>147</v>
      </c>
      <c r="AG130">
        <v>0.2</v>
      </c>
      <c r="AH130" t="str">
        <f t="array" ref="AH1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0" t="str">
        <f t="array" ref="AI1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53.00%
% Markup Non Business/Emergency Hours: $147.00
% Markup Materials: 20.00%</v>
      </c>
      <c r="AJ1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30" s="18" t="str">
        <f>VLOOKUP(data[Lead Name],get_cat!$A$170:$B$171,2,0)</f>
        <v>Betty Fernandez
Address: One Ashburton Place Room 1017 Boston, MA 02108
Phone: 617-720-3133 | Email: betty.fernandez@state.ma.us</v>
      </c>
    </row>
    <row r="131" spans="1:37" x14ac:dyDescent="0.3">
      <c r="A131" t="s">
        <v>215</v>
      </c>
      <c r="B131" t="s">
        <v>647</v>
      </c>
      <c r="C131" t="s">
        <v>7</v>
      </c>
      <c r="D131" t="s">
        <v>76</v>
      </c>
      <c r="E131" t="s">
        <v>526</v>
      </c>
      <c r="F131" t="s">
        <v>527</v>
      </c>
      <c r="G131" t="s">
        <v>526</v>
      </c>
      <c r="H131" t="s">
        <v>527</v>
      </c>
      <c r="I131" t="s">
        <v>526</v>
      </c>
      <c r="J131" t="s">
        <v>527</v>
      </c>
      <c r="K131" t="s">
        <v>526</v>
      </c>
      <c r="L131" t="s">
        <v>527</v>
      </c>
      <c r="M131" t="s">
        <v>526</v>
      </c>
      <c r="N131" t="s">
        <v>527</v>
      </c>
      <c r="O131" t="s">
        <v>526</v>
      </c>
      <c r="P131" t="s">
        <v>527</v>
      </c>
      <c r="Q131" t="s">
        <v>527</v>
      </c>
      <c r="R131" t="s">
        <v>527</v>
      </c>
      <c r="S131" t="s">
        <v>527</v>
      </c>
      <c r="T131" t="s">
        <v>164</v>
      </c>
      <c r="U131" t="s">
        <v>165</v>
      </c>
      <c r="V131" t="s">
        <v>166</v>
      </c>
      <c r="W131" t="s">
        <v>167</v>
      </c>
      <c r="X131" t="s">
        <v>168</v>
      </c>
      <c r="Y131" t="s">
        <v>169</v>
      </c>
      <c r="Z131" t="s">
        <v>213</v>
      </c>
      <c r="AA131">
        <v>0.01</v>
      </c>
      <c r="AB131">
        <v>0</v>
      </c>
      <c r="AC131">
        <v>0</v>
      </c>
      <c r="AD131">
        <v>0</v>
      </c>
      <c r="AE131">
        <v>1.01</v>
      </c>
      <c r="AF131">
        <v>220.5</v>
      </c>
      <c r="AG131">
        <v>0.2</v>
      </c>
      <c r="AH131" t="str">
        <f t="array" ref="AH1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1" t="str">
        <f t="array" ref="AI1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101.00%
% Markup Non Business/Emergency Hours: $220.50
% Markup Materials: 20.00%</v>
      </c>
      <c r="AJ1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131" s="18" t="str">
        <f>VLOOKUP(data[Lead Name],get_cat!$A$170:$B$171,2,0)</f>
        <v>Betty Fernandez
Address: One Ashburton Place Room 1017 Boston, MA 02108
Phone: 617-720-3133 | Email: betty.fernandez@state.ma.us</v>
      </c>
    </row>
    <row r="132" spans="1:37" x14ac:dyDescent="0.3">
      <c r="A132" t="s">
        <v>834</v>
      </c>
      <c r="B132" t="s">
        <v>647</v>
      </c>
      <c r="C132" t="s">
        <v>7</v>
      </c>
      <c r="D132" t="s">
        <v>89</v>
      </c>
      <c r="E132" t="s">
        <v>526</v>
      </c>
      <c r="F132" t="s">
        <v>527</v>
      </c>
      <c r="G132" t="s">
        <v>526</v>
      </c>
      <c r="H132" t="s">
        <v>527</v>
      </c>
      <c r="I132" t="s">
        <v>526</v>
      </c>
      <c r="J132" t="s">
        <v>527</v>
      </c>
      <c r="K132" t="s">
        <v>526</v>
      </c>
      <c r="L132" t="s">
        <v>527</v>
      </c>
      <c r="M132" t="s">
        <v>526</v>
      </c>
      <c r="N132" t="s">
        <v>527</v>
      </c>
      <c r="O132" t="s">
        <v>526</v>
      </c>
      <c r="P132" t="s">
        <v>527</v>
      </c>
      <c r="Q132" t="s">
        <v>527</v>
      </c>
      <c r="R132" t="s">
        <v>527</v>
      </c>
      <c r="S132" t="s">
        <v>527</v>
      </c>
      <c r="T132" t="s">
        <v>835</v>
      </c>
      <c r="U132" t="s">
        <v>836</v>
      </c>
      <c r="V132" t="s">
        <v>837</v>
      </c>
      <c r="W132" t="s">
        <v>838</v>
      </c>
      <c r="X132" t="s">
        <v>168</v>
      </c>
      <c r="Y132" t="s">
        <v>839</v>
      </c>
      <c r="Z132" t="s">
        <v>214</v>
      </c>
      <c r="AA132">
        <v>0.01</v>
      </c>
      <c r="AB132">
        <v>0</v>
      </c>
      <c r="AC132">
        <v>0</v>
      </c>
      <c r="AD132">
        <v>0</v>
      </c>
      <c r="AE132">
        <v>1.94</v>
      </c>
      <c r="AF132">
        <v>238.5</v>
      </c>
      <c r="AG132">
        <v>0.15</v>
      </c>
      <c r="AH132" t="str">
        <f t="array" ref="AH1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2" t="str">
        <f t="array" ref="AI1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194.00%
% Markup Non Business/Emergency Hours: $238.50
% Markup Materials: 15.00%</v>
      </c>
      <c r="AJ1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Danny Landry
Primary Addres: 2 Powdermill Rd, Maynard, MA
Phone Number: 978-897-6908
Fax Number: 978-897-5912</v>
      </c>
      <c r="AK132" s="18" t="str">
        <f>VLOOKUP(data[Lead Name],get_cat!$A$170:$B$171,2,0)</f>
        <v>Betty Fernandez
Address: One Ashburton Place Room 1017 Boston, MA 02108
Phone: 617-720-3133 | Email: betty.fernandez@state.ma.us</v>
      </c>
    </row>
    <row r="133" spans="1:37" x14ac:dyDescent="0.3">
      <c r="A133" t="s">
        <v>754</v>
      </c>
      <c r="B133" t="s">
        <v>647</v>
      </c>
      <c r="C133" t="s">
        <v>7</v>
      </c>
      <c r="D133" t="s">
        <v>70</v>
      </c>
      <c r="E133" t="s">
        <v>526</v>
      </c>
      <c r="F133" t="s">
        <v>526</v>
      </c>
      <c r="G133" t="s">
        <v>526</v>
      </c>
      <c r="H133" t="s">
        <v>526</v>
      </c>
      <c r="I133" t="s">
        <v>526</v>
      </c>
      <c r="J133" t="s">
        <v>526</v>
      </c>
      <c r="K133" t="s">
        <v>527</v>
      </c>
      <c r="L133" t="s">
        <v>527</v>
      </c>
      <c r="M133" t="s">
        <v>527</v>
      </c>
      <c r="N133" t="s">
        <v>526</v>
      </c>
      <c r="O133" t="s">
        <v>526</v>
      </c>
      <c r="P133" t="s">
        <v>526</v>
      </c>
      <c r="Q133" t="s">
        <v>526</v>
      </c>
      <c r="R133" t="s">
        <v>526</v>
      </c>
      <c r="S133" t="s">
        <v>526</v>
      </c>
      <c r="T133" t="s">
        <v>755</v>
      </c>
      <c r="U133" t="s">
        <v>756</v>
      </c>
      <c r="V133" t="s">
        <v>757</v>
      </c>
      <c r="W133" t="s">
        <v>758</v>
      </c>
      <c r="X133" t="s">
        <v>759</v>
      </c>
      <c r="Y133" t="s">
        <v>760</v>
      </c>
      <c r="Z133" t="s">
        <v>215</v>
      </c>
      <c r="AA133">
        <v>0.02</v>
      </c>
      <c r="AB133">
        <v>1.4999999999999999E-2</v>
      </c>
      <c r="AC133">
        <v>0.01</v>
      </c>
      <c r="AD133">
        <v>5.0000000000000001E-3</v>
      </c>
      <c r="AE133">
        <v>0.65</v>
      </c>
      <c r="AF133">
        <v>140</v>
      </c>
      <c r="AG133">
        <v>0.28000000000000003</v>
      </c>
      <c r="AH133" t="str">
        <f t="array" ref="AH1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33" t="str">
        <f t="array" ref="AI1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33" s="18" t="str">
        <f>VLOOKUP(data[Lead Name],get_cat!$A$170:$B$171,2,0)</f>
        <v>Betty Fernandez
Address: One Ashburton Place Room 1017 Boston, MA 02108
Phone: 617-720-3133 | Email: betty.fernandez@state.ma.us</v>
      </c>
    </row>
    <row r="134" spans="1:37" x14ac:dyDescent="0.3">
      <c r="A134" t="s">
        <v>761</v>
      </c>
      <c r="B134" t="s">
        <v>647</v>
      </c>
      <c r="C134" t="s">
        <v>7</v>
      </c>
      <c r="D134" t="s">
        <v>89</v>
      </c>
      <c r="E134" t="s">
        <v>526</v>
      </c>
      <c r="F134" t="s">
        <v>526</v>
      </c>
      <c r="G134" t="s">
        <v>526</v>
      </c>
      <c r="H134" t="s">
        <v>526</v>
      </c>
      <c r="I134" t="s">
        <v>526</v>
      </c>
      <c r="J134" t="s">
        <v>526</v>
      </c>
      <c r="K134" t="s">
        <v>527</v>
      </c>
      <c r="L134" t="s">
        <v>527</v>
      </c>
      <c r="M134" t="s">
        <v>527</v>
      </c>
      <c r="N134" t="s">
        <v>526</v>
      </c>
      <c r="O134" t="s">
        <v>526</v>
      </c>
      <c r="P134" t="s">
        <v>526</v>
      </c>
      <c r="Q134" t="s">
        <v>526</v>
      </c>
      <c r="R134" t="s">
        <v>526</v>
      </c>
      <c r="S134" t="s">
        <v>526</v>
      </c>
      <c r="T134" t="s">
        <v>755</v>
      </c>
      <c r="U134" t="s">
        <v>756</v>
      </c>
      <c r="V134" t="s">
        <v>757</v>
      </c>
      <c r="W134" t="s">
        <v>758</v>
      </c>
      <c r="X134" t="s">
        <v>759</v>
      </c>
      <c r="Y134" t="s">
        <v>760</v>
      </c>
      <c r="Z134" t="s">
        <v>834</v>
      </c>
      <c r="AA134">
        <v>0.02</v>
      </c>
      <c r="AB134">
        <v>1.4999999999999999E-2</v>
      </c>
      <c r="AC134">
        <v>0.01</v>
      </c>
      <c r="AD134">
        <v>5.0000000000000001E-3</v>
      </c>
      <c r="AE134">
        <v>0.65</v>
      </c>
      <c r="AF134">
        <v>140</v>
      </c>
      <c r="AG134">
        <v>0.28000000000000003</v>
      </c>
      <c r="AH134" t="str">
        <f t="array" ref="AH1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34" t="str">
        <f t="array" ref="AI1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34" s="18" t="str">
        <f>VLOOKUP(data[Lead Name],get_cat!$A$170:$B$171,2,0)</f>
        <v>Betty Fernandez
Address: One Ashburton Place Room 1017 Boston, MA 02108
Phone: 617-720-3133 | Email: betty.fernandez@state.ma.us</v>
      </c>
    </row>
    <row r="135" spans="1:37" x14ac:dyDescent="0.3">
      <c r="A135" t="s">
        <v>762</v>
      </c>
      <c r="B135" t="s">
        <v>647</v>
      </c>
      <c r="C135" t="s">
        <v>7</v>
      </c>
      <c r="D135" t="s">
        <v>76</v>
      </c>
      <c r="E135" t="s">
        <v>526</v>
      </c>
      <c r="F135" t="s">
        <v>526</v>
      </c>
      <c r="G135" t="s">
        <v>526</v>
      </c>
      <c r="H135" t="s">
        <v>526</v>
      </c>
      <c r="I135" t="s">
        <v>526</v>
      </c>
      <c r="J135" t="s">
        <v>526</v>
      </c>
      <c r="K135" t="s">
        <v>527</v>
      </c>
      <c r="L135" t="s">
        <v>527</v>
      </c>
      <c r="M135" t="s">
        <v>527</v>
      </c>
      <c r="N135" t="s">
        <v>526</v>
      </c>
      <c r="O135" t="s">
        <v>526</v>
      </c>
      <c r="P135" t="s">
        <v>526</v>
      </c>
      <c r="Q135" t="s">
        <v>526</v>
      </c>
      <c r="R135" t="s">
        <v>526</v>
      </c>
      <c r="S135" t="s">
        <v>526</v>
      </c>
      <c r="T135" t="s">
        <v>755</v>
      </c>
      <c r="U135" t="s">
        <v>756</v>
      </c>
      <c r="V135" t="s">
        <v>757</v>
      </c>
      <c r="W135" t="s">
        <v>758</v>
      </c>
      <c r="X135" t="s">
        <v>759</v>
      </c>
      <c r="Y135" t="s">
        <v>760</v>
      </c>
      <c r="Z135" t="s">
        <v>754</v>
      </c>
      <c r="AA135">
        <v>0.02</v>
      </c>
      <c r="AB135">
        <v>1.4999999999999999E-2</v>
      </c>
      <c r="AC135">
        <v>0.01</v>
      </c>
      <c r="AD135">
        <v>5.0000000000000001E-3</v>
      </c>
      <c r="AE135">
        <v>0.65</v>
      </c>
      <c r="AF135">
        <v>140</v>
      </c>
      <c r="AG135">
        <v>0.28000000000000003</v>
      </c>
      <c r="AH135" t="str">
        <f t="array" ref="AH1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1.50%
PPD 20 Days: 1.00%
PPD 30 Days: 0.50%</v>
      </c>
      <c r="AI135" t="str">
        <f t="array" ref="AI1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65.00%
% Markup Non Business/Emergency Hours: $140.00
% Markup Materials: 28.00%</v>
      </c>
      <c r="AJ1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John Reidy, Service Manager
Primary Addres: 26 Progress Avenue, Springfield, MA 
Phone Number: 413 732 5131
Fax Number: 413 731 5365</v>
      </c>
      <c r="AK135" s="18" t="str">
        <f>VLOOKUP(data[Lead Name],get_cat!$A$170:$B$171,2,0)</f>
        <v>Betty Fernandez
Address: One Ashburton Place Room 1017 Boston, MA 02108
Phone: 617-720-3133 | Email: betty.fernandez@state.ma.us</v>
      </c>
    </row>
    <row r="136" spans="1:37" x14ac:dyDescent="0.3">
      <c r="A136" t="s">
        <v>593</v>
      </c>
      <c r="B136" t="s">
        <v>647</v>
      </c>
      <c r="C136" t="s">
        <v>7</v>
      </c>
      <c r="D136" t="s">
        <v>22</v>
      </c>
      <c r="E136" t="s">
        <v>527</v>
      </c>
      <c r="F136" t="s">
        <v>527</v>
      </c>
      <c r="G136" t="s">
        <v>527</v>
      </c>
      <c r="H136" t="s">
        <v>527</v>
      </c>
      <c r="I136" t="s">
        <v>527</v>
      </c>
      <c r="J136" t="s">
        <v>527</v>
      </c>
      <c r="K136" t="s">
        <v>527</v>
      </c>
      <c r="L136" t="s">
        <v>527</v>
      </c>
      <c r="M136" t="s">
        <v>527</v>
      </c>
      <c r="N136" t="s">
        <v>527</v>
      </c>
      <c r="O136" t="s">
        <v>527</v>
      </c>
      <c r="P136" t="s">
        <v>527</v>
      </c>
      <c r="Q136" t="s">
        <v>527</v>
      </c>
      <c r="R136" t="s">
        <v>527</v>
      </c>
      <c r="S136" t="s">
        <v>527</v>
      </c>
      <c r="T136" t="s">
        <v>594</v>
      </c>
      <c r="U136" t="s">
        <v>595</v>
      </c>
      <c r="V136" t="s">
        <v>596</v>
      </c>
      <c r="W136" t="s">
        <v>597</v>
      </c>
      <c r="X136" t="s">
        <v>524</v>
      </c>
      <c r="Y136" t="s">
        <v>598</v>
      </c>
      <c r="Z136" t="s">
        <v>761</v>
      </c>
      <c r="AA136">
        <v>0.02</v>
      </c>
      <c r="AB136">
        <v>0</v>
      </c>
      <c r="AC136">
        <v>0</v>
      </c>
      <c r="AD136">
        <v>0</v>
      </c>
      <c r="AE136">
        <v>0.35</v>
      </c>
      <c r="AF136">
        <v>121.5</v>
      </c>
      <c r="AG136">
        <v>0.18</v>
      </c>
      <c r="AH136" t="str">
        <f t="array" ref="AH1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36" t="str">
        <f t="array" ref="AI1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35.00%
% Markup Non Business/Emergency Hours: $121.50
% Markup Materials: 18.00%</v>
      </c>
      <c r="AJ1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Brian Sheehan
Primary Addres: 24 Wooster Ave., Waterbury, CT  06708
Phone Number: 203-592-3727
Fax Number: 0</v>
      </c>
      <c r="AK136" s="18" t="str">
        <f>VLOOKUP(data[Lead Name],get_cat!$A$170:$B$171,2,0)</f>
        <v>Betty Fernandez
Address: One Ashburton Place Room 1017 Boston, MA 02108
Phone: 617-720-3133 | Email: betty.fernandez@state.ma.us</v>
      </c>
    </row>
    <row r="137" spans="1:37" x14ac:dyDescent="0.3">
      <c r="A137" t="s">
        <v>216</v>
      </c>
      <c r="B137" t="s">
        <v>647</v>
      </c>
      <c r="C137" t="s">
        <v>7</v>
      </c>
      <c r="D137" t="s">
        <v>45</v>
      </c>
      <c r="E137" t="s">
        <v>526</v>
      </c>
      <c r="F137" t="s">
        <v>527</v>
      </c>
      <c r="G137" t="s">
        <v>526</v>
      </c>
      <c r="H137" t="s">
        <v>527</v>
      </c>
      <c r="I137" t="s">
        <v>527</v>
      </c>
      <c r="J137" t="s">
        <v>527</v>
      </c>
      <c r="K137" t="s">
        <v>526</v>
      </c>
      <c r="L137" t="s">
        <v>526</v>
      </c>
      <c r="M137" t="s">
        <v>527</v>
      </c>
      <c r="N137" t="s">
        <v>527</v>
      </c>
      <c r="O137" t="s">
        <v>527</v>
      </c>
      <c r="P137" t="s">
        <v>527</v>
      </c>
      <c r="Q137" t="s">
        <v>527</v>
      </c>
      <c r="R137" t="s">
        <v>527</v>
      </c>
      <c r="S137" t="s">
        <v>527</v>
      </c>
      <c r="T137" t="s">
        <v>170</v>
      </c>
      <c r="U137" t="s">
        <v>171</v>
      </c>
      <c r="V137" t="s">
        <v>172</v>
      </c>
      <c r="W137" t="s">
        <v>173</v>
      </c>
      <c r="X137" t="s">
        <v>174</v>
      </c>
      <c r="Y137" t="s">
        <v>175</v>
      </c>
      <c r="Z137" t="s">
        <v>762</v>
      </c>
      <c r="AA137">
        <v>0.01</v>
      </c>
      <c r="AB137">
        <v>0</v>
      </c>
      <c r="AC137">
        <v>0</v>
      </c>
      <c r="AD137">
        <v>0</v>
      </c>
      <c r="AE137">
        <v>2.35</v>
      </c>
      <c r="AF137">
        <v>195</v>
      </c>
      <c r="AG137">
        <v>0.35</v>
      </c>
      <c r="AH137" t="str">
        <f t="array" ref="AH1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7" t="str">
        <f t="array" ref="AI1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235.00%
% Markup Non Business/Emergency Hours: $195.00
% Markup Materials: 35.00%</v>
      </c>
      <c r="AJ1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E. Morgan/Project Manager
Primary Addres: 300 Oak Street/Suite 630, Pembroke, MA
Phone Number: 781 826 9655
Fax Number: 781 826 9654</v>
      </c>
      <c r="AK137" s="18" t="str">
        <f>VLOOKUP(data[Lead Name],get_cat!$A$170:$B$171,2,0)</f>
        <v>Betty Fernandez
Address: One Ashburton Place Room 1017 Boston, MA 02108
Phone: 617-720-3133 | Email: betty.fernandez@state.ma.us</v>
      </c>
    </row>
    <row r="138" spans="1:37" x14ac:dyDescent="0.3">
      <c r="A138" t="s">
        <v>217</v>
      </c>
      <c r="B138" t="s">
        <v>647</v>
      </c>
      <c r="C138" t="s">
        <v>7</v>
      </c>
      <c r="D138" t="s">
        <v>22</v>
      </c>
      <c r="E138" t="s">
        <v>526</v>
      </c>
      <c r="F138" t="s">
        <v>526</v>
      </c>
      <c r="G138" t="s">
        <v>527</v>
      </c>
      <c r="H138" t="s">
        <v>526</v>
      </c>
      <c r="I138" t="s">
        <v>526</v>
      </c>
      <c r="J138" t="s">
        <v>526</v>
      </c>
      <c r="K138" t="s">
        <v>527</v>
      </c>
      <c r="L138" t="s">
        <v>527</v>
      </c>
      <c r="M138" t="s">
        <v>527</v>
      </c>
      <c r="N138" t="s">
        <v>526</v>
      </c>
      <c r="O138" t="s">
        <v>526</v>
      </c>
      <c r="P138" t="s">
        <v>526</v>
      </c>
      <c r="Q138" t="s">
        <v>526</v>
      </c>
      <c r="R138" t="s">
        <v>526</v>
      </c>
      <c r="S138" t="s">
        <v>527</v>
      </c>
      <c r="T138" t="s">
        <v>176</v>
      </c>
      <c r="U138" t="s">
        <v>177</v>
      </c>
      <c r="V138" t="s">
        <v>178</v>
      </c>
      <c r="W138" t="s">
        <v>179</v>
      </c>
      <c r="X138" t="s">
        <v>180</v>
      </c>
      <c r="Y138" t="s">
        <v>181</v>
      </c>
      <c r="Z138" t="s">
        <v>593</v>
      </c>
      <c r="AA138">
        <v>0.01</v>
      </c>
      <c r="AB138">
        <v>0</v>
      </c>
      <c r="AC138">
        <v>0</v>
      </c>
      <c r="AD138">
        <v>0</v>
      </c>
      <c r="AE138">
        <v>0.6</v>
      </c>
      <c r="AF138">
        <v>155</v>
      </c>
      <c r="AG138">
        <v>0.15</v>
      </c>
      <c r="AH138" t="str">
        <f t="array" ref="AH1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8" t="str">
        <f t="array" ref="AI1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60.00%
% Markup Non Business/Emergency Hours: $155.00
% Markup Materials: 15.00%</v>
      </c>
      <c r="AJ1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Michael Quinn, Vice President
Primary Addres: 59 Observer Street, Springfield, MA  01104
Phone Number: 413-788-9473
Fax Number: 413-788-0874</v>
      </c>
      <c r="AK138" s="18" t="str">
        <f>VLOOKUP(data[Lead Name],get_cat!$A$170:$B$171,2,0)</f>
        <v>Betty Fernandez
Address: One Ashburton Place Room 1017 Boston, MA 02108
Phone: 617-720-3133 | Email: betty.fernandez@state.ma.us</v>
      </c>
    </row>
    <row r="139" spans="1:37" x14ac:dyDescent="0.3">
      <c r="A139" t="s">
        <v>330</v>
      </c>
      <c r="B139" t="s">
        <v>647</v>
      </c>
      <c r="C139" t="s">
        <v>7</v>
      </c>
      <c r="D139" t="s">
        <v>70</v>
      </c>
      <c r="E139" t="s">
        <v>526</v>
      </c>
      <c r="F139" t="s">
        <v>527</v>
      </c>
      <c r="G139" t="s">
        <v>526</v>
      </c>
      <c r="H139" t="s">
        <v>527</v>
      </c>
      <c r="I139" t="s">
        <v>526</v>
      </c>
      <c r="J139" t="s">
        <v>527</v>
      </c>
      <c r="K139" t="s">
        <v>526</v>
      </c>
      <c r="L139" t="s">
        <v>526</v>
      </c>
      <c r="M139" t="s">
        <v>526</v>
      </c>
      <c r="N139" t="s">
        <v>527</v>
      </c>
      <c r="O139" t="s">
        <v>527</v>
      </c>
      <c r="P139" t="s">
        <v>527</v>
      </c>
      <c r="Q139" t="s">
        <v>527</v>
      </c>
      <c r="R139" t="s">
        <v>527</v>
      </c>
      <c r="S139" t="s">
        <v>527</v>
      </c>
      <c r="T139" t="s">
        <v>182</v>
      </c>
      <c r="U139" t="s">
        <v>183</v>
      </c>
      <c r="V139" t="s">
        <v>184</v>
      </c>
      <c r="W139" t="s">
        <v>185</v>
      </c>
      <c r="X139" t="s">
        <v>186</v>
      </c>
      <c r="Y139" t="s">
        <v>187</v>
      </c>
      <c r="Z139" t="s">
        <v>216</v>
      </c>
      <c r="AA139">
        <v>0.01</v>
      </c>
      <c r="AB139">
        <v>0</v>
      </c>
      <c r="AC139">
        <v>0</v>
      </c>
      <c r="AD139">
        <v>0</v>
      </c>
      <c r="AE139">
        <v>1.8499999999999999E-2</v>
      </c>
      <c r="AF139">
        <v>207</v>
      </c>
      <c r="AG139">
        <v>1.2500000000000001E-2</v>
      </c>
      <c r="AH139" t="str">
        <f t="array" ref="AH1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139" t="str">
        <f t="array" ref="AI1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39" s="18" t="str">
        <f>VLOOKUP(data[Lead Name],get_cat!$A$170:$B$171,2,0)</f>
        <v>Betty Fernandez
Address: One Ashburton Place Room 1017 Boston, MA 02108
Phone: 617-720-3133 | Email: betty.fernandez@state.ma.us</v>
      </c>
    </row>
    <row r="140" spans="1:37" x14ac:dyDescent="0.3">
      <c r="A140" t="s">
        <v>331</v>
      </c>
      <c r="B140" t="s">
        <v>647</v>
      </c>
      <c r="C140" t="s">
        <v>7</v>
      </c>
      <c r="D140" t="s">
        <v>89</v>
      </c>
      <c r="E140" t="s">
        <v>526</v>
      </c>
      <c r="F140" t="s">
        <v>527</v>
      </c>
      <c r="G140" t="s">
        <v>526</v>
      </c>
      <c r="H140" t="s">
        <v>527</v>
      </c>
      <c r="I140" t="s">
        <v>526</v>
      </c>
      <c r="J140" t="s">
        <v>527</v>
      </c>
      <c r="K140" t="s">
        <v>526</v>
      </c>
      <c r="L140" t="s">
        <v>526</v>
      </c>
      <c r="M140" t="s">
        <v>526</v>
      </c>
      <c r="N140" t="s">
        <v>527</v>
      </c>
      <c r="O140" t="s">
        <v>527</v>
      </c>
      <c r="P140" t="s">
        <v>527</v>
      </c>
      <c r="Q140" t="s">
        <v>527</v>
      </c>
      <c r="R140" t="s">
        <v>527</v>
      </c>
      <c r="S140" t="s">
        <v>527</v>
      </c>
      <c r="T140" t="s">
        <v>182</v>
      </c>
      <c r="U140" t="s">
        <v>183</v>
      </c>
      <c r="V140" t="s">
        <v>184</v>
      </c>
      <c r="W140" t="s">
        <v>185</v>
      </c>
      <c r="X140" t="s">
        <v>186</v>
      </c>
      <c r="Y140" t="s">
        <v>187</v>
      </c>
      <c r="Z140" t="s">
        <v>217</v>
      </c>
      <c r="AA140">
        <v>0</v>
      </c>
      <c r="AB140">
        <v>0</v>
      </c>
      <c r="AC140">
        <v>0</v>
      </c>
      <c r="AD140">
        <v>0</v>
      </c>
      <c r="AE140">
        <v>1.8499999999999999E-2</v>
      </c>
      <c r="AF140">
        <v>207</v>
      </c>
      <c r="AG140">
        <v>1.2500000000000001E-2</v>
      </c>
      <c r="AH140" t="str">
        <f t="array" ref="AH1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0" t="str">
        <f t="array" ref="AI1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40" s="18" t="str">
        <f>VLOOKUP(data[Lead Name],get_cat!$A$170:$B$171,2,0)</f>
        <v>Betty Fernandez
Address: One Ashburton Place Room 1017 Boston, MA 02108
Phone: 617-720-3133 | Email: betty.fernandez@state.ma.us</v>
      </c>
    </row>
    <row r="141" spans="1:37" x14ac:dyDescent="0.3">
      <c r="A141" t="s">
        <v>332</v>
      </c>
      <c r="B141" t="s">
        <v>647</v>
      </c>
      <c r="C141" t="s">
        <v>7</v>
      </c>
      <c r="D141" t="s">
        <v>76</v>
      </c>
      <c r="E141" t="s">
        <v>526</v>
      </c>
      <c r="F141" t="s">
        <v>527</v>
      </c>
      <c r="G141" t="s">
        <v>526</v>
      </c>
      <c r="H141" t="s">
        <v>527</v>
      </c>
      <c r="I141" t="s">
        <v>526</v>
      </c>
      <c r="J141" t="s">
        <v>527</v>
      </c>
      <c r="K141" t="s">
        <v>526</v>
      </c>
      <c r="L141" t="s">
        <v>526</v>
      </c>
      <c r="M141" t="s">
        <v>526</v>
      </c>
      <c r="N141" t="s">
        <v>527</v>
      </c>
      <c r="O141" t="s">
        <v>527</v>
      </c>
      <c r="P141" t="s">
        <v>527</v>
      </c>
      <c r="Q141" t="s">
        <v>527</v>
      </c>
      <c r="R141" t="s">
        <v>527</v>
      </c>
      <c r="S141" t="s">
        <v>527</v>
      </c>
      <c r="T141" t="s">
        <v>182</v>
      </c>
      <c r="U141" t="s">
        <v>183</v>
      </c>
      <c r="V141" t="s">
        <v>184</v>
      </c>
      <c r="W141" t="s">
        <v>185</v>
      </c>
      <c r="X141" t="s">
        <v>186</v>
      </c>
      <c r="Y141" t="s">
        <v>187</v>
      </c>
      <c r="Z141" t="s">
        <v>330</v>
      </c>
      <c r="AA141">
        <v>0</v>
      </c>
      <c r="AB141">
        <v>0</v>
      </c>
      <c r="AC141">
        <v>0</v>
      </c>
      <c r="AD141">
        <v>0</v>
      </c>
      <c r="AE141">
        <v>1.8499999999999999E-2</v>
      </c>
      <c r="AF141">
        <v>207</v>
      </c>
      <c r="AG141">
        <v>1.2500000000000001E-2</v>
      </c>
      <c r="AH141" t="str">
        <f t="array" ref="AH1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1" t="str">
        <f t="array" ref="AI1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1.85%
% Markup Non Business/Emergency Hours: $207.00
% Markup Materials: 1.25%</v>
      </c>
      <c r="AJ1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Patrick J. Clifford
Primary Addres: 1126 Main St., Weymouth, MA  02190
Phone Number: 781-340-7222
Fax Number: 781-340-7230</v>
      </c>
      <c r="AK141" s="18" t="str">
        <f>VLOOKUP(data[Lead Name],get_cat!$A$170:$B$171,2,0)</f>
        <v>Betty Fernandez
Address: One Ashburton Place Room 1017 Boston, MA 02108
Phone: 617-720-3133 | Email: betty.fernandez@state.ma.us</v>
      </c>
    </row>
    <row r="142" spans="1:37" x14ac:dyDescent="0.3">
      <c r="A142" t="s">
        <v>333</v>
      </c>
      <c r="B142" t="s">
        <v>647</v>
      </c>
      <c r="C142" t="s">
        <v>7</v>
      </c>
      <c r="D142" t="s">
        <v>22</v>
      </c>
      <c r="E142" t="s">
        <v>526</v>
      </c>
      <c r="F142" t="s">
        <v>526</v>
      </c>
      <c r="G142" t="s">
        <v>527</v>
      </c>
      <c r="H142" t="s">
        <v>526</v>
      </c>
      <c r="I142" t="s">
        <v>526</v>
      </c>
      <c r="J142" t="s">
        <v>526</v>
      </c>
      <c r="K142" t="s">
        <v>527</v>
      </c>
      <c r="L142" t="s">
        <v>527</v>
      </c>
      <c r="M142" t="s">
        <v>527</v>
      </c>
      <c r="N142" t="s">
        <v>526</v>
      </c>
      <c r="O142" t="s">
        <v>527</v>
      </c>
      <c r="P142" t="s">
        <v>526</v>
      </c>
      <c r="Q142" t="s">
        <v>526</v>
      </c>
      <c r="R142" t="s">
        <v>526</v>
      </c>
      <c r="S142" t="s">
        <v>527</v>
      </c>
      <c r="T142" t="s">
        <v>188</v>
      </c>
      <c r="U142" t="s">
        <v>189</v>
      </c>
      <c r="V142" t="s">
        <v>190</v>
      </c>
      <c r="W142" t="s">
        <v>191</v>
      </c>
      <c r="X142" t="s">
        <v>192</v>
      </c>
      <c r="Y142" t="s">
        <v>359</v>
      </c>
      <c r="Z142" t="s">
        <v>331</v>
      </c>
      <c r="AA142">
        <v>3.5000000000000003E-2</v>
      </c>
      <c r="AB142">
        <v>2.5000000000000001E-2</v>
      </c>
      <c r="AC142">
        <v>0.02</v>
      </c>
      <c r="AD142">
        <v>0.01</v>
      </c>
      <c r="AE142">
        <v>0.499</v>
      </c>
      <c r="AG142">
        <v>7.4999999999999997E-2</v>
      </c>
      <c r="AH142" t="str">
        <f t="array" ref="AH1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3.50%
PPD 15 Days: 2.50%
PPD 20 Days: 2.00%
PPD 30 Days: 1.00%</v>
      </c>
      <c r="AI142" t="str">
        <f t="array" ref="AI1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49.90%
% Markup Non Business/Emergency Hours: $0.00
% Markup Materials: 7.50%</v>
      </c>
      <c r="AJ1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Sheri Donais
Primary Addres:  310 Lockhouse Road, Westfield, MA 01085 
Phone Number: 413 485 7177
Fax Number: 413 485 7179</v>
      </c>
      <c r="AK142" s="18" t="str">
        <f>VLOOKUP(data[Lead Name],get_cat!$A$170:$B$171,2,0)</f>
        <v>Betty Fernandez
Address: One Ashburton Place Room 1017 Boston, MA 02108
Phone: 617-720-3133 | Email: betty.fernandez@state.ma.us</v>
      </c>
    </row>
    <row r="143" spans="1:37" x14ac:dyDescent="0.3">
      <c r="A143" t="s">
        <v>329</v>
      </c>
      <c r="B143" t="s">
        <v>647</v>
      </c>
      <c r="C143" t="s">
        <v>7</v>
      </c>
      <c r="D143" t="s">
        <v>22</v>
      </c>
      <c r="E143" t="s">
        <v>526</v>
      </c>
      <c r="F143" t="s">
        <v>527</v>
      </c>
      <c r="G143" t="s">
        <v>526</v>
      </c>
      <c r="H143" t="s">
        <v>527</v>
      </c>
      <c r="I143" t="s">
        <v>526</v>
      </c>
      <c r="J143" t="s">
        <v>526</v>
      </c>
      <c r="K143" t="s">
        <v>526</v>
      </c>
      <c r="L143" t="s">
        <v>526</v>
      </c>
      <c r="M143" t="s">
        <v>526</v>
      </c>
      <c r="N143" t="s">
        <v>526</v>
      </c>
      <c r="O143" t="s">
        <v>526</v>
      </c>
      <c r="P143" t="s">
        <v>527</v>
      </c>
      <c r="Q143" t="s">
        <v>527</v>
      </c>
      <c r="R143" t="s">
        <v>527</v>
      </c>
      <c r="S143" t="s">
        <v>526</v>
      </c>
      <c r="T143" t="s">
        <v>275</v>
      </c>
      <c r="U143" t="s">
        <v>276</v>
      </c>
      <c r="V143" t="s">
        <v>277</v>
      </c>
      <c r="W143" t="s">
        <v>278</v>
      </c>
      <c r="X143" t="s">
        <v>279</v>
      </c>
      <c r="Y143" t="s">
        <v>280</v>
      </c>
      <c r="Z143" t="s">
        <v>332</v>
      </c>
      <c r="AA143">
        <v>0.04</v>
      </c>
      <c r="AB143">
        <v>0.03</v>
      </c>
      <c r="AC143">
        <v>0.02</v>
      </c>
      <c r="AD143">
        <v>0</v>
      </c>
      <c r="AE143">
        <v>0.5</v>
      </c>
      <c r="AF143">
        <v>174</v>
      </c>
      <c r="AG143">
        <v>0.1</v>
      </c>
      <c r="AH143" t="str">
        <f t="array" ref="AH1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0.00%</v>
      </c>
      <c r="AI143" t="str">
        <f t="array" ref="AI1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50.00%
% Markup Non Business/Emergency Hours: $174.00
% Markup Materials: 10.00%</v>
      </c>
      <c r="AJ1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Warren Anderson    President
Primary Addres: 617 Centre Street, Brockton, MA 02302
Phone Number: 617-828-9426
Fax Number: 508-588-6103</v>
      </c>
      <c r="AK143" s="18" t="str">
        <f>VLOOKUP(data[Lead Name],get_cat!$A$170:$B$171,2,0)</f>
        <v>Betty Fernandez
Address: One Ashburton Place Room 1017 Boston, MA 02108
Phone: 617-720-3133 | Email: betty.fernandez@state.ma.us</v>
      </c>
    </row>
    <row r="144" spans="1:37" x14ac:dyDescent="0.3">
      <c r="A144" t="s">
        <v>398</v>
      </c>
      <c r="B144" t="s">
        <v>647</v>
      </c>
      <c r="C144" t="s">
        <v>7</v>
      </c>
      <c r="D144" t="s">
        <v>76</v>
      </c>
      <c r="E144" t="s">
        <v>526</v>
      </c>
      <c r="F144" t="s">
        <v>526</v>
      </c>
      <c r="G144" t="s">
        <v>526</v>
      </c>
      <c r="H144" t="s">
        <v>526</v>
      </c>
      <c r="I144" t="s">
        <v>526</v>
      </c>
      <c r="J144" t="s">
        <v>527</v>
      </c>
      <c r="K144" t="s">
        <v>526</v>
      </c>
      <c r="L144" t="s">
        <v>526</v>
      </c>
      <c r="M144" t="s">
        <v>526</v>
      </c>
      <c r="N144" t="s">
        <v>527</v>
      </c>
      <c r="O144" t="s">
        <v>526</v>
      </c>
      <c r="P144" t="s">
        <v>526</v>
      </c>
      <c r="Q144" t="s">
        <v>526</v>
      </c>
      <c r="R144" t="s">
        <v>526</v>
      </c>
      <c r="S144" t="s">
        <v>526</v>
      </c>
      <c r="T144" t="s">
        <v>343</v>
      </c>
      <c r="U144" t="s">
        <v>378</v>
      </c>
      <c r="V144" t="s">
        <v>382</v>
      </c>
      <c r="W144" t="s">
        <v>379</v>
      </c>
      <c r="X144" t="s">
        <v>380</v>
      </c>
      <c r="Y144" t="s">
        <v>381</v>
      </c>
      <c r="Z144" t="s">
        <v>333</v>
      </c>
      <c r="AA144">
        <v>0.02</v>
      </c>
      <c r="AB144">
        <v>0</v>
      </c>
      <c r="AC144">
        <v>0</v>
      </c>
      <c r="AD144">
        <v>0</v>
      </c>
      <c r="AG144">
        <v>0</v>
      </c>
      <c r="AH144" t="str">
        <f t="array" ref="AH1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144" t="str">
        <f t="array" ref="AI1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F. Carey, Jr.  
Primary Addres: 148A Tanner Street, Lowell, MA  01852
Phone Number: 978 453 2100
Fax Number: 978 458 4334</v>
      </c>
      <c r="AK144" s="18" t="str">
        <f>VLOOKUP(data[Lead Name],get_cat!$A$170:$B$171,2,0)</f>
        <v>Betty Fernandez
Address: One Ashburton Place Room 1017 Boston, MA 02108
Phone: 617-720-3133 | Email: betty.fernandez@state.ma.us</v>
      </c>
    </row>
    <row r="145" spans="1:37" x14ac:dyDescent="0.3">
      <c r="A145" t="s">
        <v>763</v>
      </c>
      <c r="B145" t="s">
        <v>647</v>
      </c>
      <c r="C145" t="s">
        <v>7</v>
      </c>
      <c r="D145" t="s">
        <v>22</v>
      </c>
      <c r="E145" t="s">
        <v>526</v>
      </c>
      <c r="F145" t="s">
        <v>527</v>
      </c>
      <c r="G145" t="s">
        <v>527</v>
      </c>
      <c r="H145" t="s">
        <v>527</v>
      </c>
      <c r="I145" t="s">
        <v>526</v>
      </c>
      <c r="J145" t="s">
        <v>527</v>
      </c>
      <c r="K145" t="s">
        <v>527</v>
      </c>
      <c r="L145" t="s">
        <v>527</v>
      </c>
      <c r="M145" t="s">
        <v>527</v>
      </c>
      <c r="N145" t="s">
        <v>527</v>
      </c>
      <c r="O145" t="s">
        <v>526</v>
      </c>
      <c r="P145" t="s">
        <v>527</v>
      </c>
      <c r="Q145" t="s">
        <v>527</v>
      </c>
      <c r="R145" t="s">
        <v>527</v>
      </c>
      <c r="S145" t="s">
        <v>527</v>
      </c>
      <c r="T145" t="s">
        <v>764</v>
      </c>
      <c r="U145" t="s">
        <v>765</v>
      </c>
      <c r="V145" t="s">
        <v>766</v>
      </c>
      <c r="W145" t="s">
        <v>767</v>
      </c>
      <c r="X145" t="s">
        <v>768</v>
      </c>
      <c r="Y145" t="s">
        <v>769</v>
      </c>
      <c r="Z145" t="s">
        <v>329</v>
      </c>
      <c r="AA145">
        <v>0.04</v>
      </c>
      <c r="AB145">
        <v>0.03</v>
      </c>
      <c r="AC145">
        <v>0.02</v>
      </c>
      <c r="AD145">
        <v>0.01</v>
      </c>
      <c r="AE145">
        <v>0.71</v>
      </c>
      <c r="AF145">
        <v>145</v>
      </c>
      <c r="AG145">
        <v>0.15</v>
      </c>
      <c r="AH145" t="str">
        <f t="array" ref="AH1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45" t="str">
        <f t="array" ref="AI1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45" s="18" t="str">
        <f>VLOOKUP(data[Lead Name],get_cat!$A$170:$B$171,2,0)</f>
        <v>Betty Fernandez
Address: One Ashburton Place Room 1017 Boston, MA 02108
Phone: 617-720-3133 | Email: betty.fernandez@state.ma.us</v>
      </c>
    </row>
    <row r="146" spans="1:37" x14ac:dyDescent="0.3">
      <c r="A146" t="s">
        <v>770</v>
      </c>
      <c r="B146" t="s">
        <v>647</v>
      </c>
      <c r="C146" t="s">
        <v>7</v>
      </c>
      <c r="D146" t="s">
        <v>151</v>
      </c>
      <c r="E146" t="s">
        <v>526</v>
      </c>
      <c r="F146" t="s">
        <v>527</v>
      </c>
      <c r="G146" t="s">
        <v>527</v>
      </c>
      <c r="H146" t="s">
        <v>527</v>
      </c>
      <c r="I146" t="s">
        <v>526</v>
      </c>
      <c r="J146" t="s">
        <v>527</v>
      </c>
      <c r="K146" t="s">
        <v>527</v>
      </c>
      <c r="L146" t="s">
        <v>527</v>
      </c>
      <c r="M146" t="s">
        <v>527</v>
      </c>
      <c r="N146" t="s">
        <v>527</v>
      </c>
      <c r="O146" t="s">
        <v>526</v>
      </c>
      <c r="P146" t="s">
        <v>527</v>
      </c>
      <c r="Q146" t="s">
        <v>527</v>
      </c>
      <c r="R146" t="s">
        <v>527</v>
      </c>
      <c r="S146" t="s">
        <v>527</v>
      </c>
      <c r="T146" t="s">
        <v>764</v>
      </c>
      <c r="U146" t="s">
        <v>765</v>
      </c>
      <c r="V146" t="s">
        <v>766</v>
      </c>
      <c r="W146" t="s">
        <v>767</v>
      </c>
      <c r="X146" t="s">
        <v>768</v>
      </c>
      <c r="Y146" t="s">
        <v>769</v>
      </c>
      <c r="Z146" t="s">
        <v>398</v>
      </c>
      <c r="AA146">
        <v>0.04</v>
      </c>
      <c r="AB146">
        <v>0.03</v>
      </c>
      <c r="AC146">
        <v>0.02</v>
      </c>
      <c r="AD146">
        <v>0.01</v>
      </c>
      <c r="AE146">
        <v>0.71</v>
      </c>
      <c r="AF146">
        <v>145</v>
      </c>
      <c r="AG146">
        <v>0.15</v>
      </c>
      <c r="AH146" t="str">
        <f t="array" ref="AH1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4.00%
PPD 15 Days: 3.00%
PPD 20 Days: 2.00%
PPD 30 Days: 1.00%</v>
      </c>
      <c r="AI146" t="str">
        <f t="array" ref="AI1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71.00%
% Markup Non Business/Emergency Hours: $145.00
% Markup Materials: 15.00%</v>
      </c>
      <c r="AJ1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Vito Ciaramitaro
Primary Addres: 5 Centennial Drive, Peabody, MA 01960
Phone Number: 978 268 0340
Fax Number: 978 977 0100</v>
      </c>
      <c r="AK146" s="18" t="str">
        <f>VLOOKUP(data[Lead Name],get_cat!$A$170:$B$171,2,0)</f>
        <v>Betty Fernandez
Address: One Ashburton Place Room 1017 Boston, MA 02108
Phone: 617-720-3133 | Email: betty.fernandez@state.ma.us</v>
      </c>
    </row>
    <row r="147" spans="1:37" x14ac:dyDescent="0.3">
      <c r="A147" t="s">
        <v>399</v>
      </c>
      <c r="B147" t="s">
        <v>647</v>
      </c>
      <c r="C147" t="s">
        <v>7</v>
      </c>
      <c r="D147" t="s">
        <v>22</v>
      </c>
      <c r="E147" t="s">
        <v>527</v>
      </c>
      <c r="F147" t="s">
        <v>527</v>
      </c>
      <c r="G147" t="s">
        <v>527</v>
      </c>
      <c r="H147" t="s">
        <v>527</v>
      </c>
      <c r="I147" t="s">
        <v>527</v>
      </c>
      <c r="J147" t="s">
        <v>527</v>
      </c>
      <c r="K147" t="s">
        <v>527</v>
      </c>
      <c r="L147" t="s">
        <v>527</v>
      </c>
      <c r="M147" t="s">
        <v>527</v>
      </c>
      <c r="N147" t="s">
        <v>527</v>
      </c>
      <c r="O147" t="s">
        <v>527</v>
      </c>
      <c r="P147" t="s">
        <v>527</v>
      </c>
      <c r="Q147" t="s">
        <v>527</v>
      </c>
      <c r="R147" t="s">
        <v>527</v>
      </c>
      <c r="S147" t="s">
        <v>527</v>
      </c>
      <c r="T147" t="s">
        <v>338</v>
      </c>
      <c r="U147" t="s">
        <v>349</v>
      </c>
      <c r="V147" t="s">
        <v>350</v>
      </c>
      <c r="W147" t="s">
        <v>351</v>
      </c>
      <c r="X147" t="s">
        <v>352</v>
      </c>
      <c r="Y147" t="s">
        <v>353</v>
      </c>
      <c r="Z147" t="s">
        <v>763</v>
      </c>
      <c r="AA147">
        <v>0.01</v>
      </c>
      <c r="AB147">
        <v>0.01</v>
      </c>
      <c r="AC147">
        <v>0.01</v>
      </c>
      <c r="AD147">
        <v>5.0000000000000001E-3</v>
      </c>
      <c r="AE147">
        <v>0.33</v>
      </c>
      <c r="AF147">
        <v>165</v>
      </c>
      <c r="AG147">
        <v>0.12</v>
      </c>
      <c r="AH147" t="str">
        <f t="array" ref="AH1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1.00%
PPD 20 Days: 1.00%
PPD 30 Days: 0.50%</v>
      </c>
      <c r="AI147" t="str">
        <f t="array" ref="AI1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33.00%
% Markup Non Business/Emergency Hours: $165.00
% Markup Materials: 12.00%</v>
      </c>
      <c r="AJ1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Charles Leach
Primary Addres: 345 Washington St., Boston, MA  02359
Phone Number: 781 331 3500
Fax Number: 781 331 3588</v>
      </c>
      <c r="AK147" s="18" t="str">
        <f>VLOOKUP(data[Lead Name],get_cat!$A$170:$B$171,2,0)</f>
        <v>Betty Fernandez
Address: One Ashburton Place Room 1017 Boston, MA 02108
Phone: 617-720-3133 | Email: betty.fernandez@state.ma.us</v>
      </c>
    </row>
    <row r="148" spans="1:37" x14ac:dyDescent="0.3">
      <c r="A148" t="s">
        <v>524</v>
      </c>
      <c r="B148" t="s">
        <v>336</v>
      </c>
      <c r="C148" t="s">
        <v>336</v>
      </c>
      <c r="D148" t="s">
        <v>336</v>
      </c>
      <c r="E148" t="s">
        <v>526</v>
      </c>
      <c r="F148" t="s">
        <v>526</v>
      </c>
      <c r="G148" t="s">
        <v>526</v>
      </c>
      <c r="H148" t="s">
        <v>526</v>
      </c>
      <c r="I148" t="s">
        <v>526</v>
      </c>
      <c r="J148" t="s">
        <v>526</v>
      </c>
      <c r="K148" t="s">
        <v>526</v>
      </c>
      <c r="L148" t="s">
        <v>526</v>
      </c>
      <c r="M148" t="s">
        <v>526</v>
      </c>
      <c r="N148" t="s">
        <v>526</v>
      </c>
      <c r="O148" t="s">
        <v>526</v>
      </c>
      <c r="P148" t="s">
        <v>526</v>
      </c>
      <c r="Q148" t="s">
        <v>526</v>
      </c>
      <c r="R148" t="s">
        <v>526</v>
      </c>
      <c r="S148" t="s">
        <v>526</v>
      </c>
      <c r="T148" t="s">
        <v>336</v>
      </c>
      <c r="U148" t="s">
        <v>336</v>
      </c>
      <c r="V148" t="s">
        <v>336</v>
      </c>
      <c r="W148" t="s">
        <v>336</v>
      </c>
      <c r="X148" t="s">
        <v>336</v>
      </c>
      <c r="Y148" t="s">
        <v>336</v>
      </c>
      <c r="Z148" t="s">
        <v>336</v>
      </c>
      <c r="AH148" t="str">
        <f t="array" ref="AH1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8" t="str">
        <f t="array" ref="AI1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8" s="18" t="e">
        <f>VLOOKUP(data[Lead Name],get_cat!$A$170:$B$171,2,0)</f>
        <v>#N/A</v>
      </c>
    </row>
    <row r="149" spans="1:37" x14ac:dyDescent="0.3">
      <c r="A149" t="s">
        <v>524</v>
      </c>
      <c r="B149" t="s">
        <v>336</v>
      </c>
      <c r="C149" t="s">
        <v>336</v>
      </c>
      <c r="D149" t="s">
        <v>336</v>
      </c>
      <c r="E149" t="s">
        <v>526</v>
      </c>
      <c r="F149" t="s">
        <v>526</v>
      </c>
      <c r="G149" t="s">
        <v>526</v>
      </c>
      <c r="H149" t="s">
        <v>526</v>
      </c>
      <c r="I149" t="s">
        <v>526</v>
      </c>
      <c r="J149" t="s">
        <v>526</v>
      </c>
      <c r="K149" t="s">
        <v>526</v>
      </c>
      <c r="L149" t="s">
        <v>526</v>
      </c>
      <c r="M149" t="s">
        <v>526</v>
      </c>
      <c r="N149" t="s">
        <v>526</v>
      </c>
      <c r="O149" t="s">
        <v>526</v>
      </c>
      <c r="P149" t="s">
        <v>526</v>
      </c>
      <c r="Q149" t="s">
        <v>526</v>
      </c>
      <c r="R149" t="s">
        <v>526</v>
      </c>
      <c r="S149" t="s">
        <v>526</v>
      </c>
      <c r="T149" t="s">
        <v>336</v>
      </c>
      <c r="U149" t="s">
        <v>336</v>
      </c>
      <c r="V149" t="s">
        <v>336</v>
      </c>
      <c r="W149" t="s">
        <v>336</v>
      </c>
      <c r="X149" t="s">
        <v>336</v>
      </c>
      <c r="Y149" t="s">
        <v>336</v>
      </c>
      <c r="Z149" t="s">
        <v>336</v>
      </c>
      <c r="AH149" t="str">
        <f t="array" ref="AH1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49" t="str">
        <f t="array" ref="AI1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49" s="18" t="e">
        <f>VLOOKUP(data[Lead Name],get_cat!$A$170:$B$171,2,0)</f>
        <v>#N/A</v>
      </c>
    </row>
    <row r="150" spans="1:37" x14ac:dyDescent="0.3">
      <c r="A150" t="s">
        <v>524</v>
      </c>
      <c r="B150" t="s">
        <v>336</v>
      </c>
      <c r="C150" t="s">
        <v>336</v>
      </c>
      <c r="D150" t="s">
        <v>336</v>
      </c>
      <c r="E150" t="s">
        <v>526</v>
      </c>
      <c r="F150" t="s">
        <v>526</v>
      </c>
      <c r="G150" t="s">
        <v>526</v>
      </c>
      <c r="H150" t="s">
        <v>526</v>
      </c>
      <c r="I150" t="s">
        <v>526</v>
      </c>
      <c r="J150" t="s">
        <v>526</v>
      </c>
      <c r="K150" t="s">
        <v>526</v>
      </c>
      <c r="L150" t="s">
        <v>526</v>
      </c>
      <c r="M150" t="s">
        <v>526</v>
      </c>
      <c r="N150" t="s">
        <v>526</v>
      </c>
      <c r="O150" t="s">
        <v>526</v>
      </c>
      <c r="P150" t="s">
        <v>526</v>
      </c>
      <c r="Q150" t="s">
        <v>526</v>
      </c>
      <c r="R150" t="s">
        <v>526</v>
      </c>
      <c r="S150" t="s">
        <v>526</v>
      </c>
      <c r="T150" t="s">
        <v>336</v>
      </c>
      <c r="U150" t="s">
        <v>336</v>
      </c>
      <c r="V150" t="s">
        <v>336</v>
      </c>
      <c r="W150" t="s">
        <v>336</v>
      </c>
      <c r="X150" t="s">
        <v>336</v>
      </c>
      <c r="Y150" t="s">
        <v>336</v>
      </c>
      <c r="Z150" t="s">
        <v>336</v>
      </c>
      <c r="AH150" t="str">
        <f t="array" ref="AH1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0" t="str">
        <f t="array" ref="AI1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0" s="18" t="e">
        <f>VLOOKUP(data[Lead Name],get_cat!$A$170:$B$171,2,0)</f>
        <v>#N/A</v>
      </c>
    </row>
    <row r="151" spans="1:37" x14ac:dyDescent="0.3">
      <c r="A151" t="s">
        <v>524</v>
      </c>
      <c r="B151" t="s">
        <v>336</v>
      </c>
      <c r="C151" t="s">
        <v>336</v>
      </c>
      <c r="D151" t="s">
        <v>336</v>
      </c>
      <c r="E151" t="s">
        <v>526</v>
      </c>
      <c r="F151" t="s">
        <v>526</v>
      </c>
      <c r="G151" t="s">
        <v>526</v>
      </c>
      <c r="H151" t="s">
        <v>526</v>
      </c>
      <c r="I151" t="s">
        <v>526</v>
      </c>
      <c r="J151" t="s">
        <v>526</v>
      </c>
      <c r="K151" t="s">
        <v>526</v>
      </c>
      <c r="L151" t="s">
        <v>526</v>
      </c>
      <c r="M151" t="s">
        <v>526</v>
      </c>
      <c r="N151" t="s">
        <v>526</v>
      </c>
      <c r="O151" t="s">
        <v>526</v>
      </c>
      <c r="P151" t="s">
        <v>526</v>
      </c>
      <c r="Q151" t="s">
        <v>526</v>
      </c>
      <c r="R151" t="s">
        <v>526</v>
      </c>
      <c r="S151" t="s">
        <v>526</v>
      </c>
      <c r="T151" t="s">
        <v>336</v>
      </c>
      <c r="U151" t="s">
        <v>336</v>
      </c>
      <c r="V151" t="s">
        <v>336</v>
      </c>
      <c r="W151" t="s">
        <v>336</v>
      </c>
      <c r="X151" t="s">
        <v>336</v>
      </c>
      <c r="Y151" t="s">
        <v>336</v>
      </c>
      <c r="Z151" t="s">
        <v>336</v>
      </c>
      <c r="AH151" t="str">
        <f t="array" ref="AH1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1" t="str">
        <f t="array" ref="AI1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1" s="18" t="e">
        <f>VLOOKUP(data[Lead Name],get_cat!$A$170:$B$171,2,0)</f>
        <v>#N/A</v>
      </c>
    </row>
    <row r="152" spans="1:37" x14ac:dyDescent="0.3">
      <c r="A152" t="s">
        <v>524</v>
      </c>
      <c r="B152" t="s">
        <v>336</v>
      </c>
      <c r="C152" t="s">
        <v>336</v>
      </c>
      <c r="D152" t="s">
        <v>336</v>
      </c>
      <c r="E152" t="s">
        <v>526</v>
      </c>
      <c r="F152" t="s">
        <v>526</v>
      </c>
      <c r="G152" t="s">
        <v>526</v>
      </c>
      <c r="H152" t="s">
        <v>526</v>
      </c>
      <c r="I152" t="s">
        <v>526</v>
      </c>
      <c r="J152" t="s">
        <v>526</v>
      </c>
      <c r="K152" t="s">
        <v>526</v>
      </c>
      <c r="L152" t="s">
        <v>526</v>
      </c>
      <c r="M152" t="s">
        <v>526</v>
      </c>
      <c r="N152" t="s">
        <v>526</v>
      </c>
      <c r="O152" t="s">
        <v>526</v>
      </c>
      <c r="P152" t="s">
        <v>526</v>
      </c>
      <c r="Q152" t="s">
        <v>526</v>
      </c>
      <c r="R152" t="s">
        <v>526</v>
      </c>
      <c r="S152" t="s">
        <v>526</v>
      </c>
      <c r="T152" t="s">
        <v>336</v>
      </c>
      <c r="U152" t="s">
        <v>336</v>
      </c>
      <c r="V152" t="s">
        <v>336</v>
      </c>
      <c r="W152" t="s">
        <v>336</v>
      </c>
      <c r="X152" t="s">
        <v>336</v>
      </c>
      <c r="Y152" t="s">
        <v>336</v>
      </c>
      <c r="Z152" t="s">
        <v>336</v>
      </c>
      <c r="AH152" t="str">
        <f t="array" ref="AH1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2" t="str">
        <f t="array" ref="AI1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2" s="18" t="e">
        <f>VLOOKUP(data[Lead Name],get_cat!$A$170:$B$171,2,0)</f>
        <v>#N/A</v>
      </c>
    </row>
    <row r="153" spans="1:37" x14ac:dyDescent="0.3">
      <c r="A153" t="s">
        <v>524</v>
      </c>
      <c r="B153" t="s">
        <v>336</v>
      </c>
      <c r="C153" t="s">
        <v>336</v>
      </c>
      <c r="D153" t="s">
        <v>336</v>
      </c>
      <c r="E153" t="s">
        <v>526</v>
      </c>
      <c r="F153" t="s">
        <v>526</v>
      </c>
      <c r="G153" t="s">
        <v>526</v>
      </c>
      <c r="H153" t="s">
        <v>526</v>
      </c>
      <c r="I153" t="s">
        <v>526</v>
      </c>
      <c r="J153" t="s">
        <v>526</v>
      </c>
      <c r="K153" t="s">
        <v>526</v>
      </c>
      <c r="L153" t="s">
        <v>526</v>
      </c>
      <c r="M153" t="s">
        <v>526</v>
      </c>
      <c r="N153" t="s">
        <v>526</v>
      </c>
      <c r="O153" t="s">
        <v>526</v>
      </c>
      <c r="P153" t="s">
        <v>526</v>
      </c>
      <c r="Q153" t="s">
        <v>526</v>
      </c>
      <c r="R153" t="s">
        <v>526</v>
      </c>
      <c r="S153" t="s">
        <v>526</v>
      </c>
      <c r="T153" t="s">
        <v>336</v>
      </c>
      <c r="U153" t="s">
        <v>336</v>
      </c>
      <c r="V153" t="s">
        <v>336</v>
      </c>
      <c r="W153" t="s">
        <v>336</v>
      </c>
      <c r="X153" t="s">
        <v>336</v>
      </c>
      <c r="Y153" t="s">
        <v>336</v>
      </c>
      <c r="Z153" t="s">
        <v>336</v>
      </c>
      <c r="AH153" t="str">
        <f t="array" ref="AH1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3" t="str">
        <f t="array" ref="AI1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3" s="18" t="e">
        <f>VLOOKUP(data[Lead Name],get_cat!$A$170:$B$171,2,0)</f>
        <v>#N/A</v>
      </c>
    </row>
    <row r="154" spans="1:37" x14ac:dyDescent="0.3">
      <c r="A154" t="s">
        <v>524</v>
      </c>
      <c r="B154" t="s">
        <v>336</v>
      </c>
      <c r="C154" t="s">
        <v>336</v>
      </c>
      <c r="D154" t="s">
        <v>336</v>
      </c>
      <c r="E154" t="s">
        <v>526</v>
      </c>
      <c r="F154" t="s">
        <v>526</v>
      </c>
      <c r="G154" t="s">
        <v>526</v>
      </c>
      <c r="H154" t="s">
        <v>526</v>
      </c>
      <c r="I154" t="s">
        <v>526</v>
      </c>
      <c r="J154" t="s">
        <v>526</v>
      </c>
      <c r="K154" t="s">
        <v>526</v>
      </c>
      <c r="L154" t="s">
        <v>526</v>
      </c>
      <c r="M154" t="s">
        <v>526</v>
      </c>
      <c r="N154" t="s">
        <v>526</v>
      </c>
      <c r="O154" t="s">
        <v>526</v>
      </c>
      <c r="P154" t="s">
        <v>526</v>
      </c>
      <c r="Q154" t="s">
        <v>526</v>
      </c>
      <c r="R154" t="s">
        <v>526</v>
      </c>
      <c r="S154" t="s">
        <v>526</v>
      </c>
      <c r="T154" t="s">
        <v>336</v>
      </c>
      <c r="U154" t="s">
        <v>336</v>
      </c>
      <c r="V154" t="s">
        <v>336</v>
      </c>
      <c r="W154" t="s">
        <v>336</v>
      </c>
      <c r="X154" t="s">
        <v>336</v>
      </c>
      <c r="Y154" t="s">
        <v>336</v>
      </c>
      <c r="Z154" t="s">
        <v>336</v>
      </c>
      <c r="AH154" t="str">
        <f t="array" ref="AH1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4" t="str">
        <f t="array" ref="AI1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4" s="18" t="e">
        <f>VLOOKUP(data[Lead Name],get_cat!$A$170:$B$171,2,0)</f>
        <v>#N/A</v>
      </c>
    </row>
    <row r="155" spans="1:37" x14ac:dyDescent="0.3">
      <c r="A155" t="s">
        <v>524</v>
      </c>
      <c r="B155" t="s">
        <v>336</v>
      </c>
      <c r="C155" t="s">
        <v>336</v>
      </c>
      <c r="D155" t="s">
        <v>336</v>
      </c>
      <c r="E155" t="s">
        <v>526</v>
      </c>
      <c r="F155" t="s">
        <v>526</v>
      </c>
      <c r="G155" t="s">
        <v>526</v>
      </c>
      <c r="H155" t="s">
        <v>526</v>
      </c>
      <c r="I155" t="s">
        <v>526</v>
      </c>
      <c r="J155" t="s">
        <v>526</v>
      </c>
      <c r="K155" t="s">
        <v>526</v>
      </c>
      <c r="L155" t="s">
        <v>526</v>
      </c>
      <c r="M155" t="s">
        <v>526</v>
      </c>
      <c r="N155" t="s">
        <v>526</v>
      </c>
      <c r="O155" t="s">
        <v>526</v>
      </c>
      <c r="P155" t="s">
        <v>526</v>
      </c>
      <c r="Q155" t="s">
        <v>526</v>
      </c>
      <c r="R155" t="s">
        <v>526</v>
      </c>
      <c r="S155" t="s">
        <v>526</v>
      </c>
      <c r="T155" t="s">
        <v>336</v>
      </c>
      <c r="U155" t="s">
        <v>336</v>
      </c>
      <c r="V155" t="s">
        <v>336</v>
      </c>
      <c r="W155" t="s">
        <v>336</v>
      </c>
      <c r="X155" t="s">
        <v>336</v>
      </c>
      <c r="Y155" t="s">
        <v>336</v>
      </c>
      <c r="Z155" t="s">
        <v>336</v>
      </c>
      <c r="AH155" t="str">
        <f t="array" ref="AH1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5" t="str">
        <f t="array" ref="AI1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5" s="18" t="e">
        <f>VLOOKUP(data[Lead Name],get_cat!$A$170:$B$171,2,0)</f>
        <v>#N/A</v>
      </c>
    </row>
    <row r="156" spans="1:37" x14ac:dyDescent="0.3">
      <c r="A156" t="s">
        <v>524</v>
      </c>
      <c r="B156" t="s">
        <v>336</v>
      </c>
      <c r="C156" t="s">
        <v>336</v>
      </c>
      <c r="D156" t="s">
        <v>336</v>
      </c>
      <c r="E156" t="s">
        <v>526</v>
      </c>
      <c r="F156" t="s">
        <v>526</v>
      </c>
      <c r="G156" t="s">
        <v>526</v>
      </c>
      <c r="H156" t="s">
        <v>526</v>
      </c>
      <c r="I156" t="s">
        <v>526</v>
      </c>
      <c r="J156" t="s">
        <v>526</v>
      </c>
      <c r="K156" t="s">
        <v>526</v>
      </c>
      <c r="L156" t="s">
        <v>526</v>
      </c>
      <c r="M156" t="s">
        <v>526</v>
      </c>
      <c r="N156" t="s">
        <v>526</v>
      </c>
      <c r="O156" t="s">
        <v>526</v>
      </c>
      <c r="P156" t="s">
        <v>526</v>
      </c>
      <c r="Q156" t="s">
        <v>526</v>
      </c>
      <c r="R156" t="s">
        <v>526</v>
      </c>
      <c r="S156" t="s">
        <v>526</v>
      </c>
      <c r="T156" t="s">
        <v>336</v>
      </c>
      <c r="U156" t="s">
        <v>336</v>
      </c>
      <c r="V156" t="s">
        <v>336</v>
      </c>
      <c r="W156" t="s">
        <v>336</v>
      </c>
      <c r="X156" t="s">
        <v>336</v>
      </c>
      <c r="Y156" t="s">
        <v>336</v>
      </c>
      <c r="Z156" t="s">
        <v>336</v>
      </c>
      <c r="AH156" t="str">
        <f t="array" ref="AH1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6" t="str">
        <f t="array" ref="AI1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6" s="18" t="e">
        <f>VLOOKUP(data[Lead Name],get_cat!$A$170:$B$171,2,0)</f>
        <v>#N/A</v>
      </c>
    </row>
    <row r="157" spans="1:37" x14ac:dyDescent="0.3">
      <c r="A157" t="s">
        <v>524</v>
      </c>
      <c r="B157" t="s">
        <v>336</v>
      </c>
      <c r="C157" t="s">
        <v>336</v>
      </c>
      <c r="D157" t="s">
        <v>336</v>
      </c>
      <c r="E157" t="s">
        <v>526</v>
      </c>
      <c r="F157" t="s">
        <v>526</v>
      </c>
      <c r="G157" t="s">
        <v>526</v>
      </c>
      <c r="H157" t="s">
        <v>526</v>
      </c>
      <c r="I157" t="s">
        <v>526</v>
      </c>
      <c r="J157" t="s">
        <v>526</v>
      </c>
      <c r="K157" t="s">
        <v>526</v>
      </c>
      <c r="L157" t="s">
        <v>526</v>
      </c>
      <c r="M157" t="s">
        <v>526</v>
      </c>
      <c r="N157" t="s">
        <v>526</v>
      </c>
      <c r="O157" t="s">
        <v>526</v>
      </c>
      <c r="P157" t="s">
        <v>526</v>
      </c>
      <c r="Q157" t="s">
        <v>526</v>
      </c>
      <c r="R157" t="s">
        <v>526</v>
      </c>
      <c r="S157" t="s">
        <v>526</v>
      </c>
      <c r="T157" t="s">
        <v>336</v>
      </c>
      <c r="U157" t="s">
        <v>336</v>
      </c>
      <c r="V157" t="s">
        <v>336</v>
      </c>
      <c r="W157" t="s">
        <v>336</v>
      </c>
      <c r="X157" t="s">
        <v>336</v>
      </c>
      <c r="Y157" t="s">
        <v>336</v>
      </c>
      <c r="Z157" t="s">
        <v>336</v>
      </c>
      <c r="AH157" t="str">
        <f t="array" ref="AH1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7" t="str">
        <f t="array" ref="AI1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7" s="18" t="e">
        <f>VLOOKUP(data[Lead Name],get_cat!$A$170:$B$171,2,0)</f>
        <v>#N/A</v>
      </c>
    </row>
    <row r="158" spans="1:37" x14ac:dyDescent="0.3">
      <c r="A158" t="s">
        <v>524</v>
      </c>
      <c r="B158" t="s">
        <v>336</v>
      </c>
      <c r="C158" t="s">
        <v>336</v>
      </c>
      <c r="D158" t="s">
        <v>336</v>
      </c>
      <c r="E158" t="s">
        <v>526</v>
      </c>
      <c r="F158" t="s">
        <v>526</v>
      </c>
      <c r="G158" t="s">
        <v>526</v>
      </c>
      <c r="H158" t="s">
        <v>526</v>
      </c>
      <c r="I158" t="s">
        <v>526</v>
      </c>
      <c r="J158" t="s">
        <v>526</v>
      </c>
      <c r="K158" t="s">
        <v>526</v>
      </c>
      <c r="L158" t="s">
        <v>526</v>
      </c>
      <c r="M158" t="s">
        <v>526</v>
      </c>
      <c r="N158" t="s">
        <v>526</v>
      </c>
      <c r="O158" t="s">
        <v>526</v>
      </c>
      <c r="P158" t="s">
        <v>526</v>
      </c>
      <c r="Q158" t="s">
        <v>526</v>
      </c>
      <c r="R158" t="s">
        <v>526</v>
      </c>
      <c r="S158" t="s">
        <v>526</v>
      </c>
      <c r="T158" t="s">
        <v>336</v>
      </c>
      <c r="U158" t="s">
        <v>336</v>
      </c>
      <c r="V158" t="s">
        <v>336</v>
      </c>
      <c r="W158" t="s">
        <v>336</v>
      </c>
      <c r="X158" t="s">
        <v>336</v>
      </c>
      <c r="Y158" t="s">
        <v>336</v>
      </c>
      <c r="Z158" t="s">
        <v>336</v>
      </c>
      <c r="AH158" t="str">
        <f t="array" ref="AH1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8" t="str">
        <f t="array" ref="AI1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8" s="18" t="e">
        <f>VLOOKUP(data[Lead Name],get_cat!$A$170:$B$171,2,0)</f>
        <v>#N/A</v>
      </c>
    </row>
    <row r="159" spans="1:37" x14ac:dyDescent="0.3">
      <c r="A159" t="s">
        <v>524</v>
      </c>
      <c r="B159" t="s">
        <v>336</v>
      </c>
      <c r="C159" t="s">
        <v>336</v>
      </c>
      <c r="D159" t="s">
        <v>336</v>
      </c>
      <c r="E159" t="s">
        <v>526</v>
      </c>
      <c r="F159" t="s">
        <v>526</v>
      </c>
      <c r="G159" t="s">
        <v>526</v>
      </c>
      <c r="H159" t="s">
        <v>526</v>
      </c>
      <c r="I159" t="s">
        <v>526</v>
      </c>
      <c r="J159" t="s">
        <v>526</v>
      </c>
      <c r="K159" t="s">
        <v>526</v>
      </c>
      <c r="L159" t="s">
        <v>526</v>
      </c>
      <c r="M159" t="s">
        <v>526</v>
      </c>
      <c r="N159" t="s">
        <v>526</v>
      </c>
      <c r="O159" t="s">
        <v>526</v>
      </c>
      <c r="P159" t="s">
        <v>526</v>
      </c>
      <c r="Q159" t="s">
        <v>526</v>
      </c>
      <c r="R159" t="s">
        <v>526</v>
      </c>
      <c r="S159" t="s">
        <v>526</v>
      </c>
      <c r="T159" t="s">
        <v>336</v>
      </c>
      <c r="U159" t="s">
        <v>336</v>
      </c>
      <c r="V159" t="s">
        <v>336</v>
      </c>
      <c r="W159" t="s">
        <v>336</v>
      </c>
      <c r="X159" t="s">
        <v>336</v>
      </c>
      <c r="Y159" t="s">
        <v>336</v>
      </c>
      <c r="Z159" t="s">
        <v>336</v>
      </c>
      <c r="AH159" t="str">
        <f t="array" ref="AH1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59" t="str">
        <f t="array" ref="AI1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59" s="18" t="e">
        <f>VLOOKUP(data[Lead Name],get_cat!$A$170:$B$171,2,0)</f>
        <v>#N/A</v>
      </c>
    </row>
    <row r="160" spans="1:37" x14ac:dyDescent="0.3">
      <c r="A160" t="s">
        <v>524</v>
      </c>
      <c r="B160" t="s">
        <v>336</v>
      </c>
      <c r="C160" t="s">
        <v>336</v>
      </c>
      <c r="D160" t="s">
        <v>336</v>
      </c>
      <c r="E160" t="s">
        <v>526</v>
      </c>
      <c r="F160" t="s">
        <v>526</v>
      </c>
      <c r="G160" t="s">
        <v>526</v>
      </c>
      <c r="H160" t="s">
        <v>526</v>
      </c>
      <c r="I160" t="s">
        <v>526</v>
      </c>
      <c r="J160" t="s">
        <v>526</v>
      </c>
      <c r="K160" t="s">
        <v>526</v>
      </c>
      <c r="L160" t="s">
        <v>526</v>
      </c>
      <c r="M160" t="s">
        <v>526</v>
      </c>
      <c r="N160" t="s">
        <v>526</v>
      </c>
      <c r="O160" t="s">
        <v>526</v>
      </c>
      <c r="P160" t="s">
        <v>526</v>
      </c>
      <c r="Q160" t="s">
        <v>526</v>
      </c>
      <c r="R160" t="s">
        <v>526</v>
      </c>
      <c r="S160" t="s">
        <v>526</v>
      </c>
      <c r="T160" t="s">
        <v>336</v>
      </c>
      <c r="U160" t="s">
        <v>336</v>
      </c>
      <c r="V160" t="s">
        <v>336</v>
      </c>
      <c r="W160" t="s">
        <v>336</v>
      </c>
      <c r="X160" t="s">
        <v>336</v>
      </c>
      <c r="Y160" t="s">
        <v>336</v>
      </c>
      <c r="Z160" t="s">
        <v>336</v>
      </c>
      <c r="AH160" t="str">
        <f t="array" ref="AH1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0" t="str">
        <f t="array" ref="AI1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0" s="18" t="e">
        <f>VLOOKUP(data[Lead Name],get_cat!$A$170:$B$171,2,0)</f>
        <v>#N/A</v>
      </c>
    </row>
    <row r="161" spans="1:37" x14ac:dyDescent="0.3">
      <c r="A161" t="s">
        <v>524</v>
      </c>
      <c r="B161" t="s">
        <v>336</v>
      </c>
      <c r="C161" t="s">
        <v>336</v>
      </c>
      <c r="D161" t="s">
        <v>336</v>
      </c>
      <c r="E161" t="s">
        <v>526</v>
      </c>
      <c r="F161" t="s">
        <v>526</v>
      </c>
      <c r="G161" t="s">
        <v>526</v>
      </c>
      <c r="H161" t="s">
        <v>526</v>
      </c>
      <c r="I161" t="s">
        <v>526</v>
      </c>
      <c r="J161" t="s">
        <v>526</v>
      </c>
      <c r="K161" t="s">
        <v>526</v>
      </c>
      <c r="L161" t="s">
        <v>526</v>
      </c>
      <c r="M161" t="s">
        <v>526</v>
      </c>
      <c r="N161" t="s">
        <v>526</v>
      </c>
      <c r="O161" t="s">
        <v>526</v>
      </c>
      <c r="P161" t="s">
        <v>526</v>
      </c>
      <c r="Q161" t="s">
        <v>526</v>
      </c>
      <c r="R161" t="s">
        <v>526</v>
      </c>
      <c r="S161" t="s">
        <v>526</v>
      </c>
      <c r="T161" t="s">
        <v>336</v>
      </c>
      <c r="U161" t="s">
        <v>336</v>
      </c>
      <c r="V161" t="s">
        <v>336</v>
      </c>
      <c r="W161" t="s">
        <v>336</v>
      </c>
      <c r="X161" t="s">
        <v>336</v>
      </c>
      <c r="Y161" t="s">
        <v>336</v>
      </c>
      <c r="Z161" t="s">
        <v>336</v>
      </c>
      <c r="AH161" t="str">
        <f t="array" ref="AH1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1" t="str">
        <f t="array" ref="AI1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1" s="18" t="e">
        <f>VLOOKUP(data[Lead Name],get_cat!$A$170:$B$171,2,0)</f>
        <v>#N/A</v>
      </c>
    </row>
    <row r="162" spans="1:37" x14ac:dyDescent="0.3">
      <c r="A162" t="s">
        <v>524</v>
      </c>
      <c r="B162" t="s">
        <v>336</v>
      </c>
      <c r="C162" t="s">
        <v>336</v>
      </c>
      <c r="D162" t="s">
        <v>336</v>
      </c>
      <c r="E162" t="s">
        <v>526</v>
      </c>
      <c r="F162" t="s">
        <v>526</v>
      </c>
      <c r="G162" t="s">
        <v>526</v>
      </c>
      <c r="H162" t="s">
        <v>526</v>
      </c>
      <c r="I162" t="s">
        <v>526</v>
      </c>
      <c r="J162" t="s">
        <v>526</v>
      </c>
      <c r="K162" t="s">
        <v>526</v>
      </c>
      <c r="L162" t="s">
        <v>526</v>
      </c>
      <c r="M162" t="s">
        <v>526</v>
      </c>
      <c r="N162" t="s">
        <v>526</v>
      </c>
      <c r="O162" t="s">
        <v>526</v>
      </c>
      <c r="P162" t="s">
        <v>526</v>
      </c>
      <c r="Q162" t="s">
        <v>526</v>
      </c>
      <c r="R162" t="s">
        <v>526</v>
      </c>
      <c r="S162" t="s">
        <v>526</v>
      </c>
      <c r="T162" t="s">
        <v>336</v>
      </c>
      <c r="U162" t="s">
        <v>336</v>
      </c>
      <c r="V162" t="s">
        <v>336</v>
      </c>
      <c r="W162" t="s">
        <v>336</v>
      </c>
      <c r="X162" t="s">
        <v>336</v>
      </c>
      <c r="Y162" t="s">
        <v>336</v>
      </c>
      <c r="Z162" t="s">
        <v>336</v>
      </c>
      <c r="AH162" t="str">
        <f t="array" ref="AH1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2" t="str">
        <f t="array" ref="AI1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2" s="18" t="e">
        <f>VLOOKUP(data[Lead Name],get_cat!$A$170:$B$171,2,0)</f>
        <v>#N/A</v>
      </c>
    </row>
    <row r="163" spans="1:37" x14ac:dyDescent="0.3">
      <c r="A163" t="s">
        <v>524</v>
      </c>
      <c r="B163" t="s">
        <v>336</v>
      </c>
      <c r="C163" t="s">
        <v>336</v>
      </c>
      <c r="D163" t="s">
        <v>336</v>
      </c>
      <c r="E163" t="s">
        <v>526</v>
      </c>
      <c r="F163" t="s">
        <v>526</v>
      </c>
      <c r="G163" t="s">
        <v>526</v>
      </c>
      <c r="H163" t="s">
        <v>526</v>
      </c>
      <c r="I163" t="s">
        <v>526</v>
      </c>
      <c r="J163" t="s">
        <v>526</v>
      </c>
      <c r="K163" t="s">
        <v>526</v>
      </c>
      <c r="L163" t="s">
        <v>526</v>
      </c>
      <c r="M163" t="s">
        <v>526</v>
      </c>
      <c r="N163" t="s">
        <v>526</v>
      </c>
      <c r="O163" t="s">
        <v>526</v>
      </c>
      <c r="P163" t="s">
        <v>526</v>
      </c>
      <c r="Q163" t="s">
        <v>526</v>
      </c>
      <c r="R163" t="s">
        <v>526</v>
      </c>
      <c r="S163" t="s">
        <v>526</v>
      </c>
      <c r="T163" t="s">
        <v>336</v>
      </c>
      <c r="U163" t="s">
        <v>336</v>
      </c>
      <c r="V163" t="s">
        <v>336</v>
      </c>
      <c r="W163" t="s">
        <v>336</v>
      </c>
      <c r="X163" t="s">
        <v>336</v>
      </c>
      <c r="Y163" t="s">
        <v>336</v>
      </c>
      <c r="Z163" t="s">
        <v>336</v>
      </c>
      <c r="AH163" t="str">
        <f t="array" ref="AH1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3" t="str">
        <f t="array" ref="AI1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3" s="18" t="e">
        <f>VLOOKUP(data[Lead Name],get_cat!$A$170:$B$171,2,0)</f>
        <v>#N/A</v>
      </c>
    </row>
    <row r="164" spans="1:37" x14ac:dyDescent="0.3">
      <c r="A164" t="s">
        <v>524</v>
      </c>
      <c r="B164" t="s">
        <v>336</v>
      </c>
      <c r="C164" t="s">
        <v>336</v>
      </c>
      <c r="D164" t="s">
        <v>336</v>
      </c>
      <c r="E164" t="s">
        <v>526</v>
      </c>
      <c r="F164" t="s">
        <v>526</v>
      </c>
      <c r="G164" t="s">
        <v>526</v>
      </c>
      <c r="H164" t="s">
        <v>526</v>
      </c>
      <c r="I164" t="s">
        <v>526</v>
      </c>
      <c r="J164" t="s">
        <v>526</v>
      </c>
      <c r="K164" t="s">
        <v>526</v>
      </c>
      <c r="L164" t="s">
        <v>526</v>
      </c>
      <c r="M164" t="s">
        <v>526</v>
      </c>
      <c r="N164" t="s">
        <v>526</v>
      </c>
      <c r="O164" t="s">
        <v>526</v>
      </c>
      <c r="P164" t="s">
        <v>526</v>
      </c>
      <c r="Q164" t="s">
        <v>526</v>
      </c>
      <c r="R164" t="s">
        <v>526</v>
      </c>
      <c r="S164" t="s">
        <v>526</v>
      </c>
      <c r="T164" t="s">
        <v>336</v>
      </c>
      <c r="U164" t="s">
        <v>336</v>
      </c>
      <c r="V164" t="s">
        <v>336</v>
      </c>
      <c r="W164" t="s">
        <v>336</v>
      </c>
      <c r="X164" t="s">
        <v>336</v>
      </c>
      <c r="Y164" t="s">
        <v>336</v>
      </c>
      <c r="Z164" t="s">
        <v>336</v>
      </c>
      <c r="AH164" t="str">
        <f t="array" ref="AH1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4" t="str">
        <f t="array" ref="AI1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4" s="18" t="e">
        <f>VLOOKUP(data[Lead Name],get_cat!$A$170:$B$171,2,0)</f>
        <v>#N/A</v>
      </c>
    </row>
    <row r="165" spans="1:37" x14ac:dyDescent="0.3">
      <c r="A165" t="s">
        <v>524</v>
      </c>
      <c r="B165" t="s">
        <v>336</v>
      </c>
      <c r="C165" t="s">
        <v>336</v>
      </c>
      <c r="D165" t="s">
        <v>336</v>
      </c>
      <c r="E165" t="s">
        <v>526</v>
      </c>
      <c r="F165" t="s">
        <v>526</v>
      </c>
      <c r="G165" t="s">
        <v>526</v>
      </c>
      <c r="H165" t="s">
        <v>526</v>
      </c>
      <c r="I165" t="s">
        <v>526</v>
      </c>
      <c r="J165" t="s">
        <v>526</v>
      </c>
      <c r="K165" t="s">
        <v>526</v>
      </c>
      <c r="L165" t="s">
        <v>526</v>
      </c>
      <c r="M165" t="s">
        <v>526</v>
      </c>
      <c r="N165" t="s">
        <v>526</v>
      </c>
      <c r="O165" t="s">
        <v>526</v>
      </c>
      <c r="P165" t="s">
        <v>526</v>
      </c>
      <c r="Q165" t="s">
        <v>526</v>
      </c>
      <c r="R165" t="s">
        <v>526</v>
      </c>
      <c r="S165" t="s">
        <v>526</v>
      </c>
      <c r="T165" t="s">
        <v>336</v>
      </c>
      <c r="U165" t="s">
        <v>336</v>
      </c>
      <c r="V165" t="s">
        <v>336</v>
      </c>
      <c r="W165" t="s">
        <v>336</v>
      </c>
      <c r="X165" t="s">
        <v>336</v>
      </c>
      <c r="Y165" t="s">
        <v>336</v>
      </c>
      <c r="Z165" t="s">
        <v>336</v>
      </c>
      <c r="AH165" t="str">
        <f t="array" ref="AH1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5" t="str">
        <f t="array" ref="AI1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5" s="18" t="e">
        <f>VLOOKUP(data[Lead Name],get_cat!$A$170:$B$171,2,0)</f>
        <v>#N/A</v>
      </c>
    </row>
    <row r="166" spans="1:37" x14ac:dyDescent="0.3">
      <c r="A166" t="s">
        <v>524</v>
      </c>
      <c r="B166" t="s">
        <v>336</v>
      </c>
      <c r="C166" t="s">
        <v>336</v>
      </c>
      <c r="D166" t="s">
        <v>336</v>
      </c>
      <c r="E166" t="s">
        <v>526</v>
      </c>
      <c r="F166" t="s">
        <v>526</v>
      </c>
      <c r="G166" t="s">
        <v>526</v>
      </c>
      <c r="H166" t="s">
        <v>526</v>
      </c>
      <c r="I166" t="s">
        <v>526</v>
      </c>
      <c r="J166" t="s">
        <v>526</v>
      </c>
      <c r="K166" t="s">
        <v>526</v>
      </c>
      <c r="L166" t="s">
        <v>526</v>
      </c>
      <c r="M166" t="s">
        <v>526</v>
      </c>
      <c r="N166" t="s">
        <v>526</v>
      </c>
      <c r="O166" t="s">
        <v>526</v>
      </c>
      <c r="P166" t="s">
        <v>526</v>
      </c>
      <c r="Q166" t="s">
        <v>526</v>
      </c>
      <c r="R166" t="s">
        <v>526</v>
      </c>
      <c r="S166" t="s">
        <v>526</v>
      </c>
      <c r="T166" t="s">
        <v>336</v>
      </c>
      <c r="U166" t="s">
        <v>336</v>
      </c>
      <c r="V166" t="s">
        <v>336</v>
      </c>
      <c r="W166" t="s">
        <v>336</v>
      </c>
      <c r="X166" t="s">
        <v>336</v>
      </c>
      <c r="Y166" t="s">
        <v>336</v>
      </c>
      <c r="Z166" t="s">
        <v>336</v>
      </c>
      <c r="AH166" t="str">
        <f t="array" ref="AH1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6" t="str">
        <f t="array" ref="AI1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6" s="18" t="e">
        <f>VLOOKUP(data[Lead Name],get_cat!$A$170:$B$171,2,0)</f>
        <v>#N/A</v>
      </c>
    </row>
    <row r="167" spans="1:37" x14ac:dyDescent="0.3">
      <c r="A167" t="s">
        <v>524</v>
      </c>
      <c r="B167" t="s">
        <v>336</v>
      </c>
      <c r="C167" t="s">
        <v>336</v>
      </c>
      <c r="D167" t="s">
        <v>336</v>
      </c>
      <c r="E167" t="s">
        <v>526</v>
      </c>
      <c r="F167" t="s">
        <v>526</v>
      </c>
      <c r="G167" t="s">
        <v>526</v>
      </c>
      <c r="H167" t="s">
        <v>526</v>
      </c>
      <c r="I167" t="s">
        <v>526</v>
      </c>
      <c r="J167" t="s">
        <v>526</v>
      </c>
      <c r="K167" t="s">
        <v>526</v>
      </c>
      <c r="L167" t="s">
        <v>526</v>
      </c>
      <c r="M167" t="s">
        <v>526</v>
      </c>
      <c r="N167" t="s">
        <v>526</v>
      </c>
      <c r="O167" t="s">
        <v>526</v>
      </c>
      <c r="P167" t="s">
        <v>526</v>
      </c>
      <c r="Q167" t="s">
        <v>526</v>
      </c>
      <c r="R167" t="s">
        <v>526</v>
      </c>
      <c r="S167" t="s">
        <v>526</v>
      </c>
      <c r="T167" t="s">
        <v>336</v>
      </c>
      <c r="U167" t="s">
        <v>336</v>
      </c>
      <c r="V167" t="s">
        <v>336</v>
      </c>
      <c r="W167" t="s">
        <v>336</v>
      </c>
      <c r="X167" t="s">
        <v>336</v>
      </c>
      <c r="Y167" t="s">
        <v>336</v>
      </c>
      <c r="Z167" t="s">
        <v>336</v>
      </c>
      <c r="AH167" t="str">
        <f t="array" ref="AH1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7" t="str">
        <f t="array" ref="AI1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7" s="18" t="e">
        <f>VLOOKUP(data[Lead Name],get_cat!$A$170:$B$171,2,0)</f>
        <v>#N/A</v>
      </c>
    </row>
    <row r="168" spans="1:37" x14ac:dyDescent="0.3">
      <c r="A168" t="s">
        <v>524</v>
      </c>
      <c r="B168" t="s">
        <v>336</v>
      </c>
      <c r="C168" t="s">
        <v>336</v>
      </c>
      <c r="D168" t="s">
        <v>336</v>
      </c>
      <c r="E168" t="s">
        <v>526</v>
      </c>
      <c r="F168" t="s">
        <v>526</v>
      </c>
      <c r="G168" t="s">
        <v>526</v>
      </c>
      <c r="H168" t="s">
        <v>526</v>
      </c>
      <c r="I168" t="s">
        <v>526</v>
      </c>
      <c r="J168" t="s">
        <v>526</v>
      </c>
      <c r="K168" t="s">
        <v>526</v>
      </c>
      <c r="L168" t="s">
        <v>526</v>
      </c>
      <c r="M168" t="s">
        <v>526</v>
      </c>
      <c r="N168" t="s">
        <v>526</v>
      </c>
      <c r="O168" t="s">
        <v>526</v>
      </c>
      <c r="P168" t="s">
        <v>526</v>
      </c>
      <c r="Q168" t="s">
        <v>526</v>
      </c>
      <c r="R168" t="s">
        <v>526</v>
      </c>
      <c r="S168" t="s">
        <v>526</v>
      </c>
      <c r="T168" t="s">
        <v>336</v>
      </c>
      <c r="U168" t="s">
        <v>336</v>
      </c>
      <c r="V168" t="s">
        <v>336</v>
      </c>
      <c r="W168" t="s">
        <v>336</v>
      </c>
      <c r="X168" t="s">
        <v>336</v>
      </c>
      <c r="Y168" t="s">
        <v>336</v>
      </c>
      <c r="Z168" t="s">
        <v>336</v>
      </c>
      <c r="AH168" t="str">
        <f t="array" ref="AH1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8" t="str">
        <f t="array" ref="AI1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8" s="18" t="e">
        <f>VLOOKUP(data[Lead Name],get_cat!$A$170:$B$171,2,0)</f>
        <v>#N/A</v>
      </c>
    </row>
    <row r="169" spans="1:37" x14ac:dyDescent="0.3">
      <c r="A169" t="s">
        <v>524</v>
      </c>
      <c r="B169" t="s">
        <v>336</v>
      </c>
      <c r="C169" t="s">
        <v>336</v>
      </c>
      <c r="D169" t="s">
        <v>336</v>
      </c>
      <c r="E169" t="s">
        <v>526</v>
      </c>
      <c r="F169" t="s">
        <v>526</v>
      </c>
      <c r="G169" t="s">
        <v>526</v>
      </c>
      <c r="H169" t="s">
        <v>526</v>
      </c>
      <c r="I169" t="s">
        <v>526</v>
      </c>
      <c r="J169" t="s">
        <v>526</v>
      </c>
      <c r="K169" t="s">
        <v>526</v>
      </c>
      <c r="L169" t="s">
        <v>526</v>
      </c>
      <c r="M169" t="s">
        <v>526</v>
      </c>
      <c r="N169" t="s">
        <v>526</v>
      </c>
      <c r="O169" t="s">
        <v>526</v>
      </c>
      <c r="P169" t="s">
        <v>526</v>
      </c>
      <c r="Q169" t="s">
        <v>526</v>
      </c>
      <c r="R169" t="s">
        <v>526</v>
      </c>
      <c r="S169" t="s">
        <v>526</v>
      </c>
      <c r="T169" t="s">
        <v>336</v>
      </c>
      <c r="U169" t="s">
        <v>336</v>
      </c>
      <c r="V169" t="s">
        <v>336</v>
      </c>
      <c r="W169" t="s">
        <v>336</v>
      </c>
      <c r="X169" t="s">
        <v>336</v>
      </c>
      <c r="Y169" t="s">
        <v>336</v>
      </c>
      <c r="Z169" t="s">
        <v>336</v>
      </c>
      <c r="AH169" t="str">
        <f t="array" ref="AH1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69" t="str">
        <f t="array" ref="AI1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69" s="18" t="e">
        <f>VLOOKUP(data[Lead Name],get_cat!$A$170:$B$171,2,0)</f>
        <v>#N/A</v>
      </c>
    </row>
    <row r="170" spans="1:37" x14ac:dyDescent="0.3">
      <c r="A170" t="s">
        <v>524</v>
      </c>
      <c r="B170" t="s">
        <v>336</v>
      </c>
      <c r="C170" t="s">
        <v>336</v>
      </c>
      <c r="D170" t="s">
        <v>336</v>
      </c>
      <c r="E170" t="s">
        <v>526</v>
      </c>
      <c r="F170" t="s">
        <v>526</v>
      </c>
      <c r="G170" t="s">
        <v>526</v>
      </c>
      <c r="H170" t="s">
        <v>526</v>
      </c>
      <c r="I170" t="s">
        <v>526</v>
      </c>
      <c r="J170" t="s">
        <v>526</v>
      </c>
      <c r="K170" t="s">
        <v>526</v>
      </c>
      <c r="L170" t="s">
        <v>526</v>
      </c>
      <c r="M170" t="s">
        <v>526</v>
      </c>
      <c r="N170" t="s">
        <v>526</v>
      </c>
      <c r="O170" t="s">
        <v>526</v>
      </c>
      <c r="P170" t="s">
        <v>526</v>
      </c>
      <c r="Q170" t="s">
        <v>526</v>
      </c>
      <c r="R170" t="s">
        <v>526</v>
      </c>
      <c r="S170" t="s">
        <v>526</v>
      </c>
      <c r="T170" t="s">
        <v>336</v>
      </c>
      <c r="U170" t="s">
        <v>336</v>
      </c>
      <c r="V170" t="s">
        <v>336</v>
      </c>
      <c r="W170" t="s">
        <v>336</v>
      </c>
      <c r="X170" t="s">
        <v>336</v>
      </c>
      <c r="Y170" t="s">
        <v>336</v>
      </c>
      <c r="Z170" t="s">
        <v>336</v>
      </c>
      <c r="AH170" t="str">
        <f t="array" ref="AH1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0" t="str">
        <f t="array" ref="AI1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0" s="18" t="e">
        <f>VLOOKUP(data[Lead Name],get_cat!$A$170:$B$171,2,0)</f>
        <v>#N/A</v>
      </c>
    </row>
    <row r="171" spans="1:37" x14ac:dyDescent="0.3">
      <c r="A171" t="s">
        <v>524</v>
      </c>
      <c r="B171" t="s">
        <v>336</v>
      </c>
      <c r="C171" t="s">
        <v>336</v>
      </c>
      <c r="D171" t="s">
        <v>336</v>
      </c>
      <c r="E171" t="s">
        <v>526</v>
      </c>
      <c r="F171" t="s">
        <v>526</v>
      </c>
      <c r="G171" t="s">
        <v>526</v>
      </c>
      <c r="H171" t="s">
        <v>526</v>
      </c>
      <c r="I171" t="s">
        <v>526</v>
      </c>
      <c r="J171" t="s">
        <v>526</v>
      </c>
      <c r="K171" t="s">
        <v>526</v>
      </c>
      <c r="L171" t="s">
        <v>526</v>
      </c>
      <c r="M171" t="s">
        <v>526</v>
      </c>
      <c r="N171" t="s">
        <v>526</v>
      </c>
      <c r="O171" t="s">
        <v>526</v>
      </c>
      <c r="P171" t="s">
        <v>526</v>
      </c>
      <c r="Q171" t="s">
        <v>526</v>
      </c>
      <c r="R171" t="s">
        <v>526</v>
      </c>
      <c r="S171" t="s">
        <v>526</v>
      </c>
      <c r="T171" t="s">
        <v>336</v>
      </c>
      <c r="U171" t="s">
        <v>336</v>
      </c>
      <c r="V171" t="s">
        <v>336</v>
      </c>
      <c r="W171" t="s">
        <v>336</v>
      </c>
      <c r="X171" t="s">
        <v>336</v>
      </c>
      <c r="Y171" t="s">
        <v>336</v>
      </c>
      <c r="Z171" t="s">
        <v>336</v>
      </c>
      <c r="AH171" t="str">
        <f t="array" ref="AH1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1" t="str">
        <f t="array" ref="AI1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1" s="18" t="e">
        <f>VLOOKUP(data[Lead Name],get_cat!$A$170:$B$171,2,0)</f>
        <v>#N/A</v>
      </c>
    </row>
    <row r="172" spans="1:37" x14ac:dyDescent="0.3">
      <c r="A172" t="s">
        <v>524</v>
      </c>
      <c r="B172" t="s">
        <v>336</v>
      </c>
      <c r="C172" t="s">
        <v>336</v>
      </c>
      <c r="D172" t="s">
        <v>336</v>
      </c>
      <c r="E172" t="s">
        <v>526</v>
      </c>
      <c r="F172" t="s">
        <v>526</v>
      </c>
      <c r="G172" t="s">
        <v>526</v>
      </c>
      <c r="H172" t="s">
        <v>526</v>
      </c>
      <c r="I172" t="s">
        <v>526</v>
      </c>
      <c r="J172" t="s">
        <v>526</v>
      </c>
      <c r="K172" t="s">
        <v>526</v>
      </c>
      <c r="L172" t="s">
        <v>526</v>
      </c>
      <c r="M172" t="s">
        <v>526</v>
      </c>
      <c r="N172" t="s">
        <v>526</v>
      </c>
      <c r="O172" t="s">
        <v>526</v>
      </c>
      <c r="P172" t="s">
        <v>526</v>
      </c>
      <c r="Q172" t="s">
        <v>526</v>
      </c>
      <c r="R172" t="s">
        <v>526</v>
      </c>
      <c r="S172" t="s">
        <v>526</v>
      </c>
      <c r="T172" t="s">
        <v>336</v>
      </c>
      <c r="U172" t="s">
        <v>336</v>
      </c>
      <c r="V172" t="s">
        <v>336</v>
      </c>
      <c r="W172" t="s">
        <v>336</v>
      </c>
      <c r="X172" t="s">
        <v>336</v>
      </c>
      <c r="Y172" t="s">
        <v>336</v>
      </c>
      <c r="Z172" t="s">
        <v>336</v>
      </c>
      <c r="AH172" t="str">
        <f t="array" ref="AH1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2" t="str">
        <f t="array" ref="AI1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2" s="18" t="e">
        <f>VLOOKUP(data[Lead Name],get_cat!$A$170:$B$171,2,0)</f>
        <v>#N/A</v>
      </c>
    </row>
    <row r="173" spans="1:37" x14ac:dyDescent="0.3">
      <c r="A173" t="s">
        <v>524</v>
      </c>
      <c r="B173" t="s">
        <v>336</v>
      </c>
      <c r="C173" t="s">
        <v>336</v>
      </c>
      <c r="D173" t="s">
        <v>336</v>
      </c>
      <c r="E173" t="s">
        <v>526</v>
      </c>
      <c r="F173" t="s">
        <v>526</v>
      </c>
      <c r="G173" t="s">
        <v>526</v>
      </c>
      <c r="H173" t="s">
        <v>526</v>
      </c>
      <c r="I173" t="s">
        <v>526</v>
      </c>
      <c r="J173" t="s">
        <v>526</v>
      </c>
      <c r="K173" t="s">
        <v>526</v>
      </c>
      <c r="L173" t="s">
        <v>526</v>
      </c>
      <c r="M173" t="s">
        <v>526</v>
      </c>
      <c r="N173" t="s">
        <v>526</v>
      </c>
      <c r="O173" t="s">
        <v>526</v>
      </c>
      <c r="P173" t="s">
        <v>526</v>
      </c>
      <c r="Q173" t="s">
        <v>526</v>
      </c>
      <c r="R173" t="s">
        <v>526</v>
      </c>
      <c r="S173" t="s">
        <v>526</v>
      </c>
      <c r="T173" t="s">
        <v>336</v>
      </c>
      <c r="U173" t="s">
        <v>336</v>
      </c>
      <c r="V173" t="s">
        <v>336</v>
      </c>
      <c r="W173" t="s">
        <v>336</v>
      </c>
      <c r="X173" t="s">
        <v>336</v>
      </c>
      <c r="Y173" t="s">
        <v>336</v>
      </c>
      <c r="Z173" t="s">
        <v>336</v>
      </c>
      <c r="AH173" t="str">
        <f t="array" ref="AH1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3" t="str">
        <f t="array" ref="AI1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3" s="18" t="e">
        <f>VLOOKUP(data[Lead Name],get_cat!$A$170:$B$171,2,0)</f>
        <v>#N/A</v>
      </c>
    </row>
    <row r="174" spans="1:37" x14ac:dyDescent="0.3">
      <c r="A174" t="s">
        <v>524</v>
      </c>
      <c r="B174" t="s">
        <v>336</v>
      </c>
      <c r="C174" t="s">
        <v>336</v>
      </c>
      <c r="D174" t="s">
        <v>336</v>
      </c>
      <c r="E174" t="s">
        <v>526</v>
      </c>
      <c r="F174" t="s">
        <v>526</v>
      </c>
      <c r="G174" t="s">
        <v>526</v>
      </c>
      <c r="H174" t="s">
        <v>526</v>
      </c>
      <c r="I174" t="s">
        <v>526</v>
      </c>
      <c r="J174" t="s">
        <v>526</v>
      </c>
      <c r="K174" t="s">
        <v>526</v>
      </c>
      <c r="L174" t="s">
        <v>526</v>
      </c>
      <c r="M174" t="s">
        <v>526</v>
      </c>
      <c r="N174" t="s">
        <v>526</v>
      </c>
      <c r="O174" t="s">
        <v>526</v>
      </c>
      <c r="P174" t="s">
        <v>526</v>
      </c>
      <c r="Q174" t="s">
        <v>526</v>
      </c>
      <c r="R174" t="s">
        <v>526</v>
      </c>
      <c r="S174" t="s">
        <v>526</v>
      </c>
      <c r="T174" t="s">
        <v>336</v>
      </c>
      <c r="U174" t="s">
        <v>336</v>
      </c>
      <c r="V174" t="s">
        <v>336</v>
      </c>
      <c r="W174" t="s">
        <v>336</v>
      </c>
      <c r="X174" t="s">
        <v>336</v>
      </c>
      <c r="Y174" t="s">
        <v>336</v>
      </c>
      <c r="Z174" t="s">
        <v>336</v>
      </c>
      <c r="AH174" t="str">
        <f t="array" ref="AH1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4" t="str">
        <f t="array" ref="AI1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4" s="18" t="e">
        <f>VLOOKUP(data[Lead Name],get_cat!$A$170:$B$171,2,0)</f>
        <v>#N/A</v>
      </c>
    </row>
    <row r="175" spans="1:37" x14ac:dyDescent="0.3">
      <c r="A175" t="s">
        <v>524</v>
      </c>
      <c r="B175" t="s">
        <v>336</v>
      </c>
      <c r="C175" t="s">
        <v>336</v>
      </c>
      <c r="D175" t="s">
        <v>336</v>
      </c>
      <c r="E175" t="s">
        <v>526</v>
      </c>
      <c r="F175" t="s">
        <v>526</v>
      </c>
      <c r="G175" t="s">
        <v>526</v>
      </c>
      <c r="H175" t="s">
        <v>526</v>
      </c>
      <c r="I175" t="s">
        <v>526</v>
      </c>
      <c r="J175" t="s">
        <v>526</v>
      </c>
      <c r="K175" t="s">
        <v>526</v>
      </c>
      <c r="L175" t="s">
        <v>526</v>
      </c>
      <c r="M175" t="s">
        <v>526</v>
      </c>
      <c r="N175" t="s">
        <v>526</v>
      </c>
      <c r="O175" t="s">
        <v>526</v>
      </c>
      <c r="P175" t="s">
        <v>526</v>
      </c>
      <c r="Q175" t="s">
        <v>526</v>
      </c>
      <c r="R175" t="s">
        <v>526</v>
      </c>
      <c r="S175" t="s">
        <v>526</v>
      </c>
      <c r="T175" t="s">
        <v>336</v>
      </c>
      <c r="U175" t="s">
        <v>336</v>
      </c>
      <c r="V175" t="s">
        <v>336</v>
      </c>
      <c r="W175" t="s">
        <v>336</v>
      </c>
      <c r="X175" t="s">
        <v>336</v>
      </c>
      <c r="Y175" t="s">
        <v>336</v>
      </c>
      <c r="Z175" t="s">
        <v>336</v>
      </c>
      <c r="AH175" t="str">
        <f t="array" ref="AH1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5" t="str">
        <f t="array" ref="AI1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5" s="18" t="e">
        <f>VLOOKUP(data[Lead Name],get_cat!$A$170:$B$171,2,0)</f>
        <v>#N/A</v>
      </c>
    </row>
    <row r="176" spans="1:37" x14ac:dyDescent="0.3">
      <c r="A176" t="s">
        <v>524</v>
      </c>
      <c r="B176" t="s">
        <v>336</v>
      </c>
      <c r="C176" t="s">
        <v>336</v>
      </c>
      <c r="D176" t="s">
        <v>336</v>
      </c>
      <c r="E176" t="s">
        <v>526</v>
      </c>
      <c r="F176" t="s">
        <v>526</v>
      </c>
      <c r="G176" t="s">
        <v>526</v>
      </c>
      <c r="H176" t="s">
        <v>526</v>
      </c>
      <c r="I176" t="s">
        <v>526</v>
      </c>
      <c r="J176" t="s">
        <v>526</v>
      </c>
      <c r="K176" t="s">
        <v>526</v>
      </c>
      <c r="L176" t="s">
        <v>526</v>
      </c>
      <c r="M176" t="s">
        <v>526</v>
      </c>
      <c r="N176" t="s">
        <v>526</v>
      </c>
      <c r="O176" t="s">
        <v>526</v>
      </c>
      <c r="P176" t="s">
        <v>526</v>
      </c>
      <c r="Q176" t="s">
        <v>526</v>
      </c>
      <c r="R176" t="s">
        <v>526</v>
      </c>
      <c r="S176" t="s">
        <v>526</v>
      </c>
      <c r="T176" t="s">
        <v>336</v>
      </c>
      <c r="U176" t="s">
        <v>336</v>
      </c>
      <c r="V176" t="s">
        <v>336</v>
      </c>
      <c r="W176" t="s">
        <v>336</v>
      </c>
      <c r="X176" t="s">
        <v>336</v>
      </c>
      <c r="Y176" t="s">
        <v>336</v>
      </c>
      <c r="Z176" t="s">
        <v>336</v>
      </c>
      <c r="AH176" t="str">
        <f t="array" ref="AH1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6" t="str">
        <f t="array" ref="AI1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6" s="18" t="e">
        <f>VLOOKUP(data[Lead Name],get_cat!$A$170:$B$171,2,0)</f>
        <v>#N/A</v>
      </c>
    </row>
    <row r="177" spans="1:37" x14ac:dyDescent="0.3">
      <c r="A177" t="s">
        <v>524</v>
      </c>
      <c r="B177" t="s">
        <v>336</v>
      </c>
      <c r="C177" t="s">
        <v>336</v>
      </c>
      <c r="D177" t="s">
        <v>336</v>
      </c>
      <c r="E177" t="s">
        <v>526</v>
      </c>
      <c r="F177" t="s">
        <v>526</v>
      </c>
      <c r="G177" t="s">
        <v>526</v>
      </c>
      <c r="H177" t="s">
        <v>526</v>
      </c>
      <c r="I177" t="s">
        <v>526</v>
      </c>
      <c r="J177" t="s">
        <v>526</v>
      </c>
      <c r="K177" t="s">
        <v>526</v>
      </c>
      <c r="L177" t="s">
        <v>526</v>
      </c>
      <c r="M177" t="s">
        <v>526</v>
      </c>
      <c r="N177" t="s">
        <v>526</v>
      </c>
      <c r="O177" t="s">
        <v>526</v>
      </c>
      <c r="P177" t="s">
        <v>526</v>
      </c>
      <c r="Q177" t="s">
        <v>526</v>
      </c>
      <c r="R177" t="s">
        <v>526</v>
      </c>
      <c r="S177" t="s">
        <v>526</v>
      </c>
      <c r="T177" t="s">
        <v>336</v>
      </c>
      <c r="U177" t="s">
        <v>336</v>
      </c>
      <c r="V177" t="s">
        <v>336</v>
      </c>
      <c r="W177" t="s">
        <v>336</v>
      </c>
      <c r="X177" t="s">
        <v>336</v>
      </c>
      <c r="Y177" t="s">
        <v>336</v>
      </c>
      <c r="Z177" t="s">
        <v>336</v>
      </c>
      <c r="AH177" t="str">
        <f t="array" ref="AH1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7" t="str">
        <f t="array" ref="AI1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7" s="18" t="e">
        <f>VLOOKUP(data[Lead Name],get_cat!$A$170:$B$171,2,0)</f>
        <v>#N/A</v>
      </c>
    </row>
    <row r="178" spans="1:37" x14ac:dyDescent="0.3">
      <c r="A178" t="s">
        <v>524</v>
      </c>
      <c r="B178" t="s">
        <v>336</v>
      </c>
      <c r="C178" t="s">
        <v>336</v>
      </c>
      <c r="D178" t="s">
        <v>336</v>
      </c>
      <c r="E178" t="s">
        <v>526</v>
      </c>
      <c r="F178" t="s">
        <v>526</v>
      </c>
      <c r="G178" t="s">
        <v>526</v>
      </c>
      <c r="H178" t="s">
        <v>526</v>
      </c>
      <c r="I178" t="s">
        <v>526</v>
      </c>
      <c r="J178" t="s">
        <v>526</v>
      </c>
      <c r="K178" t="s">
        <v>526</v>
      </c>
      <c r="L178" t="s">
        <v>526</v>
      </c>
      <c r="M178" t="s">
        <v>526</v>
      </c>
      <c r="N178" t="s">
        <v>526</v>
      </c>
      <c r="O178" t="s">
        <v>526</v>
      </c>
      <c r="P178" t="s">
        <v>526</v>
      </c>
      <c r="Q178" t="s">
        <v>526</v>
      </c>
      <c r="R178" t="s">
        <v>526</v>
      </c>
      <c r="S178" t="s">
        <v>526</v>
      </c>
      <c r="T178" t="s">
        <v>336</v>
      </c>
      <c r="U178" t="s">
        <v>336</v>
      </c>
      <c r="V178" t="s">
        <v>336</v>
      </c>
      <c r="W178" t="s">
        <v>336</v>
      </c>
      <c r="X178" t="s">
        <v>336</v>
      </c>
      <c r="Y178" t="s">
        <v>336</v>
      </c>
      <c r="Z178" t="s">
        <v>336</v>
      </c>
      <c r="AH178" t="str">
        <f t="array" ref="AH1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8" t="str">
        <f t="array" ref="AI1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8" s="18" t="e">
        <f>VLOOKUP(data[Lead Name],get_cat!$A$170:$B$171,2,0)</f>
        <v>#N/A</v>
      </c>
    </row>
    <row r="179" spans="1:37" x14ac:dyDescent="0.3">
      <c r="A179" t="s">
        <v>524</v>
      </c>
      <c r="B179" t="s">
        <v>336</v>
      </c>
      <c r="C179" t="s">
        <v>336</v>
      </c>
      <c r="D179" t="s">
        <v>336</v>
      </c>
      <c r="E179" t="s">
        <v>526</v>
      </c>
      <c r="F179" t="s">
        <v>526</v>
      </c>
      <c r="G179" t="s">
        <v>526</v>
      </c>
      <c r="H179" t="s">
        <v>526</v>
      </c>
      <c r="I179" t="s">
        <v>526</v>
      </c>
      <c r="J179" t="s">
        <v>526</v>
      </c>
      <c r="K179" t="s">
        <v>526</v>
      </c>
      <c r="L179" t="s">
        <v>526</v>
      </c>
      <c r="M179" t="s">
        <v>526</v>
      </c>
      <c r="N179" t="s">
        <v>526</v>
      </c>
      <c r="O179" t="s">
        <v>526</v>
      </c>
      <c r="P179" t="s">
        <v>526</v>
      </c>
      <c r="Q179" t="s">
        <v>526</v>
      </c>
      <c r="R179" t="s">
        <v>526</v>
      </c>
      <c r="S179" t="s">
        <v>526</v>
      </c>
      <c r="T179" t="s">
        <v>336</v>
      </c>
      <c r="U179" t="s">
        <v>336</v>
      </c>
      <c r="V179" t="s">
        <v>336</v>
      </c>
      <c r="W179" t="s">
        <v>336</v>
      </c>
      <c r="X179" t="s">
        <v>336</v>
      </c>
      <c r="Y179" t="s">
        <v>336</v>
      </c>
      <c r="Z179" t="s">
        <v>336</v>
      </c>
      <c r="AH179" t="str">
        <f t="array" ref="AH1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79" t="str">
        <f t="array" ref="AI1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79" s="18" t="e">
        <f>VLOOKUP(data[Lead Name],get_cat!$A$170:$B$171,2,0)</f>
        <v>#N/A</v>
      </c>
    </row>
    <row r="180" spans="1:37" x14ac:dyDescent="0.3">
      <c r="A180" t="s">
        <v>524</v>
      </c>
      <c r="B180" t="s">
        <v>336</v>
      </c>
      <c r="C180" t="s">
        <v>336</v>
      </c>
      <c r="D180" t="s">
        <v>336</v>
      </c>
      <c r="E180" t="s">
        <v>526</v>
      </c>
      <c r="F180" t="s">
        <v>526</v>
      </c>
      <c r="G180" t="s">
        <v>526</v>
      </c>
      <c r="H180" t="s">
        <v>526</v>
      </c>
      <c r="I180" t="s">
        <v>526</v>
      </c>
      <c r="J180" t="s">
        <v>526</v>
      </c>
      <c r="K180" t="s">
        <v>526</v>
      </c>
      <c r="L180" t="s">
        <v>526</v>
      </c>
      <c r="M180" t="s">
        <v>526</v>
      </c>
      <c r="N180" t="s">
        <v>526</v>
      </c>
      <c r="O180" t="s">
        <v>526</v>
      </c>
      <c r="P180" t="s">
        <v>526</v>
      </c>
      <c r="Q180" t="s">
        <v>526</v>
      </c>
      <c r="R180" t="s">
        <v>526</v>
      </c>
      <c r="S180" t="s">
        <v>526</v>
      </c>
      <c r="T180" t="s">
        <v>336</v>
      </c>
      <c r="U180" t="s">
        <v>336</v>
      </c>
      <c r="V180" t="s">
        <v>336</v>
      </c>
      <c r="W180" t="s">
        <v>336</v>
      </c>
      <c r="X180" t="s">
        <v>336</v>
      </c>
      <c r="Y180" t="s">
        <v>336</v>
      </c>
      <c r="Z180" t="s">
        <v>336</v>
      </c>
      <c r="AH180" t="str">
        <f t="array" ref="AH1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0" t="str">
        <f t="array" ref="AI1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0" s="18" t="e">
        <f>VLOOKUP(data[Lead Name],get_cat!$A$170:$B$171,2,0)</f>
        <v>#N/A</v>
      </c>
    </row>
    <row r="181" spans="1:37" x14ac:dyDescent="0.3">
      <c r="A181" t="s">
        <v>524</v>
      </c>
      <c r="B181" t="s">
        <v>336</v>
      </c>
      <c r="C181" t="s">
        <v>336</v>
      </c>
      <c r="D181" t="s">
        <v>336</v>
      </c>
      <c r="E181" t="s">
        <v>526</v>
      </c>
      <c r="F181" t="s">
        <v>526</v>
      </c>
      <c r="G181" t="s">
        <v>526</v>
      </c>
      <c r="H181" t="s">
        <v>526</v>
      </c>
      <c r="I181" t="s">
        <v>526</v>
      </c>
      <c r="J181" t="s">
        <v>526</v>
      </c>
      <c r="K181" t="s">
        <v>526</v>
      </c>
      <c r="L181" t="s">
        <v>526</v>
      </c>
      <c r="M181" t="s">
        <v>526</v>
      </c>
      <c r="N181" t="s">
        <v>526</v>
      </c>
      <c r="O181" t="s">
        <v>526</v>
      </c>
      <c r="P181" t="s">
        <v>526</v>
      </c>
      <c r="Q181" t="s">
        <v>526</v>
      </c>
      <c r="R181" t="s">
        <v>526</v>
      </c>
      <c r="S181" t="s">
        <v>526</v>
      </c>
      <c r="T181" t="s">
        <v>336</v>
      </c>
      <c r="U181" t="s">
        <v>336</v>
      </c>
      <c r="V181" t="s">
        <v>336</v>
      </c>
      <c r="W181" t="s">
        <v>336</v>
      </c>
      <c r="X181" t="s">
        <v>336</v>
      </c>
      <c r="Y181" t="s">
        <v>336</v>
      </c>
      <c r="Z181" t="s">
        <v>336</v>
      </c>
      <c r="AH181" t="str">
        <f t="array" ref="AH1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1" t="str">
        <f t="array" ref="AI1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1" s="18" t="e">
        <f>VLOOKUP(data[Lead Name],get_cat!$A$170:$B$171,2,0)</f>
        <v>#N/A</v>
      </c>
    </row>
    <row r="182" spans="1:37" x14ac:dyDescent="0.3">
      <c r="A182" t="s">
        <v>524</v>
      </c>
      <c r="B182" t="s">
        <v>336</v>
      </c>
      <c r="C182" t="s">
        <v>336</v>
      </c>
      <c r="D182" t="s">
        <v>336</v>
      </c>
      <c r="E182" t="s">
        <v>526</v>
      </c>
      <c r="F182" t="s">
        <v>526</v>
      </c>
      <c r="G182" t="s">
        <v>526</v>
      </c>
      <c r="H182" t="s">
        <v>526</v>
      </c>
      <c r="I182" t="s">
        <v>526</v>
      </c>
      <c r="J182" t="s">
        <v>526</v>
      </c>
      <c r="K182" t="s">
        <v>526</v>
      </c>
      <c r="L182" t="s">
        <v>526</v>
      </c>
      <c r="M182" t="s">
        <v>526</v>
      </c>
      <c r="N182" t="s">
        <v>526</v>
      </c>
      <c r="O182" t="s">
        <v>526</v>
      </c>
      <c r="P182" t="s">
        <v>526</v>
      </c>
      <c r="Q182" t="s">
        <v>526</v>
      </c>
      <c r="R182" t="s">
        <v>526</v>
      </c>
      <c r="S182" t="s">
        <v>526</v>
      </c>
      <c r="T182" t="s">
        <v>336</v>
      </c>
      <c r="U182" t="s">
        <v>336</v>
      </c>
      <c r="V182" t="s">
        <v>336</v>
      </c>
      <c r="W182" t="s">
        <v>336</v>
      </c>
      <c r="X182" t="s">
        <v>336</v>
      </c>
      <c r="Y182" t="s">
        <v>336</v>
      </c>
      <c r="Z182" t="s">
        <v>336</v>
      </c>
      <c r="AH182" t="str">
        <f t="array" ref="AH1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2" t="str">
        <f t="array" ref="AI1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2" s="18" t="e">
        <f>VLOOKUP(data[Lead Name],get_cat!$A$170:$B$171,2,0)</f>
        <v>#N/A</v>
      </c>
    </row>
    <row r="183" spans="1:37" x14ac:dyDescent="0.3">
      <c r="A183" t="s">
        <v>524</v>
      </c>
      <c r="B183" t="s">
        <v>336</v>
      </c>
      <c r="C183" t="s">
        <v>336</v>
      </c>
      <c r="D183" t="s">
        <v>336</v>
      </c>
      <c r="E183" t="s">
        <v>526</v>
      </c>
      <c r="F183" t="s">
        <v>526</v>
      </c>
      <c r="G183" t="s">
        <v>526</v>
      </c>
      <c r="H183" t="s">
        <v>526</v>
      </c>
      <c r="I183" t="s">
        <v>526</v>
      </c>
      <c r="J183" t="s">
        <v>526</v>
      </c>
      <c r="K183" t="s">
        <v>526</v>
      </c>
      <c r="L183" t="s">
        <v>526</v>
      </c>
      <c r="M183" t="s">
        <v>526</v>
      </c>
      <c r="N183" t="s">
        <v>526</v>
      </c>
      <c r="O183" t="s">
        <v>526</v>
      </c>
      <c r="P183" t="s">
        <v>526</v>
      </c>
      <c r="Q183" t="s">
        <v>526</v>
      </c>
      <c r="R183" t="s">
        <v>526</v>
      </c>
      <c r="S183" t="s">
        <v>526</v>
      </c>
      <c r="T183" t="s">
        <v>336</v>
      </c>
      <c r="U183" t="s">
        <v>336</v>
      </c>
      <c r="V183" t="s">
        <v>336</v>
      </c>
      <c r="W183" t="s">
        <v>336</v>
      </c>
      <c r="X183" t="s">
        <v>336</v>
      </c>
      <c r="Y183" t="s">
        <v>336</v>
      </c>
      <c r="Z183" t="s">
        <v>336</v>
      </c>
      <c r="AH183" t="str">
        <f t="array" ref="AH1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3" t="str">
        <f t="array" ref="AI1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3" s="18" t="e">
        <f>VLOOKUP(data[Lead Name],get_cat!$A$170:$B$171,2,0)</f>
        <v>#N/A</v>
      </c>
    </row>
    <row r="184" spans="1:37" x14ac:dyDescent="0.3">
      <c r="A184" t="s">
        <v>524</v>
      </c>
      <c r="B184" t="s">
        <v>336</v>
      </c>
      <c r="C184" t="s">
        <v>336</v>
      </c>
      <c r="D184" t="s">
        <v>336</v>
      </c>
      <c r="E184" t="s">
        <v>526</v>
      </c>
      <c r="F184" t="s">
        <v>526</v>
      </c>
      <c r="G184" t="s">
        <v>526</v>
      </c>
      <c r="H184" t="s">
        <v>526</v>
      </c>
      <c r="I184" t="s">
        <v>526</v>
      </c>
      <c r="J184" t="s">
        <v>526</v>
      </c>
      <c r="K184" t="s">
        <v>526</v>
      </c>
      <c r="L184" t="s">
        <v>526</v>
      </c>
      <c r="M184" t="s">
        <v>526</v>
      </c>
      <c r="N184" t="s">
        <v>526</v>
      </c>
      <c r="O184" t="s">
        <v>526</v>
      </c>
      <c r="P184" t="s">
        <v>526</v>
      </c>
      <c r="Q184" t="s">
        <v>526</v>
      </c>
      <c r="R184" t="s">
        <v>526</v>
      </c>
      <c r="S184" t="s">
        <v>526</v>
      </c>
      <c r="T184" t="s">
        <v>336</v>
      </c>
      <c r="U184" t="s">
        <v>336</v>
      </c>
      <c r="V184" t="s">
        <v>336</v>
      </c>
      <c r="W184" t="s">
        <v>336</v>
      </c>
      <c r="X184" t="s">
        <v>336</v>
      </c>
      <c r="Y184" t="s">
        <v>336</v>
      </c>
      <c r="Z184" t="s">
        <v>336</v>
      </c>
      <c r="AH184" t="str">
        <f t="array" ref="AH1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4" t="str">
        <f t="array" ref="AI1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4" s="18" t="e">
        <f>VLOOKUP(data[Lead Name],get_cat!$A$170:$B$171,2,0)</f>
        <v>#N/A</v>
      </c>
    </row>
    <row r="185" spans="1:37" x14ac:dyDescent="0.3">
      <c r="A185" t="s">
        <v>524</v>
      </c>
      <c r="B185" t="s">
        <v>336</v>
      </c>
      <c r="C185" t="s">
        <v>336</v>
      </c>
      <c r="D185" t="s">
        <v>336</v>
      </c>
      <c r="E185" t="s">
        <v>526</v>
      </c>
      <c r="F185" t="s">
        <v>526</v>
      </c>
      <c r="G185" t="s">
        <v>526</v>
      </c>
      <c r="H185" t="s">
        <v>526</v>
      </c>
      <c r="I185" t="s">
        <v>526</v>
      </c>
      <c r="J185" t="s">
        <v>526</v>
      </c>
      <c r="K185" t="s">
        <v>526</v>
      </c>
      <c r="L185" t="s">
        <v>526</v>
      </c>
      <c r="M185" t="s">
        <v>526</v>
      </c>
      <c r="N185" t="s">
        <v>526</v>
      </c>
      <c r="O185" t="s">
        <v>526</v>
      </c>
      <c r="P185" t="s">
        <v>526</v>
      </c>
      <c r="Q185" t="s">
        <v>526</v>
      </c>
      <c r="R185" t="s">
        <v>526</v>
      </c>
      <c r="S185" t="s">
        <v>526</v>
      </c>
      <c r="T185" t="s">
        <v>336</v>
      </c>
      <c r="U185" t="s">
        <v>336</v>
      </c>
      <c r="V185" t="s">
        <v>336</v>
      </c>
      <c r="W185" t="s">
        <v>336</v>
      </c>
      <c r="X185" t="s">
        <v>336</v>
      </c>
      <c r="Y185" t="s">
        <v>336</v>
      </c>
      <c r="Z185" t="s">
        <v>336</v>
      </c>
      <c r="AH185" t="str">
        <f t="array" ref="AH1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5" t="str">
        <f t="array" ref="AI1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5" s="18" t="e">
        <f>VLOOKUP(data[Lead Name],get_cat!$A$170:$B$171,2,0)</f>
        <v>#N/A</v>
      </c>
    </row>
    <row r="186" spans="1:37" x14ac:dyDescent="0.3">
      <c r="A186" t="s">
        <v>524</v>
      </c>
      <c r="B186" t="s">
        <v>336</v>
      </c>
      <c r="C186" t="s">
        <v>336</v>
      </c>
      <c r="D186" t="s">
        <v>336</v>
      </c>
      <c r="E186" t="s">
        <v>526</v>
      </c>
      <c r="F186" t="s">
        <v>526</v>
      </c>
      <c r="G186" t="s">
        <v>526</v>
      </c>
      <c r="H186" t="s">
        <v>526</v>
      </c>
      <c r="I186" t="s">
        <v>526</v>
      </c>
      <c r="J186" t="s">
        <v>526</v>
      </c>
      <c r="K186" t="s">
        <v>526</v>
      </c>
      <c r="L186" t="s">
        <v>526</v>
      </c>
      <c r="M186" t="s">
        <v>526</v>
      </c>
      <c r="N186" t="s">
        <v>526</v>
      </c>
      <c r="O186" t="s">
        <v>526</v>
      </c>
      <c r="P186" t="s">
        <v>526</v>
      </c>
      <c r="Q186" t="s">
        <v>526</v>
      </c>
      <c r="R186" t="s">
        <v>526</v>
      </c>
      <c r="S186" t="s">
        <v>526</v>
      </c>
      <c r="T186" t="s">
        <v>336</v>
      </c>
      <c r="U186" t="s">
        <v>336</v>
      </c>
      <c r="V186" t="s">
        <v>336</v>
      </c>
      <c r="W186" t="s">
        <v>336</v>
      </c>
      <c r="X186" t="s">
        <v>336</v>
      </c>
      <c r="Y186" t="s">
        <v>336</v>
      </c>
      <c r="Z186" t="s">
        <v>336</v>
      </c>
      <c r="AH186" t="str">
        <f t="array" ref="AH1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6" t="str">
        <f t="array" ref="AI1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6" s="18" t="e">
        <f>VLOOKUP(data[Lead Name],get_cat!$A$170:$B$171,2,0)</f>
        <v>#N/A</v>
      </c>
    </row>
    <row r="187" spans="1:37" x14ac:dyDescent="0.3">
      <c r="A187" t="s">
        <v>524</v>
      </c>
      <c r="B187" t="s">
        <v>336</v>
      </c>
      <c r="C187" t="s">
        <v>336</v>
      </c>
      <c r="D187" t="s">
        <v>336</v>
      </c>
      <c r="E187" t="s">
        <v>526</v>
      </c>
      <c r="F187" t="s">
        <v>526</v>
      </c>
      <c r="G187" t="s">
        <v>526</v>
      </c>
      <c r="H187" t="s">
        <v>526</v>
      </c>
      <c r="I187" t="s">
        <v>526</v>
      </c>
      <c r="J187" t="s">
        <v>526</v>
      </c>
      <c r="K187" t="s">
        <v>526</v>
      </c>
      <c r="L187" t="s">
        <v>526</v>
      </c>
      <c r="M187" t="s">
        <v>526</v>
      </c>
      <c r="N187" t="s">
        <v>526</v>
      </c>
      <c r="O187" t="s">
        <v>526</v>
      </c>
      <c r="P187" t="s">
        <v>526</v>
      </c>
      <c r="Q187" t="s">
        <v>526</v>
      </c>
      <c r="R187" t="s">
        <v>526</v>
      </c>
      <c r="S187" t="s">
        <v>526</v>
      </c>
      <c r="T187" t="s">
        <v>336</v>
      </c>
      <c r="U187" t="s">
        <v>336</v>
      </c>
      <c r="V187" t="s">
        <v>336</v>
      </c>
      <c r="W187" t="s">
        <v>336</v>
      </c>
      <c r="X187" t="s">
        <v>336</v>
      </c>
      <c r="Y187" t="s">
        <v>336</v>
      </c>
      <c r="Z187" t="s">
        <v>336</v>
      </c>
      <c r="AH187" t="str">
        <f t="array" ref="AH1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7" t="str">
        <f t="array" ref="AI1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7" s="18" t="e">
        <f>VLOOKUP(data[Lead Name],get_cat!$A$170:$B$171,2,0)</f>
        <v>#N/A</v>
      </c>
    </row>
    <row r="188" spans="1:37" x14ac:dyDescent="0.3">
      <c r="A188" t="s">
        <v>524</v>
      </c>
      <c r="B188" t="s">
        <v>336</v>
      </c>
      <c r="C188" t="s">
        <v>336</v>
      </c>
      <c r="D188" t="s">
        <v>336</v>
      </c>
      <c r="E188" t="s">
        <v>526</v>
      </c>
      <c r="F188" t="s">
        <v>526</v>
      </c>
      <c r="G188" t="s">
        <v>526</v>
      </c>
      <c r="H188" t="s">
        <v>526</v>
      </c>
      <c r="I188" t="s">
        <v>526</v>
      </c>
      <c r="J188" t="s">
        <v>526</v>
      </c>
      <c r="K188" t="s">
        <v>526</v>
      </c>
      <c r="L188" t="s">
        <v>526</v>
      </c>
      <c r="M188" t="s">
        <v>526</v>
      </c>
      <c r="N188" t="s">
        <v>526</v>
      </c>
      <c r="O188" t="s">
        <v>526</v>
      </c>
      <c r="P188" t="s">
        <v>526</v>
      </c>
      <c r="Q188" t="s">
        <v>526</v>
      </c>
      <c r="R188" t="s">
        <v>526</v>
      </c>
      <c r="S188" t="s">
        <v>526</v>
      </c>
      <c r="T188" t="s">
        <v>336</v>
      </c>
      <c r="U188" t="s">
        <v>336</v>
      </c>
      <c r="V188" t="s">
        <v>336</v>
      </c>
      <c r="W188" t="s">
        <v>336</v>
      </c>
      <c r="X188" t="s">
        <v>336</v>
      </c>
      <c r="Y188" t="s">
        <v>336</v>
      </c>
      <c r="Z188" t="s">
        <v>336</v>
      </c>
      <c r="AH188" t="str">
        <f t="array" ref="AH1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8" t="str">
        <f t="array" ref="AI1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8" s="18" t="e">
        <f>VLOOKUP(data[Lead Name],get_cat!$A$170:$B$171,2,0)</f>
        <v>#N/A</v>
      </c>
    </row>
    <row r="189" spans="1:37" x14ac:dyDescent="0.3">
      <c r="A189" t="s">
        <v>524</v>
      </c>
      <c r="B189" t="s">
        <v>336</v>
      </c>
      <c r="C189" t="s">
        <v>336</v>
      </c>
      <c r="D189" t="s">
        <v>336</v>
      </c>
      <c r="E189" t="s">
        <v>526</v>
      </c>
      <c r="F189" t="s">
        <v>526</v>
      </c>
      <c r="G189" t="s">
        <v>526</v>
      </c>
      <c r="H189" t="s">
        <v>526</v>
      </c>
      <c r="I189" t="s">
        <v>526</v>
      </c>
      <c r="J189" t="s">
        <v>526</v>
      </c>
      <c r="K189" t="s">
        <v>526</v>
      </c>
      <c r="L189" t="s">
        <v>526</v>
      </c>
      <c r="M189" t="s">
        <v>526</v>
      </c>
      <c r="N189" t="s">
        <v>526</v>
      </c>
      <c r="O189" t="s">
        <v>526</v>
      </c>
      <c r="P189" t="s">
        <v>526</v>
      </c>
      <c r="Q189" t="s">
        <v>526</v>
      </c>
      <c r="R189" t="s">
        <v>526</v>
      </c>
      <c r="S189" t="s">
        <v>526</v>
      </c>
      <c r="T189" t="s">
        <v>336</v>
      </c>
      <c r="U189" t="s">
        <v>336</v>
      </c>
      <c r="V189" t="s">
        <v>336</v>
      </c>
      <c r="W189" t="s">
        <v>336</v>
      </c>
      <c r="X189" t="s">
        <v>336</v>
      </c>
      <c r="Y189" t="s">
        <v>336</v>
      </c>
      <c r="Z189" t="s">
        <v>336</v>
      </c>
      <c r="AH189" t="str">
        <f t="array" ref="AH1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89" t="str">
        <f t="array" ref="AI1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89" s="18" t="e">
        <f>VLOOKUP(data[Lead Name],get_cat!$A$170:$B$171,2,0)</f>
        <v>#N/A</v>
      </c>
    </row>
    <row r="190" spans="1:37" x14ac:dyDescent="0.3">
      <c r="A190" t="s">
        <v>524</v>
      </c>
      <c r="B190" t="s">
        <v>336</v>
      </c>
      <c r="C190" t="s">
        <v>336</v>
      </c>
      <c r="D190" t="s">
        <v>336</v>
      </c>
      <c r="E190" t="s">
        <v>526</v>
      </c>
      <c r="F190" t="s">
        <v>526</v>
      </c>
      <c r="G190" t="s">
        <v>526</v>
      </c>
      <c r="H190" t="s">
        <v>526</v>
      </c>
      <c r="I190" t="s">
        <v>526</v>
      </c>
      <c r="J190" t="s">
        <v>526</v>
      </c>
      <c r="K190" t="s">
        <v>526</v>
      </c>
      <c r="L190" t="s">
        <v>526</v>
      </c>
      <c r="M190" t="s">
        <v>526</v>
      </c>
      <c r="N190" t="s">
        <v>526</v>
      </c>
      <c r="O190" t="s">
        <v>526</v>
      </c>
      <c r="P190" t="s">
        <v>526</v>
      </c>
      <c r="Q190" t="s">
        <v>526</v>
      </c>
      <c r="R190" t="s">
        <v>526</v>
      </c>
      <c r="S190" t="s">
        <v>526</v>
      </c>
      <c r="T190" t="s">
        <v>336</v>
      </c>
      <c r="U190" t="s">
        <v>336</v>
      </c>
      <c r="V190" t="s">
        <v>336</v>
      </c>
      <c r="W190" t="s">
        <v>336</v>
      </c>
      <c r="X190" t="s">
        <v>336</v>
      </c>
      <c r="Y190" t="s">
        <v>336</v>
      </c>
      <c r="Z190" t="s">
        <v>336</v>
      </c>
      <c r="AH190" t="str">
        <f t="array" ref="AH1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0" t="str">
        <f t="array" ref="AI1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0" s="18" t="e">
        <f>VLOOKUP(data[Lead Name],get_cat!$A$170:$B$171,2,0)</f>
        <v>#N/A</v>
      </c>
    </row>
    <row r="191" spans="1:37" x14ac:dyDescent="0.3">
      <c r="A191" t="s">
        <v>524</v>
      </c>
      <c r="B191" t="s">
        <v>336</v>
      </c>
      <c r="C191" t="s">
        <v>336</v>
      </c>
      <c r="D191" t="s">
        <v>336</v>
      </c>
      <c r="E191" t="s">
        <v>526</v>
      </c>
      <c r="F191" t="s">
        <v>526</v>
      </c>
      <c r="G191" t="s">
        <v>526</v>
      </c>
      <c r="H191" t="s">
        <v>526</v>
      </c>
      <c r="I191" t="s">
        <v>526</v>
      </c>
      <c r="J191" t="s">
        <v>526</v>
      </c>
      <c r="K191" t="s">
        <v>526</v>
      </c>
      <c r="L191" t="s">
        <v>526</v>
      </c>
      <c r="M191" t="s">
        <v>526</v>
      </c>
      <c r="N191" t="s">
        <v>526</v>
      </c>
      <c r="O191" t="s">
        <v>526</v>
      </c>
      <c r="P191" t="s">
        <v>526</v>
      </c>
      <c r="Q191" t="s">
        <v>526</v>
      </c>
      <c r="R191" t="s">
        <v>526</v>
      </c>
      <c r="S191" t="s">
        <v>526</v>
      </c>
      <c r="T191" t="s">
        <v>336</v>
      </c>
      <c r="U191" t="s">
        <v>336</v>
      </c>
      <c r="V191" t="s">
        <v>336</v>
      </c>
      <c r="W191" t="s">
        <v>336</v>
      </c>
      <c r="X191" t="s">
        <v>336</v>
      </c>
      <c r="Y191" t="s">
        <v>336</v>
      </c>
      <c r="Z191" t="s">
        <v>336</v>
      </c>
      <c r="AH191" t="str">
        <f t="array" ref="AH1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1" t="str">
        <f t="array" ref="AI1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1" s="18" t="e">
        <f>VLOOKUP(data[Lead Name],get_cat!$A$170:$B$171,2,0)</f>
        <v>#N/A</v>
      </c>
    </row>
    <row r="192" spans="1:37" x14ac:dyDescent="0.3">
      <c r="A192" t="s">
        <v>524</v>
      </c>
      <c r="B192" t="s">
        <v>336</v>
      </c>
      <c r="C192" t="s">
        <v>336</v>
      </c>
      <c r="D192" t="s">
        <v>336</v>
      </c>
      <c r="E192" t="s">
        <v>526</v>
      </c>
      <c r="F192" t="s">
        <v>526</v>
      </c>
      <c r="G192" t="s">
        <v>526</v>
      </c>
      <c r="H192" t="s">
        <v>526</v>
      </c>
      <c r="I192" t="s">
        <v>526</v>
      </c>
      <c r="J192" t="s">
        <v>526</v>
      </c>
      <c r="K192" t="s">
        <v>526</v>
      </c>
      <c r="L192" t="s">
        <v>526</v>
      </c>
      <c r="M192" t="s">
        <v>526</v>
      </c>
      <c r="N192" t="s">
        <v>526</v>
      </c>
      <c r="O192" t="s">
        <v>526</v>
      </c>
      <c r="P192" t="s">
        <v>526</v>
      </c>
      <c r="Q192" t="s">
        <v>526</v>
      </c>
      <c r="R192" t="s">
        <v>526</v>
      </c>
      <c r="S192" t="s">
        <v>526</v>
      </c>
      <c r="T192" t="s">
        <v>336</v>
      </c>
      <c r="U192" t="s">
        <v>336</v>
      </c>
      <c r="V192" t="s">
        <v>336</v>
      </c>
      <c r="W192" t="s">
        <v>336</v>
      </c>
      <c r="X192" t="s">
        <v>336</v>
      </c>
      <c r="Y192" t="s">
        <v>336</v>
      </c>
      <c r="Z192" t="s">
        <v>336</v>
      </c>
      <c r="AH192" t="str">
        <f t="array" ref="AH1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2" t="str">
        <f t="array" ref="AI1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2" s="18" t="e">
        <f>VLOOKUP(data[Lead Name],get_cat!$A$170:$B$171,2,0)</f>
        <v>#N/A</v>
      </c>
    </row>
    <row r="193" spans="1:37" x14ac:dyDescent="0.3">
      <c r="A193" t="s">
        <v>524</v>
      </c>
      <c r="B193" t="s">
        <v>336</v>
      </c>
      <c r="C193" t="s">
        <v>336</v>
      </c>
      <c r="D193" t="s">
        <v>336</v>
      </c>
      <c r="E193" t="s">
        <v>526</v>
      </c>
      <c r="F193" t="s">
        <v>526</v>
      </c>
      <c r="G193" t="s">
        <v>526</v>
      </c>
      <c r="H193" t="s">
        <v>526</v>
      </c>
      <c r="I193" t="s">
        <v>526</v>
      </c>
      <c r="J193" t="s">
        <v>526</v>
      </c>
      <c r="K193" t="s">
        <v>526</v>
      </c>
      <c r="L193" t="s">
        <v>526</v>
      </c>
      <c r="M193" t="s">
        <v>526</v>
      </c>
      <c r="N193" t="s">
        <v>526</v>
      </c>
      <c r="O193" t="s">
        <v>526</v>
      </c>
      <c r="P193" t="s">
        <v>526</v>
      </c>
      <c r="Q193" t="s">
        <v>526</v>
      </c>
      <c r="R193" t="s">
        <v>526</v>
      </c>
      <c r="S193" t="s">
        <v>526</v>
      </c>
      <c r="T193" t="s">
        <v>336</v>
      </c>
      <c r="U193" t="s">
        <v>336</v>
      </c>
      <c r="V193" t="s">
        <v>336</v>
      </c>
      <c r="W193" t="s">
        <v>336</v>
      </c>
      <c r="X193" t="s">
        <v>336</v>
      </c>
      <c r="Y193" t="s">
        <v>336</v>
      </c>
      <c r="Z193" t="s">
        <v>336</v>
      </c>
      <c r="AH193" t="str">
        <f t="array" ref="AH1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3" t="str">
        <f t="array" ref="AI1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3" s="18" t="e">
        <f>VLOOKUP(data[Lead Name],get_cat!$A$170:$B$171,2,0)</f>
        <v>#N/A</v>
      </c>
    </row>
    <row r="194" spans="1:37" x14ac:dyDescent="0.3">
      <c r="A194" t="s">
        <v>524</v>
      </c>
      <c r="B194" t="s">
        <v>336</v>
      </c>
      <c r="C194" t="s">
        <v>336</v>
      </c>
      <c r="D194" t="s">
        <v>336</v>
      </c>
      <c r="E194" t="s">
        <v>526</v>
      </c>
      <c r="F194" t="s">
        <v>526</v>
      </c>
      <c r="G194" t="s">
        <v>526</v>
      </c>
      <c r="H194" t="s">
        <v>526</v>
      </c>
      <c r="I194" t="s">
        <v>526</v>
      </c>
      <c r="J194" t="s">
        <v>526</v>
      </c>
      <c r="K194" t="s">
        <v>526</v>
      </c>
      <c r="L194" t="s">
        <v>526</v>
      </c>
      <c r="M194" t="s">
        <v>526</v>
      </c>
      <c r="N194" t="s">
        <v>526</v>
      </c>
      <c r="O194" t="s">
        <v>526</v>
      </c>
      <c r="P194" t="s">
        <v>526</v>
      </c>
      <c r="Q194" t="s">
        <v>526</v>
      </c>
      <c r="R194" t="s">
        <v>526</v>
      </c>
      <c r="S194" t="s">
        <v>526</v>
      </c>
      <c r="T194" t="s">
        <v>336</v>
      </c>
      <c r="U194" t="s">
        <v>336</v>
      </c>
      <c r="V194" t="s">
        <v>336</v>
      </c>
      <c r="W194" t="s">
        <v>336</v>
      </c>
      <c r="X194" t="s">
        <v>336</v>
      </c>
      <c r="Y194" t="s">
        <v>336</v>
      </c>
      <c r="Z194" t="s">
        <v>336</v>
      </c>
      <c r="AH194" t="str">
        <f t="array" ref="AH1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4" t="str">
        <f t="array" ref="AI1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4" s="18" t="e">
        <f>VLOOKUP(data[Lead Name],get_cat!$A$170:$B$171,2,0)</f>
        <v>#N/A</v>
      </c>
    </row>
    <row r="195" spans="1:37" x14ac:dyDescent="0.3">
      <c r="A195" t="s">
        <v>524</v>
      </c>
      <c r="B195" t="s">
        <v>336</v>
      </c>
      <c r="C195" t="s">
        <v>336</v>
      </c>
      <c r="D195" t="s">
        <v>336</v>
      </c>
      <c r="E195" t="s">
        <v>526</v>
      </c>
      <c r="F195" t="s">
        <v>526</v>
      </c>
      <c r="G195" t="s">
        <v>526</v>
      </c>
      <c r="H195" t="s">
        <v>526</v>
      </c>
      <c r="I195" t="s">
        <v>526</v>
      </c>
      <c r="J195" t="s">
        <v>526</v>
      </c>
      <c r="K195" t="s">
        <v>526</v>
      </c>
      <c r="L195" t="s">
        <v>526</v>
      </c>
      <c r="M195" t="s">
        <v>526</v>
      </c>
      <c r="N195" t="s">
        <v>526</v>
      </c>
      <c r="O195" t="s">
        <v>526</v>
      </c>
      <c r="P195" t="s">
        <v>526</v>
      </c>
      <c r="Q195" t="s">
        <v>526</v>
      </c>
      <c r="R195" t="s">
        <v>526</v>
      </c>
      <c r="S195" t="s">
        <v>526</v>
      </c>
      <c r="T195" t="s">
        <v>336</v>
      </c>
      <c r="U195" t="s">
        <v>336</v>
      </c>
      <c r="V195" t="s">
        <v>336</v>
      </c>
      <c r="W195" t="s">
        <v>336</v>
      </c>
      <c r="X195" t="s">
        <v>336</v>
      </c>
      <c r="Y195" t="s">
        <v>336</v>
      </c>
      <c r="Z195" t="s">
        <v>336</v>
      </c>
      <c r="AH195" t="str">
        <f t="array" ref="AH1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5" t="str">
        <f t="array" ref="AI1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5" s="18" t="e">
        <f>VLOOKUP(data[Lead Name],get_cat!$A$170:$B$171,2,0)</f>
        <v>#N/A</v>
      </c>
    </row>
    <row r="196" spans="1:37" x14ac:dyDescent="0.3">
      <c r="A196" t="s">
        <v>524</v>
      </c>
      <c r="B196" t="s">
        <v>336</v>
      </c>
      <c r="C196" t="s">
        <v>336</v>
      </c>
      <c r="D196" t="s">
        <v>336</v>
      </c>
      <c r="E196" t="s">
        <v>526</v>
      </c>
      <c r="F196" t="s">
        <v>526</v>
      </c>
      <c r="G196" t="s">
        <v>526</v>
      </c>
      <c r="H196" t="s">
        <v>526</v>
      </c>
      <c r="I196" t="s">
        <v>526</v>
      </c>
      <c r="J196" t="s">
        <v>526</v>
      </c>
      <c r="K196" t="s">
        <v>526</v>
      </c>
      <c r="L196" t="s">
        <v>526</v>
      </c>
      <c r="M196" t="s">
        <v>526</v>
      </c>
      <c r="N196" t="s">
        <v>526</v>
      </c>
      <c r="O196" t="s">
        <v>526</v>
      </c>
      <c r="P196" t="s">
        <v>526</v>
      </c>
      <c r="Q196" t="s">
        <v>526</v>
      </c>
      <c r="R196" t="s">
        <v>526</v>
      </c>
      <c r="S196" t="s">
        <v>526</v>
      </c>
      <c r="T196" t="s">
        <v>336</v>
      </c>
      <c r="U196" t="s">
        <v>336</v>
      </c>
      <c r="V196" t="s">
        <v>336</v>
      </c>
      <c r="W196" t="s">
        <v>336</v>
      </c>
      <c r="X196" t="s">
        <v>336</v>
      </c>
      <c r="Y196" t="s">
        <v>336</v>
      </c>
      <c r="Z196" t="s">
        <v>336</v>
      </c>
      <c r="AH196" t="str">
        <f t="array" ref="AH1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6" t="str">
        <f t="array" ref="AI1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6" s="18" t="e">
        <f>VLOOKUP(data[Lead Name],get_cat!$A$170:$B$171,2,0)</f>
        <v>#N/A</v>
      </c>
    </row>
    <row r="197" spans="1:37" x14ac:dyDescent="0.3">
      <c r="A197" t="s">
        <v>524</v>
      </c>
      <c r="B197" t="s">
        <v>336</v>
      </c>
      <c r="C197" t="s">
        <v>336</v>
      </c>
      <c r="D197" t="s">
        <v>336</v>
      </c>
      <c r="E197" t="s">
        <v>526</v>
      </c>
      <c r="F197" t="s">
        <v>526</v>
      </c>
      <c r="G197" t="s">
        <v>526</v>
      </c>
      <c r="H197" t="s">
        <v>526</v>
      </c>
      <c r="I197" t="s">
        <v>526</v>
      </c>
      <c r="J197" t="s">
        <v>526</v>
      </c>
      <c r="K197" t="s">
        <v>526</v>
      </c>
      <c r="L197" t="s">
        <v>526</v>
      </c>
      <c r="M197" t="s">
        <v>526</v>
      </c>
      <c r="N197" t="s">
        <v>526</v>
      </c>
      <c r="O197" t="s">
        <v>526</v>
      </c>
      <c r="P197" t="s">
        <v>526</v>
      </c>
      <c r="Q197" t="s">
        <v>526</v>
      </c>
      <c r="R197" t="s">
        <v>526</v>
      </c>
      <c r="S197" t="s">
        <v>526</v>
      </c>
      <c r="T197" t="s">
        <v>336</v>
      </c>
      <c r="U197" t="s">
        <v>336</v>
      </c>
      <c r="V197" t="s">
        <v>336</v>
      </c>
      <c r="W197" t="s">
        <v>336</v>
      </c>
      <c r="X197" t="s">
        <v>336</v>
      </c>
      <c r="Y197" t="s">
        <v>336</v>
      </c>
      <c r="Z197" t="s">
        <v>336</v>
      </c>
      <c r="AH197" t="str">
        <f t="array" ref="AH1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7" t="str">
        <f t="array" ref="AI1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7" s="18" t="e">
        <f>VLOOKUP(data[Lead Name],get_cat!$A$170:$B$171,2,0)</f>
        <v>#N/A</v>
      </c>
    </row>
    <row r="198" spans="1:37" x14ac:dyDescent="0.3">
      <c r="A198" t="s">
        <v>524</v>
      </c>
      <c r="B198" t="s">
        <v>336</v>
      </c>
      <c r="C198" t="s">
        <v>336</v>
      </c>
      <c r="D198" t="s">
        <v>336</v>
      </c>
      <c r="E198" t="s">
        <v>526</v>
      </c>
      <c r="F198" t="s">
        <v>526</v>
      </c>
      <c r="G198" t="s">
        <v>526</v>
      </c>
      <c r="H198" t="s">
        <v>526</v>
      </c>
      <c r="I198" t="s">
        <v>526</v>
      </c>
      <c r="J198" t="s">
        <v>526</v>
      </c>
      <c r="K198" t="s">
        <v>526</v>
      </c>
      <c r="L198" t="s">
        <v>526</v>
      </c>
      <c r="M198" t="s">
        <v>526</v>
      </c>
      <c r="N198" t="s">
        <v>526</v>
      </c>
      <c r="O198" t="s">
        <v>526</v>
      </c>
      <c r="P198" t="s">
        <v>526</v>
      </c>
      <c r="Q198" t="s">
        <v>526</v>
      </c>
      <c r="R198" t="s">
        <v>526</v>
      </c>
      <c r="S198" t="s">
        <v>526</v>
      </c>
      <c r="T198" t="s">
        <v>336</v>
      </c>
      <c r="U198" t="s">
        <v>336</v>
      </c>
      <c r="V198" t="s">
        <v>336</v>
      </c>
      <c r="W198" t="s">
        <v>336</v>
      </c>
      <c r="X198" t="s">
        <v>336</v>
      </c>
      <c r="Y198" t="s">
        <v>336</v>
      </c>
      <c r="Z198" t="s">
        <v>336</v>
      </c>
      <c r="AH198" t="str">
        <f t="array" ref="AH1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8" t="str">
        <f t="array" ref="AI1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8" s="18" t="e">
        <f>VLOOKUP(data[Lead Name],get_cat!$A$170:$B$171,2,0)</f>
        <v>#N/A</v>
      </c>
    </row>
    <row r="199" spans="1:37" x14ac:dyDescent="0.3">
      <c r="A199" t="s">
        <v>524</v>
      </c>
      <c r="B199" t="s">
        <v>336</v>
      </c>
      <c r="C199" t="s">
        <v>336</v>
      </c>
      <c r="D199" t="s">
        <v>336</v>
      </c>
      <c r="E199" t="s">
        <v>526</v>
      </c>
      <c r="F199" t="s">
        <v>526</v>
      </c>
      <c r="G199" t="s">
        <v>526</v>
      </c>
      <c r="H199" t="s">
        <v>526</v>
      </c>
      <c r="I199" t="s">
        <v>526</v>
      </c>
      <c r="J199" t="s">
        <v>526</v>
      </c>
      <c r="K199" t="s">
        <v>526</v>
      </c>
      <c r="L199" t="s">
        <v>526</v>
      </c>
      <c r="M199" t="s">
        <v>526</v>
      </c>
      <c r="N199" t="s">
        <v>526</v>
      </c>
      <c r="O199" t="s">
        <v>526</v>
      </c>
      <c r="P199" t="s">
        <v>526</v>
      </c>
      <c r="Q199" t="s">
        <v>526</v>
      </c>
      <c r="R199" t="s">
        <v>526</v>
      </c>
      <c r="S199" t="s">
        <v>526</v>
      </c>
      <c r="T199" t="s">
        <v>336</v>
      </c>
      <c r="U199" t="s">
        <v>336</v>
      </c>
      <c r="V199" t="s">
        <v>336</v>
      </c>
      <c r="W199" t="s">
        <v>336</v>
      </c>
      <c r="X199" t="s">
        <v>336</v>
      </c>
      <c r="Y199" t="s">
        <v>336</v>
      </c>
      <c r="Z199" t="s">
        <v>336</v>
      </c>
      <c r="AH199" t="str">
        <f t="array" ref="AH1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199" t="str">
        <f t="array" ref="AI1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1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199" s="18" t="e">
        <f>VLOOKUP(data[Lead Name],get_cat!$A$170:$B$171,2,0)</f>
        <v>#N/A</v>
      </c>
    </row>
    <row r="200" spans="1:37" x14ac:dyDescent="0.3">
      <c r="A200" t="s">
        <v>524</v>
      </c>
      <c r="B200" t="s">
        <v>336</v>
      </c>
      <c r="C200" t="s">
        <v>336</v>
      </c>
      <c r="D200" t="s">
        <v>336</v>
      </c>
      <c r="E200" t="s">
        <v>526</v>
      </c>
      <c r="F200" t="s">
        <v>526</v>
      </c>
      <c r="G200" t="s">
        <v>526</v>
      </c>
      <c r="H200" t="s">
        <v>526</v>
      </c>
      <c r="I200" t="s">
        <v>526</v>
      </c>
      <c r="J200" t="s">
        <v>526</v>
      </c>
      <c r="K200" t="s">
        <v>526</v>
      </c>
      <c r="L200" t="s">
        <v>526</v>
      </c>
      <c r="M200" t="s">
        <v>526</v>
      </c>
      <c r="N200" t="s">
        <v>526</v>
      </c>
      <c r="O200" t="s">
        <v>526</v>
      </c>
      <c r="P200" t="s">
        <v>526</v>
      </c>
      <c r="Q200" t="s">
        <v>526</v>
      </c>
      <c r="R200" t="s">
        <v>526</v>
      </c>
      <c r="S200" t="s">
        <v>526</v>
      </c>
      <c r="T200" t="s">
        <v>336</v>
      </c>
      <c r="U200" t="s">
        <v>336</v>
      </c>
      <c r="V200" t="s">
        <v>336</v>
      </c>
      <c r="W200" t="s">
        <v>336</v>
      </c>
      <c r="X200" t="s">
        <v>336</v>
      </c>
      <c r="Y200" t="s">
        <v>336</v>
      </c>
      <c r="Z200" t="s">
        <v>336</v>
      </c>
      <c r="AH200" t="str">
        <f t="array" ref="AH2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0" t="str">
        <f t="array" ref="AI2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0" s="18" t="e">
        <f>VLOOKUP(data[Lead Name],get_cat!$A$170:$B$171,2,0)</f>
        <v>#N/A</v>
      </c>
    </row>
    <row r="201" spans="1:37" x14ac:dyDescent="0.3">
      <c r="A201" t="s">
        <v>524</v>
      </c>
      <c r="B201" t="s">
        <v>336</v>
      </c>
      <c r="C201" t="s">
        <v>336</v>
      </c>
      <c r="D201" t="s">
        <v>336</v>
      </c>
      <c r="E201" t="s">
        <v>526</v>
      </c>
      <c r="F201" t="s">
        <v>526</v>
      </c>
      <c r="G201" t="s">
        <v>526</v>
      </c>
      <c r="H201" t="s">
        <v>526</v>
      </c>
      <c r="I201" t="s">
        <v>526</v>
      </c>
      <c r="J201" t="s">
        <v>526</v>
      </c>
      <c r="K201" t="s">
        <v>526</v>
      </c>
      <c r="L201" t="s">
        <v>526</v>
      </c>
      <c r="M201" t="s">
        <v>526</v>
      </c>
      <c r="N201" t="s">
        <v>526</v>
      </c>
      <c r="O201" t="s">
        <v>526</v>
      </c>
      <c r="P201" t="s">
        <v>526</v>
      </c>
      <c r="Q201" t="s">
        <v>526</v>
      </c>
      <c r="R201" t="s">
        <v>526</v>
      </c>
      <c r="S201" t="s">
        <v>526</v>
      </c>
      <c r="T201" t="s">
        <v>336</v>
      </c>
      <c r="U201" t="s">
        <v>336</v>
      </c>
      <c r="V201" t="s">
        <v>336</v>
      </c>
      <c r="W201" t="s">
        <v>336</v>
      </c>
      <c r="X201" t="s">
        <v>336</v>
      </c>
      <c r="Y201" t="s">
        <v>336</v>
      </c>
      <c r="Z201" t="s">
        <v>336</v>
      </c>
      <c r="AH201" t="str">
        <f t="array" ref="AH2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1" t="str">
        <f t="array" ref="AI2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1" s="18" t="e">
        <f>VLOOKUP(data[Lead Name],get_cat!$A$170:$B$171,2,0)</f>
        <v>#N/A</v>
      </c>
    </row>
    <row r="202" spans="1:37" x14ac:dyDescent="0.3">
      <c r="A202" t="s">
        <v>524</v>
      </c>
      <c r="B202" t="s">
        <v>336</v>
      </c>
      <c r="C202" t="s">
        <v>336</v>
      </c>
      <c r="D202" t="s">
        <v>336</v>
      </c>
      <c r="E202" t="s">
        <v>526</v>
      </c>
      <c r="F202" t="s">
        <v>526</v>
      </c>
      <c r="G202" t="s">
        <v>526</v>
      </c>
      <c r="H202" t="s">
        <v>526</v>
      </c>
      <c r="I202" t="s">
        <v>526</v>
      </c>
      <c r="J202" t="s">
        <v>526</v>
      </c>
      <c r="K202" t="s">
        <v>526</v>
      </c>
      <c r="L202" t="s">
        <v>526</v>
      </c>
      <c r="M202" t="s">
        <v>526</v>
      </c>
      <c r="N202" t="s">
        <v>526</v>
      </c>
      <c r="O202" t="s">
        <v>526</v>
      </c>
      <c r="P202" t="s">
        <v>526</v>
      </c>
      <c r="Q202" t="s">
        <v>526</v>
      </c>
      <c r="R202" t="s">
        <v>526</v>
      </c>
      <c r="S202" t="s">
        <v>526</v>
      </c>
      <c r="T202" t="s">
        <v>336</v>
      </c>
      <c r="U202" t="s">
        <v>336</v>
      </c>
      <c r="V202" t="s">
        <v>336</v>
      </c>
      <c r="W202" t="s">
        <v>336</v>
      </c>
      <c r="X202" t="s">
        <v>336</v>
      </c>
      <c r="Y202" t="s">
        <v>336</v>
      </c>
      <c r="Z202" t="s">
        <v>336</v>
      </c>
      <c r="AH202" t="str">
        <f t="array" ref="AH2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2" t="str">
        <f t="array" ref="AI2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2" s="18" t="e">
        <f>VLOOKUP(data[Lead Name],get_cat!$A$170:$B$171,2,0)</f>
        <v>#N/A</v>
      </c>
    </row>
    <row r="203" spans="1:37" x14ac:dyDescent="0.3">
      <c r="A203" t="s">
        <v>524</v>
      </c>
      <c r="B203" t="s">
        <v>336</v>
      </c>
      <c r="C203" t="s">
        <v>336</v>
      </c>
      <c r="D203" t="s">
        <v>336</v>
      </c>
      <c r="E203" t="s">
        <v>526</v>
      </c>
      <c r="F203" t="s">
        <v>526</v>
      </c>
      <c r="G203" t="s">
        <v>526</v>
      </c>
      <c r="H203" t="s">
        <v>526</v>
      </c>
      <c r="I203" t="s">
        <v>526</v>
      </c>
      <c r="J203" t="s">
        <v>526</v>
      </c>
      <c r="K203" t="s">
        <v>526</v>
      </c>
      <c r="L203" t="s">
        <v>526</v>
      </c>
      <c r="M203" t="s">
        <v>526</v>
      </c>
      <c r="N203" t="s">
        <v>526</v>
      </c>
      <c r="O203" t="s">
        <v>526</v>
      </c>
      <c r="P203" t="s">
        <v>526</v>
      </c>
      <c r="Q203" t="s">
        <v>526</v>
      </c>
      <c r="R203" t="s">
        <v>526</v>
      </c>
      <c r="S203" t="s">
        <v>526</v>
      </c>
      <c r="T203" t="s">
        <v>336</v>
      </c>
      <c r="U203" t="s">
        <v>336</v>
      </c>
      <c r="V203" t="s">
        <v>336</v>
      </c>
      <c r="W203" t="s">
        <v>336</v>
      </c>
      <c r="X203" t="s">
        <v>336</v>
      </c>
      <c r="Y203" t="s">
        <v>336</v>
      </c>
      <c r="Z203" t="s">
        <v>336</v>
      </c>
      <c r="AH203" t="str">
        <f t="array" ref="AH2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3" t="str">
        <f t="array" ref="AI2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3" s="18" t="e">
        <f>VLOOKUP(data[Lead Name],get_cat!$A$170:$B$171,2,0)</f>
        <v>#N/A</v>
      </c>
    </row>
    <row r="204" spans="1:37" x14ac:dyDescent="0.3">
      <c r="A204" t="s">
        <v>524</v>
      </c>
      <c r="B204" t="s">
        <v>336</v>
      </c>
      <c r="C204" t="s">
        <v>336</v>
      </c>
      <c r="D204" t="s">
        <v>336</v>
      </c>
      <c r="E204" t="s">
        <v>526</v>
      </c>
      <c r="F204" t="s">
        <v>526</v>
      </c>
      <c r="G204" t="s">
        <v>526</v>
      </c>
      <c r="H204" t="s">
        <v>526</v>
      </c>
      <c r="I204" t="s">
        <v>526</v>
      </c>
      <c r="J204" t="s">
        <v>526</v>
      </c>
      <c r="K204" t="s">
        <v>526</v>
      </c>
      <c r="L204" t="s">
        <v>526</v>
      </c>
      <c r="M204" t="s">
        <v>526</v>
      </c>
      <c r="N204" t="s">
        <v>526</v>
      </c>
      <c r="O204" t="s">
        <v>526</v>
      </c>
      <c r="P204" t="s">
        <v>526</v>
      </c>
      <c r="Q204" t="s">
        <v>526</v>
      </c>
      <c r="R204" t="s">
        <v>526</v>
      </c>
      <c r="S204" t="s">
        <v>526</v>
      </c>
      <c r="T204" t="s">
        <v>336</v>
      </c>
      <c r="U204" t="s">
        <v>336</v>
      </c>
      <c r="V204" t="s">
        <v>336</v>
      </c>
      <c r="W204" t="s">
        <v>336</v>
      </c>
      <c r="X204" t="s">
        <v>336</v>
      </c>
      <c r="Y204" t="s">
        <v>336</v>
      </c>
      <c r="Z204" t="s">
        <v>336</v>
      </c>
      <c r="AH204" t="str">
        <f t="array" ref="AH2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4" t="str">
        <f t="array" ref="AI2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4" s="18" t="e">
        <f>VLOOKUP(data[Lead Name],get_cat!$A$170:$B$171,2,0)</f>
        <v>#N/A</v>
      </c>
    </row>
    <row r="205" spans="1:37" x14ac:dyDescent="0.3">
      <c r="A205" t="s">
        <v>524</v>
      </c>
      <c r="B205" t="s">
        <v>336</v>
      </c>
      <c r="C205" t="s">
        <v>336</v>
      </c>
      <c r="D205" t="s">
        <v>336</v>
      </c>
      <c r="E205" t="s">
        <v>526</v>
      </c>
      <c r="F205" t="s">
        <v>526</v>
      </c>
      <c r="G205" t="s">
        <v>526</v>
      </c>
      <c r="H205" t="s">
        <v>526</v>
      </c>
      <c r="I205" t="s">
        <v>526</v>
      </c>
      <c r="J205" t="s">
        <v>526</v>
      </c>
      <c r="K205" t="s">
        <v>526</v>
      </c>
      <c r="L205" t="s">
        <v>526</v>
      </c>
      <c r="M205" t="s">
        <v>526</v>
      </c>
      <c r="N205" t="s">
        <v>526</v>
      </c>
      <c r="O205" t="s">
        <v>526</v>
      </c>
      <c r="P205" t="s">
        <v>526</v>
      </c>
      <c r="Q205" t="s">
        <v>526</v>
      </c>
      <c r="R205" t="s">
        <v>526</v>
      </c>
      <c r="S205" t="s">
        <v>526</v>
      </c>
      <c r="T205" t="s">
        <v>336</v>
      </c>
      <c r="U205" t="s">
        <v>336</v>
      </c>
      <c r="V205" t="s">
        <v>336</v>
      </c>
      <c r="W205" t="s">
        <v>336</v>
      </c>
      <c r="X205" t="s">
        <v>336</v>
      </c>
      <c r="Y205" t="s">
        <v>336</v>
      </c>
      <c r="Z205" t="s">
        <v>336</v>
      </c>
      <c r="AH205" t="str">
        <f t="array" ref="AH2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5" t="str">
        <f t="array" ref="AI2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5" s="18" t="e">
        <f>VLOOKUP(data[Lead Name],get_cat!$A$170:$B$171,2,0)</f>
        <v>#N/A</v>
      </c>
    </row>
    <row r="206" spans="1:37" x14ac:dyDescent="0.3">
      <c r="A206" t="s">
        <v>524</v>
      </c>
      <c r="B206" t="s">
        <v>336</v>
      </c>
      <c r="C206" t="s">
        <v>336</v>
      </c>
      <c r="D206" t="s">
        <v>336</v>
      </c>
      <c r="E206" t="s">
        <v>526</v>
      </c>
      <c r="F206" t="s">
        <v>526</v>
      </c>
      <c r="G206" t="s">
        <v>526</v>
      </c>
      <c r="H206" t="s">
        <v>526</v>
      </c>
      <c r="I206" t="s">
        <v>526</v>
      </c>
      <c r="J206" t="s">
        <v>526</v>
      </c>
      <c r="K206" t="s">
        <v>526</v>
      </c>
      <c r="L206" t="s">
        <v>526</v>
      </c>
      <c r="M206" t="s">
        <v>526</v>
      </c>
      <c r="N206" t="s">
        <v>526</v>
      </c>
      <c r="O206" t="s">
        <v>526</v>
      </c>
      <c r="P206" t="s">
        <v>526</v>
      </c>
      <c r="Q206" t="s">
        <v>526</v>
      </c>
      <c r="R206" t="s">
        <v>526</v>
      </c>
      <c r="S206" t="s">
        <v>526</v>
      </c>
      <c r="T206" t="s">
        <v>336</v>
      </c>
      <c r="U206" t="s">
        <v>336</v>
      </c>
      <c r="V206" t="s">
        <v>336</v>
      </c>
      <c r="W206" t="s">
        <v>336</v>
      </c>
      <c r="X206" t="s">
        <v>336</v>
      </c>
      <c r="Y206" t="s">
        <v>336</v>
      </c>
      <c r="Z206" t="s">
        <v>336</v>
      </c>
      <c r="AH206" t="str">
        <f t="array" ref="AH2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6" t="str">
        <f t="array" ref="AI2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6" s="18" t="e">
        <f>VLOOKUP(data[Lead Name],get_cat!$A$170:$B$171,2,0)</f>
        <v>#N/A</v>
      </c>
    </row>
    <row r="207" spans="1:37" x14ac:dyDescent="0.3">
      <c r="A207" t="s">
        <v>524</v>
      </c>
      <c r="B207" t="s">
        <v>336</v>
      </c>
      <c r="C207" t="s">
        <v>336</v>
      </c>
      <c r="D207" t="s">
        <v>336</v>
      </c>
      <c r="E207" t="s">
        <v>526</v>
      </c>
      <c r="F207" t="s">
        <v>526</v>
      </c>
      <c r="G207" t="s">
        <v>526</v>
      </c>
      <c r="H207" t="s">
        <v>526</v>
      </c>
      <c r="I207" t="s">
        <v>526</v>
      </c>
      <c r="J207" t="s">
        <v>526</v>
      </c>
      <c r="K207" t="s">
        <v>526</v>
      </c>
      <c r="L207" t="s">
        <v>526</v>
      </c>
      <c r="M207" t="s">
        <v>526</v>
      </c>
      <c r="N207" t="s">
        <v>526</v>
      </c>
      <c r="O207" t="s">
        <v>526</v>
      </c>
      <c r="P207" t="s">
        <v>526</v>
      </c>
      <c r="Q207" t="s">
        <v>526</v>
      </c>
      <c r="R207" t="s">
        <v>526</v>
      </c>
      <c r="S207" t="s">
        <v>526</v>
      </c>
      <c r="T207" t="s">
        <v>336</v>
      </c>
      <c r="U207" t="s">
        <v>336</v>
      </c>
      <c r="V207" t="s">
        <v>336</v>
      </c>
      <c r="W207" t="s">
        <v>336</v>
      </c>
      <c r="X207" t="s">
        <v>336</v>
      </c>
      <c r="Y207" t="s">
        <v>336</v>
      </c>
      <c r="Z207" t="s">
        <v>336</v>
      </c>
      <c r="AH207" t="str">
        <f t="array" ref="AH2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7" t="str">
        <f t="array" ref="AI2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7" s="18" t="e">
        <f>VLOOKUP(data[Lead Name],get_cat!$A$170:$B$171,2,0)</f>
        <v>#N/A</v>
      </c>
    </row>
    <row r="208" spans="1:37" x14ac:dyDescent="0.3">
      <c r="A208" t="s">
        <v>524</v>
      </c>
      <c r="B208" t="s">
        <v>336</v>
      </c>
      <c r="C208" t="s">
        <v>336</v>
      </c>
      <c r="D208" t="s">
        <v>336</v>
      </c>
      <c r="E208" t="s">
        <v>526</v>
      </c>
      <c r="F208" t="s">
        <v>526</v>
      </c>
      <c r="G208" t="s">
        <v>526</v>
      </c>
      <c r="H208" t="s">
        <v>526</v>
      </c>
      <c r="I208" t="s">
        <v>526</v>
      </c>
      <c r="J208" t="s">
        <v>526</v>
      </c>
      <c r="K208" t="s">
        <v>526</v>
      </c>
      <c r="L208" t="s">
        <v>526</v>
      </c>
      <c r="M208" t="s">
        <v>526</v>
      </c>
      <c r="N208" t="s">
        <v>526</v>
      </c>
      <c r="O208" t="s">
        <v>526</v>
      </c>
      <c r="P208" t="s">
        <v>526</v>
      </c>
      <c r="Q208" t="s">
        <v>526</v>
      </c>
      <c r="R208" t="s">
        <v>526</v>
      </c>
      <c r="S208" t="s">
        <v>526</v>
      </c>
      <c r="T208" t="s">
        <v>336</v>
      </c>
      <c r="U208" t="s">
        <v>336</v>
      </c>
      <c r="V208" t="s">
        <v>336</v>
      </c>
      <c r="W208" t="s">
        <v>336</v>
      </c>
      <c r="X208" t="s">
        <v>336</v>
      </c>
      <c r="Y208" t="s">
        <v>336</v>
      </c>
      <c r="Z208" t="s">
        <v>336</v>
      </c>
      <c r="AH208" t="str">
        <f t="array" ref="AH2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8" t="str">
        <f t="array" ref="AI2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8" s="18" t="e">
        <f>VLOOKUP(data[Lead Name],get_cat!$A$170:$B$171,2,0)</f>
        <v>#N/A</v>
      </c>
    </row>
    <row r="209" spans="1:37" x14ac:dyDescent="0.3">
      <c r="A209" t="s">
        <v>524</v>
      </c>
      <c r="B209" t="s">
        <v>336</v>
      </c>
      <c r="C209" t="s">
        <v>336</v>
      </c>
      <c r="D209" t="s">
        <v>336</v>
      </c>
      <c r="E209" t="s">
        <v>526</v>
      </c>
      <c r="F209" t="s">
        <v>526</v>
      </c>
      <c r="G209" t="s">
        <v>526</v>
      </c>
      <c r="H209" t="s">
        <v>526</v>
      </c>
      <c r="I209" t="s">
        <v>526</v>
      </c>
      <c r="J209" t="s">
        <v>526</v>
      </c>
      <c r="K209" t="s">
        <v>526</v>
      </c>
      <c r="L209" t="s">
        <v>526</v>
      </c>
      <c r="M209" t="s">
        <v>526</v>
      </c>
      <c r="N209" t="s">
        <v>526</v>
      </c>
      <c r="O209" t="s">
        <v>526</v>
      </c>
      <c r="P209" t="s">
        <v>526</v>
      </c>
      <c r="Q209" t="s">
        <v>526</v>
      </c>
      <c r="R209" t="s">
        <v>526</v>
      </c>
      <c r="S209" t="s">
        <v>526</v>
      </c>
      <c r="T209" t="s">
        <v>336</v>
      </c>
      <c r="U209" t="s">
        <v>336</v>
      </c>
      <c r="V209" t="s">
        <v>336</v>
      </c>
      <c r="W209" t="s">
        <v>336</v>
      </c>
      <c r="X209" t="s">
        <v>336</v>
      </c>
      <c r="Y209" t="s">
        <v>336</v>
      </c>
      <c r="Z209" t="s">
        <v>336</v>
      </c>
      <c r="AH209" t="str">
        <f t="array" ref="AH2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09" t="str">
        <f t="array" ref="AI2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09" s="18" t="e">
        <f>VLOOKUP(data[Lead Name],get_cat!$A$170:$B$171,2,0)</f>
        <v>#N/A</v>
      </c>
    </row>
    <row r="210" spans="1:37" x14ac:dyDescent="0.3">
      <c r="A210" t="s">
        <v>524</v>
      </c>
      <c r="B210" t="s">
        <v>336</v>
      </c>
      <c r="C210" t="s">
        <v>336</v>
      </c>
      <c r="D210" t="s">
        <v>336</v>
      </c>
      <c r="E210" t="s">
        <v>526</v>
      </c>
      <c r="F210" t="s">
        <v>526</v>
      </c>
      <c r="G210" t="s">
        <v>526</v>
      </c>
      <c r="H210" t="s">
        <v>526</v>
      </c>
      <c r="I210" t="s">
        <v>526</v>
      </c>
      <c r="J210" t="s">
        <v>526</v>
      </c>
      <c r="K210" t="s">
        <v>526</v>
      </c>
      <c r="L210" t="s">
        <v>526</v>
      </c>
      <c r="M210" t="s">
        <v>526</v>
      </c>
      <c r="N210" t="s">
        <v>526</v>
      </c>
      <c r="O210" t="s">
        <v>526</v>
      </c>
      <c r="P210" t="s">
        <v>526</v>
      </c>
      <c r="Q210" t="s">
        <v>526</v>
      </c>
      <c r="R210" t="s">
        <v>526</v>
      </c>
      <c r="S210" t="s">
        <v>526</v>
      </c>
      <c r="T210" t="s">
        <v>336</v>
      </c>
      <c r="U210" t="s">
        <v>336</v>
      </c>
      <c r="V210" t="s">
        <v>336</v>
      </c>
      <c r="W210" t="s">
        <v>336</v>
      </c>
      <c r="X210" t="s">
        <v>336</v>
      </c>
      <c r="Y210" t="s">
        <v>336</v>
      </c>
      <c r="Z210" t="s">
        <v>336</v>
      </c>
      <c r="AH210" t="str">
        <f t="array" ref="AH2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0" t="str">
        <f t="array" ref="AI2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0" s="18" t="e">
        <f>VLOOKUP(data[Lead Name],get_cat!$A$170:$B$171,2,0)</f>
        <v>#N/A</v>
      </c>
    </row>
    <row r="211" spans="1:37" x14ac:dyDescent="0.3">
      <c r="A211" t="s">
        <v>524</v>
      </c>
      <c r="B211" t="s">
        <v>336</v>
      </c>
      <c r="C211" t="s">
        <v>336</v>
      </c>
      <c r="D211" t="s">
        <v>336</v>
      </c>
      <c r="E211" t="s">
        <v>526</v>
      </c>
      <c r="F211" t="s">
        <v>526</v>
      </c>
      <c r="G211" t="s">
        <v>526</v>
      </c>
      <c r="H211" t="s">
        <v>526</v>
      </c>
      <c r="I211" t="s">
        <v>526</v>
      </c>
      <c r="J211" t="s">
        <v>526</v>
      </c>
      <c r="K211" t="s">
        <v>526</v>
      </c>
      <c r="L211" t="s">
        <v>526</v>
      </c>
      <c r="M211" t="s">
        <v>526</v>
      </c>
      <c r="N211" t="s">
        <v>526</v>
      </c>
      <c r="O211" t="s">
        <v>526</v>
      </c>
      <c r="P211" t="s">
        <v>526</v>
      </c>
      <c r="Q211" t="s">
        <v>526</v>
      </c>
      <c r="R211" t="s">
        <v>526</v>
      </c>
      <c r="S211" t="s">
        <v>526</v>
      </c>
      <c r="T211" t="s">
        <v>336</v>
      </c>
      <c r="U211" t="s">
        <v>336</v>
      </c>
      <c r="V211" t="s">
        <v>336</v>
      </c>
      <c r="W211" t="s">
        <v>336</v>
      </c>
      <c r="X211" t="s">
        <v>336</v>
      </c>
      <c r="Y211" t="s">
        <v>336</v>
      </c>
      <c r="Z211" t="s">
        <v>336</v>
      </c>
      <c r="AH211" t="str">
        <f t="array" ref="AH2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1" t="str">
        <f t="array" ref="AI2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1" s="18" t="e">
        <f>VLOOKUP(data[Lead Name],get_cat!$A$170:$B$171,2,0)</f>
        <v>#N/A</v>
      </c>
    </row>
    <row r="212" spans="1:37" x14ac:dyDescent="0.3">
      <c r="A212" t="s">
        <v>524</v>
      </c>
      <c r="B212" t="s">
        <v>336</v>
      </c>
      <c r="C212" t="s">
        <v>336</v>
      </c>
      <c r="D212" t="s">
        <v>336</v>
      </c>
      <c r="E212" t="s">
        <v>526</v>
      </c>
      <c r="F212" t="s">
        <v>526</v>
      </c>
      <c r="G212" t="s">
        <v>526</v>
      </c>
      <c r="H212" t="s">
        <v>526</v>
      </c>
      <c r="I212" t="s">
        <v>526</v>
      </c>
      <c r="J212" t="s">
        <v>526</v>
      </c>
      <c r="K212" t="s">
        <v>526</v>
      </c>
      <c r="L212" t="s">
        <v>526</v>
      </c>
      <c r="M212" t="s">
        <v>526</v>
      </c>
      <c r="N212" t="s">
        <v>526</v>
      </c>
      <c r="O212" t="s">
        <v>526</v>
      </c>
      <c r="P212" t="s">
        <v>526</v>
      </c>
      <c r="Q212" t="s">
        <v>526</v>
      </c>
      <c r="R212" t="s">
        <v>526</v>
      </c>
      <c r="S212" t="s">
        <v>526</v>
      </c>
      <c r="T212" t="s">
        <v>336</v>
      </c>
      <c r="U212" t="s">
        <v>336</v>
      </c>
      <c r="V212" t="s">
        <v>336</v>
      </c>
      <c r="W212" t="s">
        <v>336</v>
      </c>
      <c r="X212" t="s">
        <v>336</v>
      </c>
      <c r="Y212" t="s">
        <v>336</v>
      </c>
      <c r="Z212" t="s">
        <v>336</v>
      </c>
      <c r="AH212" t="str">
        <f t="array" ref="AH2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2" t="str">
        <f t="array" ref="AI2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2" s="18" t="e">
        <f>VLOOKUP(data[Lead Name],get_cat!$A$170:$B$171,2,0)</f>
        <v>#N/A</v>
      </c>
    </row>
    <row r="213" spans="1:37" x14ac:dyDescent="0.3">
      <c r="A213" t="s">
        <v>524</v>
      </c>
      <c r="B213" t="s">
        <v>336</v>
      </c>
      <c r="C213" t="s">
        <v>336</v>
      </c>
      <c r="D213" t="s">
        <v>336</v>
      </c>
      <c r="E213" t="s">
        <v>526</v>
      </c>
      <c r="F213" t="s">
        <v>526</v>
      </c>
      <c r="G213" t="s">
        <v>526</v>
      </c>
      <c r="H213" t="s">
        <v>526</v>
      </c>
      <c r="I213" t="s">
        <v>526</v>
      </c>
      <c r="J213" t="s">
        <v>526</v>
      </c>
      <c r="K213" t="s">
        <v>526</v>
      </c>
      <c r="L213" t="s">
        <v>526</v>
      </c>
      <c r="M213" t="s">
        <v>526</v>
      </c>
      <c r="N213" t="s">
        <v>526</v>
      </c>
      <c r="O213" t="s">
        <v>526</v>
      </c>
      <c r="P213" t="s">
        <v>526</v>
      </c>
      <c r="Q213" t="s">
        <v>526</v>
      </c>
      <c r="R213" t="s">
        <v>526</v>
      </c>
      <c r="S213" t="s">
        <v>526</v>
      </c>
      <c r="T213" t="s">
        <v>336</v>
      </c>
      <c r="U213" t="s">
        <v>336</v>
      </c>
      <c r="V213" t="s">
        <v>336</v>
      </c>
      <c r="W213" t="s">
        <v>336</v>
      </c>
      <c r="X213" t="s">
        <v>336</v>
      </c>
      <c r="Y213" t="s">
        <v>336</v>
      </c>
      <c r="Z213" t="s">
        <v>336</v>
      </c>
      <c r="AH213" t="str">
        <f t="array" ref="AH2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3" t="str">
        <f t="array" ref="AI2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3" s="18" t="e">
        <f>VLOOKUP(data[Lead Name],get_cat!$A$170:$B$171,2,0)</f>
        <v>#N/A</v>
      </c>
    </row>
    <row r="214" spans="1:37" x14ac:dyDescent="0.3">
      <c r="A214" t="s">
        <v>524</v>
      </c>
      <c r="B214" t="s">
        <v>336</v>
      </c>
      <c r="C214" t="s">
        <v>336</v>
      </c>
      <c r="D214" t="s">
        <v>336</v>
      </c>
      <c r="E214" t="s">
        <v>526</v>
      </c>
      <c r="F214" t="s">
        <v>526</v>
      </c>
      <c r="G214" t="s">
        <v>526</v>
      </c>
      <c r="H214" t="s">
        <v>526</v>
      </c>
      <c r="I214" t="s">
        <v>526</v>
      </c>
      <c r="J214" t="s">
        <v>526</v>
      </c>
      <c r="K214" t="s">
        <v>526</v>
      </c>
      <c r="L214" t="s">
        <v>526</v>
      </c>
      <c r="M214" t="s">
        <v>526</v>
      </c>
      <c r="N214" t="s">
        <v>526</v>
      </c>
      <c r="O214" t="s">
        <v>526</v>
      </c>
      <c r="P214" t="s">
        <v>526</v>
      </c>
      <c r="Q214" t="s">
        <v>526</v>
      </c>
      <c r="R214" t="s">
        <v>526</v>
      </c>
      <c r="S214" t="s">
        <v>526</v>
      </c>
      <c r="T214" t="s">
        <v>336</v>
      </c>
      <c r="U214" t="s">
        <v>336</v>
      </c>
      <c r="V214" t="s">
        <v>336</v>
      </c>
      <c r="W214" t="s">
        <v>336</v>
      </c>
      <c r="X214" t="s">
        <v>336</v>
      </c>
      <c r="Y214" t="s">
        <v>336</v>
      </c>
      <c r="Z214" t="s">
        <v>336</v>
      </c>
      <c r="AH214" t="str">
        <f t="array" ref="AH2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4" t="str">
        <f t="array" ref="AI2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4" s="18" t="e">
        <f>VLOOKUP(data[Lead Name],get_cat!$A$170:$B$171,2,0)</f>
        <v>#N/A</v>
      </c>
    </row>
    <row r="215" spans="1:37" x14ac:dyDescent="0.3">
      <c r="A215" t="s">
        <v>524</v>
      </c>
      <c r="B215" t="s">
        <v>336</v>
      </c>
      <c r="C215" t="s">
        <v>336</v>
      </c>
      <c r="D215" t="s">
        <v>336</v>
      </c>
      <c r="E215" t="s">
        <v>526</v>
      </c>
      <c r="F215" t="s">
        <v>526</v>
      </c>
      <c r="G215" t="s">
        <v>526</v>
      </c>
      <c r="H215" t="s">
        <v>526</v>
      </c>
      <c r="I215" t="s">
        <v>526</v>
      </c>
      <c r="J215" t="s">
        <v>526</v>
      </c>
      <c r="K215" t="s">
        <v>526</v>
      </c>
      <c r="L215" t="s">
        <v>526</v>
      </c>
      <c r="M215" t="s">
        <v>526</v>
      </c>
      <c r="N215" t="s">
        <v>526</v>
      </c>
      <c r="O215" t="s">
        <v>526</v>
      </c>
      <c r="P215" t="s">
        <v>526</v>
      </c>
      <c r="Q215" t="s">
        <v>526</v>
      </c>
      <c r="R215" t="s">
        <v>526</v>
      </c>
      <c r="S215" t="s">
        <v>526</v>
      </c>
      <c r="T215" t="s">
        <v>336</v>
      </c>
      <c r="U215" t="s">
        <v>336</v>
      </c>
      <c r="V215" t="s">
        <v>336</v>
      </c>
      <c r="W215" t="s">
        <v>336</v>
      </c>
      <c r="X215" t="s">
        <v>336</v>
      </c>
      <c r="Y215" t="s">
        <v>336</v>
      </c>
      <c r="Z215" t="s">
        <v>336</v>
      </c>
      <c r="AH215" t="str">
        <f t="array" ref="AH2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5" t="str">
        <f t="array" ref="AI2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5" s="18" t="e">
        <f>VLOOKUP(data[Lead Name],get_cat!$A$170:$B$171,2,0)</f>
        <v>#N/A</v>
      </c>
    </row>
    <row r="216" spans="1:37" x14ac:dyDescent="0.3">
      <c r="A216" t="s">
        <v>524</v>
      </c>
      <c r="B216" t="s">
        <v>336</v>
      </c>
      <c r="C216" t="s">
        <v>336</v>
      </c>
      <c r="D216" t="s">
        <v>336</v>
      </c>
      <c r="E216" t="s">
        <v>526</v>
      </c>
      <c r="F216" t="s">
        <v>526</v>
      </c>
      <c r="G216" t="s">
        <v>526</v>
      </c>
      <c r="H216" t="s">
        <v>526</v>
      </c>
      <c r="I216" t="s">
        <v>526</v>
      </c>
      <c r="J216" t="s">
        <v>526</v>
      </c>
      <c r="K216" t="s">
        <v>526</v>
      </c>
      <c r="L216" t="s">
        <v>526</v>
      </c>
      <c r="M216" t="s">
        <v>526</v>
      </c>
      <c r="N216" t="s">
        <v>526</v>
      </c>
      <c r="O216" t="s">
        <v>526</v>
      </c>
      <c r="P216" t="s">
        <v>526</v>
      </c>
      <c r="Q216" t="s">
        <v>526</v>
      </c>
      <c r="R216" t="s">
        <v>526</v>
      </c>
      <c r="S216" t="s">
        <v>526</v>
      </c>
      <c r="T216" t="s">
        <v>336</v>
      </c>
      <c r="U216" t="s">
        <v>336</v>
      </c>
      <c r="V216" t="s">
        <v>336</v>
      </c>
      <c r="W216" t="s">
        <v>336</v>
      </c>
      <c r="X216" t="s">
        <v>336</v>
      </c>
      <c r="Y216" t="s">
        <v>336</v>
      </c>
      <c r="Z216" t="s">
        <v>336</v>
      </c>
      <c r="AH216" t="str">
        <f t="array" ref="AH2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6" t="str">
        <f t="array" ref="AI2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6" s="18" t="e">
        <f>VLOOKUP(data[Lead Name],get_cat!$A$170:$B$171,2,0)</f>
        <v>#N/A</v>
      </c>
    </row>
    <row r="217" spans="1:37" x14ac:dyDescent="0.3">
      <c r="A217" t="s">
        <v>524</v>
      </c>
      <c r="B217" t="s">
        <v>336</v>
      </c>
      <c r="C217" t="s">
        <v>336</v>
      </c>
      <c r="D217" t="s">
        <v>336</v>
      </c>
      <c r="E217" t="s">
        <v>526</v>
      </c>
      <c r="F217" t="s">
        <v>526</v>
      </c>
      <c r="G217" t="s">
        <v>526</v>
      </c>
      <c r="H217" t="s">
        <v>526</v>
      </c>
      <c r="I217" t="s">
        <v>526</v>
      </c>
      <c r="J217" t="s">
        <v>526</v>
      </c>
      <c r="K217" t="s">
        <v>526</v>
      </c>
      <c r="L217" t="s">
        <v>526</v>
      </c>
      <c r="M217" t="s">
        <v>526</v>
      </c>
      <c r="N217" t="s">
        <v>526</v>
      </c>
      <c r="O217" t="s">
        <v>526</v>
      </c>
      <c r="P217" t="s">
        <v>526</v>
      </c>
      <c r="Q217" t="s">
        <v>526</v>
      </c>
      <c r="R217" t="s">
        <v>526</v>
      </c>
      <c r="S217" t="s">
        <v>526</v>
      </c>
      <c r="T217" t="s">
        <v>336</v>
      </c>
      <c r="U217" t="s">
        <v>336</v>
      </c>
      <c r="V217" t="s">
        <v>336</v>
      </c>
      <c r="W217" t="s">
        <v>336</v>
      </c>
      <c r="X217" t="s">
        <v>336</v>
      </c>
      <c r="Y217" t="s">
        <v>336</v>
      </c>
      <c r="Z217" t="s">
        <v>336</v>
      </c>
      <c r="AH217" t="str">
        <f t="array" ref="AH2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7" t="str">
        <f t="array" ref="AI2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7" s="18" t="e">
        <f>VLOOKUP(data[Lead Name],get_cat!$A$170:$B$171,2,0)</f>
        <v>#N/A</v>
      </c>
    </row>
    <row r="218" spans="1:37" x14ac:dyDescent="0.3">
      <c r="A218" t="s">
        <v>524</v>
      </c>
      <c r="B218" t="s">
        <v>336</v>
      </c>
      <c r="C218" t="s">
        <v>336</v>
      </c>
      <c r="D218" t="s">
        <v>336</v>
      </c>
      <c r="E218" t="s">
        <v>526</v>
      </c>
      <c r="F218" t="s">
        <v>526</v>
      </c>
      <c r="G218" t="s">
        <v>526</v>
      </c>
      <c r="H218" t="s">
        <v>526</v>
      </c>
      <c r="I218" t="s">
        <v>526</v>
      </c>
      <c r="J218" t="s">
        <v>526</v>
      </c>
      <c r="K218" t="s">
        <v>526</v>
      </c>
      <c r="L218" t="s">
        <v>526</v>
      </c>
      <c r="M218" t="s">
        <v>526</v>
      </c>
      <c r="N218" t="s">
        <v>526</v>
      </c>
      <c r="O218" t="s">
        <v>526</v>
      </c>
      <c r="P218" t="s">
        <v>526</v>
      </c>
      <c r="Q218" t="s">
        <v>526</v>
      </c>
      <c r="R218" t="s">
        <v>526</v>
      </c>
      <c r="S218" t="s">
        <v>526</v>
      </c>
      <c r="T218" t="s">
        <v>336</v>
      </c>
      <c r="U218" t="s">
        <v>336</v>
      </c>
      <c r="V218" t="s">
        <v>336</v>
      </c>
      <c r="W218" t="s">
        <v>336</v>
      </c>
      <c r="X218" t="s">
        <v>336</v>
      </c>
      <c r="Y218" t="s">
        <v>336</v>
      </c>
      <c r="Z218" t="s">
        <v>336</v>
      </c>
      <c r="AH218" t="str">
        <f t="array" ref="AH2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8" t="str">
        <f t="array" ref="AI2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8" s="18" t="e">
        <f>VLOOKUP(data[Lead Name],get_cat!$A$170:$B$171,2,0)</f>
        <v>#N/A</v>
      </c>
    </row>
    <row r="219" spans="1:37" x14ac:dyDescent="0.3">
      <c r="A219" t="s">
        <v>524</v>
      </c>
      <c r="B219" t="s">
        <v>336</v>
      </c>
      <c r="C219" t="s">
        <v>336</v>
      </c>
      <c r="D219" t="s">
        <v>336</v>
      </c>
      <c r="E219" t="s">
        <v>526</v>
      </c>
      <c r="F219" t="s">
        <v>526</v>
      </c>
      <c r="G219" t="s">
        <v>526</v>
      </c>
      <c r="H219" t="s">
        <v>526</v>
      </c>
      <c r="I219" t="s">
        <v>526</v>
      </c>
      <c r="J219" t="s">
        <v>526</v>
      </c>
      <c r="K219" t="s">
        <v>526</v>
      </c>
      <c r="L219" t="s">
        <v>526</v>
      </c>
      <c r="M219" t="s">
        <v>526</v>
      </c>
      <c r="N219" t="s">
        <v>526</v>
      </c>
      <c r="O219" t="s">
        <v>526</v>
      </c>
      <c r="P219" t="s">
        <v>526</v>
      </c>
      <c r="Q219" t="s">
        <v>526</v>
      </c>
      <c r="R219" t="s">
        <v>526</v>
      </c>
      <c r="S219" t="s">
        <v>526</v>
      </c>
      <c r="T219" t="s">
        <v>336</v>
      </c>
      <c r="U219" t="s">
        <v>336</v>
      </c>
      <c r="V219" t="s">
        <v>336</v>
      </c>
      <c r="W219" t="s">
        <v>336</v>
      </c>
      <c r="X219" t="s">
        <v>336</v>
      </c>
      <c r="Y219" t="s">
        <v>336</v>
      </c>
      <c r="Z219" t="s">
        <v>336</v>
      </c>
      <c r="AH219" t="str">
        <f t="array" ref="AH2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19" t="str">
        <f t="array" ref="AI2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19" s="18" t="e">
        <f>VLOOKUP(data[Lead Name],get_cat!$A$170:$B$171,2,0)</f>
        <v>#N/A</v>
      </c>
    </row>
    <row r="220" spans="1:37" x14ac:dyDescent="0.3">
      <c r="A220" t="s">
        <v>524</v>
      </c>
      <c r="B220" t="s">
        <v>336</v>
      </c>
      <c r="C220" t="s">
        <v>336</v>
      </c>
      <c r="D220" t="s">
        <v>336</v>
      </c>
      <c r="E220" t="s">
        <v>526</v>
      </c>
      <c r="F220" t="s">
        <v>526</v>
      </c>
      <c r="G220" t="s">
        <v>526</v>
      </c>
      <c r="H220" t="s">
        <v>526</v>
      </c>
      <c r="I220" t="s">
        <v>526</v>
      </c>
      <c r="J220" t="s">
        <v>526</v>
      </c>
      <c r="K220" t="s">
        <v>526</v>
      </c>
      <c r="L220" t="s">
        <v>526</v>
      </c>
      <c r="M220" t="s">
        <v>526</v>
      </c>
      <c r="N220" t="s">
        <v>526</v>
      </c>
      <c r="O220" t="s">
        <v>526</v>
      </c>
      <c r="P220" t="s">
        <v>526</v>
      </c>
      <c r="Q220" t="s">
        <v>526</v>
      </c>
      <c r="R220" t="s">
        <v>526</v>
      </c>
      <c r="S220" t="s">
        <v>526</v>
      </c>
      <c r="T220" t="s">
        <v>336</v>
      </c>
      <c r="U220" t="s">
        <v>336</v>
      </c>
      <c r="V220" t="s">
        <v>336</v>
      </c>
      <c r="W220" t="s">
        <v>336</v>
      </c>
      <c r="X220" t="s">
        <v>336</v>
      </c>
      <c r="Y220" t="s">
        <v>336</v>
      </c>
      <c r="Z220" t="s">
        <v>336</v>
      </c>
      <c r="AH220" t="str">
        <f t="array" ref="AH2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0" t="str">
        <f t="array" ref="AI2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0" s="18" t="e">
        <f>VLOOKUP(data[Lead Name],get_cat!$A$170:$B$171,2,0)</f>
        <v>#N/A</v>
      </c>
    </row>
    <row r="221" spans="1:37" x14ac:dyDescent="0.3">
      <c r="A221" t="s">
        <v>524</v>
      </c>
      <c r="B221" t="s">
        <v>336</v>
      </c>
      <c r="C221" t="s">
        <v>336</v>
      </c>
      <c r="D221" t="s">
        <v>336</v>
      </c>
      <c r="E221" t="s">
        <v>526</v>
      </c>
      <c r="F221" t="s">
        <v>526</v>
      </c>
      <c r="G221" t="s">
        <v>526</v>
      </c>
      <c r="H221" t="s">
        <v>526</v>
      </c>
      <c r="I221" t="s">
        <v>526</v>
      </c>
      <c r="J221" t="s">
        <v>526</v>
      </c>
      <c r="K221" t="s">
        <v>526</v>
      </c>
      <c r="L221" t="s">
        <v>526</v>
      </c>
      <c r="M221" t="s">
        <v>526</v>
      </c>
      <c r="N221" t="s">
        <v>526</v>
      </c>
      <c r="O221" t="s">
        <v>526</v>
      </c>
      <c r="P221" t="s">
        <v>526</v>
      </c>
      <c r="Q221" t="s">
        <v>526</v>
      </c>
      <c r="R221" t="s">
        <v>526</v>
      </c>
      <c r="S221" t="s">
        <v>526</v>
      </c>
      <c r="T221" t="s">
        <v>336</v>
      </c>
      <c r="U221" t="s">
        <v>336</v>
      </c>
      <c r="V221" t="s">
        <v>336</v>
      </c>
      <c r="W221" t="s">
        <v>336</v>
      </c>
      <c r="X221" t="s">
        <v>336</v>
      </c>
      <c r="Y221" t="s">
        <v>336</v>
      </c>
      <c r="Z221" t="s">
        <v>336</v>
      </c>
      <c r="AH221" t="str">
        <f t="array" ref="AH2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1" t="str">
        <f t="array" ref="AI2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1" s="18" t="e">
        <f>VLOOKUP(data[Lead Name],get_cat!$A$170:$B$171,2,0)</f>
        <v>#N/A</v>
      </c>
    </row>
    <row r="222" spans="1:37" x14ac:dyDescent="0.3">
      <c r="A222" t="s">
        <v>524</v>
      </c>
      <c r="B222" t="s">
        <v>336</v>
      </c>
      <c r="C222" t="s">
        <v>336</v>
      </c>
      <c r="D222" t="s">
        <v>336</v>
      </c>
      <c r="E222" t="s">
        <v>526</v>
      </c>
      <c r="F222" t="s">
        <v>526</v>
      </c>
      <c r="G222" t="s">
        <v>526</v>
      </c>
      <c r="H222" t="s">
        <v>526</v>
      </c>
      <c r="I222" t="s">
        <v>526</v>
      </c>
      <c r="J222" t="s">
        <v>526</v>
      </c>
      <c r="K222" t="s">
        <v>526</v>
      </c>
      <c r="L222" t="s">
        <v>526</v>
      </c>
      <c r="M222" t="s">
        <v>526</v>
      </c>
      <c r="N222" t="s">
        <v>526</v>
      </c>
      <c r="O222" t="s">
        <v>526</v>
      </c>
      <c r="P222" t="s">
        <v>526</v>
      </c>
      <c r="Q222" t="s">
        <v>526</v>
      </c>
      <c r="R222" t="s">
        <v>526</v>
      </c>
      <c r="S222" t="s">
        <v>526</v>
      </c>
      <c r="T222" t="s">
        <v>336</v>
      </c>
      <c r="U222" t="s">
        <v>336</v>
      </c>
      <c r="V222" t="s">
        <v>336</v>
      </c>
      <c r="W222" t="s">
        <v>336</v>
      </c>
      <c r="X222" t="s">
        <v>336</v>
      </c>
      <c r="Y222" t="s">
        <v>336</v>
      </c>
      <c r="Z222" t="s">
        <v>336</v>
      </c>
      <c r="AH222" t="str">
        <f t="array" ref="AH2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2" t="str">
        <f t="array" ref="AI2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2" s="18" t="e">
        <f>VLOOKUP(data[Lead Name],get_cat!$A$170:$B$171,2,0)</f>
        <v>#N/A</v>
      </c>
    </row>
    <row r="223" spans="1:37" x14ac:dyDescent="0.3">
      <c r="A223" t="s">
        <v>524</v>
      </c>
      <c r="B223" t="s">
        <v>336</v>
      </c>
      <c r="C223" t="s">
        <v>336</v>
      </c>
      <c r="D223" t="s">
        <v>336</v>
      </c>
      <c r="E223" t="s">
        <v>526</v>
      </c>
      <c r="F223" t="s">
        <v>526</v>
      </c>
      <c r="G223" t="s">
        <v>526</v>
      </c>
      <c r="H223" t="s">
        <v>526</v>
      </c>
      <c r="I223" t="s">
        <v>526</v>
      </c>
      <c r="J223" t="s">
        <v>526</v>
      </c>
      <c r="K223" t="s">
        <v>526</v>
      </c>
      <c r="L223" t="s">
        <v>526</v>
      </c>
      <c r="M223" t="s">
        <v>526</v>
      </c>
      <c r="N223" t="s">
        <v>526</v>
      </c>
      <c r="O223" t="s">
        <v>526</v>
      </c>
      <c r="P223" t="s">
        <v>526</v>
      </c>
      <c r="Q223" t="s">
        <v>526</v>
      </c>
      <c r="R223" t="s">
        <v>526</v>
      </c>
      <c r="S223" t="s">
        <v>526</v>
      </c>
      <c r="T223" t="s">
        <v>336</v>
      </c>
      <c r="U223" t="s">
        <v>336</v>
      </c>
      <c r="V223" t="s">
        <v>336</v>
      </c>
      <c r="W223" t="s">
        <v>336</v>
      </c>
      <c r="X223" t="s">
        <v>336</v>
      </c>
      <c r="Y223" t="s">
        <v>336</v>
      </c>
      <c r="Z223" t="s">
        <v>336</v>
      </c>
      <c r="AH223" t="str">
        <f t="array" ref="AH2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3" t="str">
        <f t="array" ref="AI2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3" s="18" t="e">
        <f>VLOOKUP(data[Lead Name],get_cat!$A$170:$B$171,2,0)</f>
        <v>#N/A</v>
      </c>
    </row>
    <row r="224" spans="1:37" x14ac:dyDescent="0.3">
      <c r="A224" t="s">
        <v>524</v>
      </c>
      <c r="B224" t="s">
        <v>336</v>
      </c>
      <c r="C224" t="s">
        <v>336</v>
      </c>
      <c r="D224" t="s">
        <v>336</v>
      </c>
      <c r="E224" t="s">
        <v>526</v>
      </c>
      <c r="F224" t="s">
        <v>526</v>
      </c>
      <c r="G224" t="s">
        <v>526</v>
      </c>
      <c r="H224" t="s">
        <v>526</v>
      </c>
      <c r="I224" t="s">
        <v>526</v>
      </c>
      <c r="J224" t="s">
        <v>526</v>
      </c>
      <c r="K224" t="s">
        <v>526</v>
      </c>
      <c r="L224" t="s">
        <v>526</v>
      </c>
      <c r="M224" t="s">
        <v>526</v>
      </c>
      <c r="N224" t="s">
        <v>526</v>
      </c>
      <c r="O224" t="s">
        <v>526</v>
      </c>
      <c r="P224" t="s">
        <v>526</v>
      </c>
      <c r="Q224" t="s">
        <v>526</v>
      </c>
      <c r="R224" t="s">
        <v>526</v>
      </c>
      <c r="S224" t="s">
        <v>526</v>
      </c>
      <c r="T224" t="s">
        <v>336</v>
      </c>
      <c r="U224" t="s">
        <v>336</v>
      </c>
      <c r="V224" t="s">
        <v>336</v>
      </c>
      <c r="W224" t="s">
        <v>336</v>
      </c>
      <c r="X224" t="s">
        <v>336</v>
      </c>
      <c r="Y224" t="s">
        <v>336</v>
      </c>
      <c r="Z224" t="s">
        <v>336</v>
      </c>
      <c r="AH224" t="str">
        <f t="array" ref="AH2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4" t="str">
        <f t="array" ref="AI2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4" s="18" t="e">
        <f>VLOOKUP(data[Lead Name],get_cat!$A$170:$B$171,2,0)</f>
        <v>#N/A</v>
      </c>
    </row>
    <row r="225" spans="1:37" x14ac:dyDescent="0.3">
      <c r="A225" t="s">
        <v>524</v>
      </c>
      <c r="B225" t="s">
        <v>336</v>
      </c>
      <c r="C225" t="s">
        <v>336</v>
      </c>
      <c r="D225" t="s">
        <v>336</v>
      </c>
      <c r="E225" t="s">
        <v>526</v>
      </c>
      <c r="F225" t="s">
        <v>526</v>
      </c>
      <c r="G225" t="s">
        <v>526</v>
      </c>
      <c r="H225" t="s">
        <v>526</v>
      </c>
      <c r="I225" t="s">
        <v>526</v>
      </c>
      <c r="J225" t="s">
        <v>526</v>
      </c>
      <c r="K225" t="s">
        <v>526</v>
      </c>
      <c r="L225" t="s">
        <v>526</v>
      </c>
      <c r="M225" t="s">
        <v>526</v>
      </c>
      <c r="N225" t="s">
        <v>526</v>
      </c>
      <c r="O225" t="s">
        <v>526</v>
      </c>
      <c r="P225" t="s">
        <v>526</v>
      </c>
      <c r="Q225" t="s">
        <v>526</v>
      </c>
      <c r="R225" t="s">
        <v>526</v>
      </c>
      <c r="S225" t="s">
        <v>526</v>
      </c>
      <c r="T225" t="s">
        <v>336</v>
      </c>
      <c r="U225" t="s">
        <v>336</v>
      </c>
      <c r="V225" t="s">
        <v>336</v>
      </c>
      <c r="W225" t="s">
        <v>336</v>
      </c>
      <c r="X225" t="s">
        <v>336</v>
      </c>
      <c r="Y225" t="s">
        <v>336</v>
      </c>
      <c r="Z225" t="s">
        <v>336</v>
      </c>
      <c r="AH225" t="str">
        <f t="array" ref="AH2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5" t="str">
        <f t="array" ref="AI2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5" s="18" t="e">
        <f>VLOOKUP(data[Lead Name],get_cat!$A$170:$B$171,2,0)</f>
        <v>#N/A</v>
      </c>
    </row>
    <row r="226" spans="1:37" x14ac:dyDescent="0.3">
      <c r="A226" t="s">
        <v>524</v>
      </c>
      <c r="B226" t="s">
        <v>336</v>
      </c>
      <c r="C226" t="s">
        <v>336</v>
      </c>
      <c r="D226" t="s">
        <v>336</v>
      </c>
      <c r="E226" t="s">
        <v>526</v>
      </c>
      <c r="F226" t="s">
        <v>526</v>
      </c>
      <c r="G226" t="s">
        <v>526</v>
      </c>
      <c r="H226" t="s">
        <v>526</v>
      </c>
      <c r="I226" t="s">
        <v>526</v>
      </c>
      <c r="J226" t="s">
        <v>526</v>
      </c>
      <c r="K226" t="s">
        <v>526</v>
      </c>
      <c r="L226" t="s">
        <v>526</v>
      </c>
      <c r="M226" t="s">
        <v>526</v>
      </c>
      <c r="N226" t="s">
        <v>526</v>
      </c>
      <c r="O226" t="s">
        <v>526</v>
      </c>
      <c r="P226" t="s">
        <v>526</v>
      </c>
      <c r="Q226" t="s">
        <v>526</v>
      </c>
      <c r="R226" t="s">
        <v>526</v>
      </c>
      <c r="S226" t="s">
        <v>526</v>
      </c>
      <c r="T226" t="s">
        <v>336</v>
      </c>
      <c r="U226" t="s">
        <v>336</v>
      </c>
      <c r="V226" t="s">
        <v>336</v>
      </c>
      <c r="W226" t="s">
        <v>336</v>
      </c>
      <c r="X226" t="s">
        <v>336</v>
      </c>
      <c r="Y226" t="s">
        <v>336</v>
      </c>
      <c r="Z226" t="s">
        <v>336</v>
      </c>
      <c r="AH226" t="str">
        <f t="array" ref="AH2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6" t="str">
        <f t="array" ref="AI2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6" s="18" t="e">
        <f>VLOOKUP(data[Lead Name],get_cat!$A$170:$B$171,2,0)</f>
        <v>#N/A</v>
      </c>
    </row>
    <row r="227" spans="1:37" x14ac:dyDescent="0.3">
      <c r="A227" t="s">
        <v>524</v>
      </c>
      <c r="B227" t="s">
        <v>336</v>
      </c>
      <c r="C227" t="s">
        <v>336</v>
      </c>
      <c r="D227" t="s">
        <v>336</v>
      </c>
      <c r="E227" t="s">
        <v>526</v>
      </c>
      <c r="F227" t="s">
        <v>526</v>
      </c>
      <c r="G227" t="s">
        <v>526</v>
      </c>
      <c r="H227" t="s">
        <v>526</v>
      </c>
      <c r="I227" t="s">
        <v>526</v>
      </c>
      <c r="J227" t="s">
        <v>526</v>
      </c>
      <c r="K227" t="s">
        <v>526</v>
      </c>
      <c r="L227" t="s">
        <v>526</v>
      </c>
      <c r="M227" t="s">
        <v>526</v>
      </c>
      <c r="N227" t="s">
        <v>526</v>
      </c>
      <c r="O227" t="s">
        <v>526</v>
      </c>
      <c r="P227" t="s">
        <v>526</v>
      </c>
      <c r="Q227" t="s">
        <v>526</v>
      </c>
      <c r="R227" t="s">
        <v>526</v>
      </c>
      <c r="S227" t="s">
        <v>526</v>
      </c>
      <c r="T227" t="s">
        <v>336</v>
      </c>
      <c r="U227" t="s">
        <v>336</v>
      </c>
      <c r="V227" t="s">
        <v>336</v>
      </c>
      <c r="W227" t="s">
        <v>336</v>
      </c>
      <c r="X227" t="s">
        <v>336</v>
      </c>
      <c r="Y227" t="s">
        <v>336</v>
      </c>
      <c r="Z227" t="s">
        <v>336</v>
      </c>
      <c r="AH227" t="str">
        <f t="array" ref="AH2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7" t="str">
        <f t="array" ref="AI2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7" s="18" t="e">
        <f>VLOOKUP(data[Lead Name],get_cat!$A$170:$B$171,2,0)</f>
        <v>#N/A</v>
      </c>
    </row>
    <row r="228" spans="1:37" x14ac:dyDescent="0.3">
      <c r="A228" t="s">
        <v>524</v>
      </c>
      <c r="B228" t="s">
        <v>336</v>
      </c>
      <c r="C228" t="s">
        <v>336</v>
      </c>
      <c r="D228" t="s">
        <v>336</v>
      </c>
      <c r="E228" t="s">
        <v>526</v>
      </c>
      <c r="F228" t="s">
        <v>526</v>
      </c>
      <c r="G228" t="s">
        <v>526</v>
      </c>
      <c r="H228" t="s">
        <v>526</v>
      </c>
      <c r="I228" t="s">
        <v>526</v>
      </c>
      <c r="J228" t="s">
        <v>526</v>
      </c>
      <c r="K228" t="s">
        <v>526</v>
      </c>
      <c r="L228" t="s">
        <v>526</v>
      </c>
      <c r="M228" t="s">
        <v>526</v>
      </c>
      <c r="N228" t="s">
        <v>526</v>
      </c>
      <c r="O228" t="s">
        <v>526</v>
      </c>
      <c r="P228" t="s">
        <v>526</v>
      </c>
      <c r="Q228" t="s">
        <v>526</v>
      </c>
      <c r="R228" t="s">
        <v>526</v>
      </c>
      <c r="S228" t="s">
        <v>526</v>
      </c>
      <c r="T228" t="s">
        <v>336</v>
      </c>
      <c r="U228" t="s">
        <v>336</v>
      </c>
      <c r="V228" t="s">
        <v>336</v>
      </c>
      <c r="W228" t="s">
        <v>336</v>
      </c>
      <c r="X228" t="s">
        <v>336</v>
      </c>
      <c r="Y228" t="s">
        <v>336</v>
      </c>
      <c r="Z228" t="s">
        <v>336</v>
      </c>
      <c r="AH228" t="str">
        <f t="array" ref="AH2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8" t="str">
        <f t="array" ref="AI2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8" s="18" t="e">
        <f>VLOOKUP(data[Lead Name],get_cat!$A$170:$B$171,2,0)</f>
        <v>#N/A</v>
      </c>
    </row>
    <row r="229" spans="1:37" x14ac:dyDescent="0.3">
      <c r="A229" t="s">
        <v>524</v>
      </c>
      <c r="B229" t="s">
        <v>336</v>
      </c>
      <c r="C229" t="s">
        <v>336</v>
      </c>
      <c r="D229" t="s">
        <v>336</v>
      </c>
      <c r="E229" t="s">
        <v>526</v>
      </c>
      <c r="F229" t="s">
        <v>526</v>
      </c>
      <c r="G229" t="s">
        <v>526</v>
      </c>
      <c r="H229" t="s">
        <v>526</v>
      </c>
      <c r="I229" t="s">
        <v>526</v>
      </c>
      <c r="J229" t="s">
        <v>526</v>
      </c>
      <c r="K229" t="s">
        <v>526</v>
      </c>
      <c r="L229" t="s">
        <v>526</v>
      </c>
      <c r="M229" t="s">
        <v>526</v>
      </c>
      <c r="N229" t="s">
        <v>526</v>
      </c>
      <c r="O229" t="s">
        <v>526</v>
      </c>
      <c r="P229" t="s">
        <v>526</v>
      </c>
      <c r="Q229" t="s">
        <v>526</v>
      </c>
      <c r="R229" t="s">
        <v>526</v>
      </c>
      <c r="S229" t="s">
        <v>526</v>
      </c>
      <c r="T229" t="s">
        <v>336</v>
      </c>
      <c r="U229" t="s">
        <v>336</v>
      </c>
      <c r="V229" t="s">
        <v>336</v>
      </c>
      <c r="W229" t="s">
        <v>336</v>
      </c>
      <c r="X229" t="s">
        <v>336</v>
      </c>
      <c r="Y229" t="s">
        <v>336</v>
      </c>
      <c r="Z229" t="s">
        <v>336</v>
      </c>
      <c r="AH229" t="str">
        <f t="array" ref="AH2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29" t="str">
        <f t="array" ref="AI2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29" s="18" t="e">
        <f>VLOOKUP(data[Lead Name],get_cat!$A$170:$B$171,2,0)</f>
        <v>#N/A</v>
      </c>
    </row>
    <row r="230" spans="1:37" x14ac:dyDescent="0.3">
      <c r="A230" t="s">
        <v>524</v>
      </c>
      <c r="B230" t="s">
        <v>336</v>
      </c>
      <c r="C230" t="s">
        <v>336</v>
      </c>
      <c r="D230" t="s">
        <v>336</v>
      </c>
      <c r="E230" t="s">
        <v>526</v>
      </c>
      <c r="F230" t="s">
        <v>526</v>
      </c>
      <c r="G230" t="s">
        <v>526</v>
      </c>
      <c r="H230" t="s">
        <v>526</v>
      </c>
      <c r="I230" t="s">
        <v>526</v>
      </c>
      <c r="J230" t="s">
        <v>526</v>
      </c>
      <c r="K230" t="s">
        <v>526</v>
      </c>
      <c r="L230" t="s">
        <v>526</v>
      </c>
      <c r="M230" t="s">
        <v>526</v>
      </c>
      <c r="N230" t="s">
        <v>526</v>
      </c>
      <c r="O230" t="s">
        <v>526</v>
      </c>
      <c r="P230" t="s">
        <v>526</v>
      </c>
      <c r="Q230" t="s">
        <v>526</v>
      </c>
      <c r="R230" t="s">
        <v>526</v>
      </c>
      <c r="S230" t="s">
        <v>526</v>
      </c>
      <c r="T230" t="s">
        <v>336</v>
      </c>
      <c r="U230" t="s">
        <v>336</v>
      </c>
      <c r="V230" t="s">
        <v>336</v>
      </c>
      <c r="W230" t="s">
        <v>336</v>
      </c>
      <c r="X230" t="s">
        <v>336</v>
      </c>
      <c r="Y230" t="s">
        <v>336</v>
      </c>
      <c r="Z230" t="s">
        <v>336</v>
      </c>
      <c r="AH230" t="str">
        <f t="array" ref="AH2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0" t="str">
        <f t="array" ref="AI2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0" s="18" t="e">
        <f>VLOOKUP(data[Lead Name],get_cat!$A$170:$B$171,2,0)</f>
        <v>#N/A</v>
      </c>
    </row>
    <row r="231" spans="1:37" x14ac:dyDescent="0.3">
      <c r="A231" t="s">
        <v>524</v>
      </c>
      <c r="B231" t="s">
        <v>336</v>
      </c>
      <c r="C231" t="s">
        <v>336</v>
      </c>
      <c r="D231" t="s">
        <v>336</v>
      </c>
      <c r="E231" t="s">
        <v>526</v>
      </c>
      <c r="F231" t="s">
        <v>526</v>
      </c>
      <c r="G231" t="s">
        <v>526</v>
      </c>
      <c r="H231" t="s">
        <v>526</v>
      </c>
      <c r="I231" t="s">
        <v>526</v>
      </c>
      <c r="J231" t="s">
        <v>526</v>
      </c>
      <c r="K231" t="s">
        <v>526</v>
      </c>
      <c r="L231" t="s">
        <v>526</v>
      </c>
      <c r="M231" t="s">
        <v>526</v>
      </c>
      <c r="N231" t="s">
        <v>526</v>
      </c>
      <c r="O231" t="s">
        <v>526</v>
      </c>
      <c r="P231" t="s">
        <v>526</v>
      </c>
      <c r="Q231" t="s">
        <v>526</v>
      </c>
      <c r="R231" t="s">
        <v>526</v>
      </c>
      <c r="S231" t="s">
        <v>526</v>
      </c>
      <c r="T231" t="s">
        <v>336</v>
      </c>
      <c r="U231" t="s">
        <v>336</v>
      </c>
      <c r="V231" t="s">
        <v>336</v>
      </c>
      <c r="W231" t="s">
        <v>336</v>
      </c>
      <c r="X231" t="s">
        <v>336</v>
      </c>
      <c r="Y231" t="s">
        <v>336</v>
      </c>
      <c r="Z231" t="s">
        <v>336</v>
      </c>
      <c r="AH231" t="str">
        <f t="array" ref="AH2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1" t="str">
        <f t="array" ref="AI2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1" s="18" t="e">
        <f>VLOOKUP(data[Lead Name],get_cat!$A$170:$B$171,2,0)</f>
        <v>#N/A</v>
      </c>
    </row>
    <row r="232" spans="1:37" x14ac:dyDescent="0.3">
      <c r="A232" t="s">
        <v>524</v>
      </c>
      <c r="B232" t="s">
        <v>336</v>
      </c>
      <c r="C232" t="s">
        <v>336</v>
      </c>
      <c r="D232" t="s">
        <v>336</v>
      </c>
      <c r="E232" t="s">
        <v>526</v>
      </c>
      <c r="F232" t="s">
        <v>526</v>
      </c>
      <c r="G232" t="s">
        <v>526</v>
      </c>
      <c r="H232" t="s">
        <v>526</v>
      </c>
      <c r="I232" t="s">
        <v>526</v>
      </c>
      <c r="J232" t="s">
        <v>526</v>
      </c>
      <c r="K232" t="s">
        <v>526</v>
      </c>
      <c r="L232" t="s">
        <v>526</v>
      </c>
      <c r="M232" t="s">
        <v>526</v>
      </c>
      <c r="N232" t="s">
        <v>526</v>
      </c>
      <c r="O232" t="s">
        <v>526</v>
      </c>
      <c r="P232" t="s">
        <v>526</v>
      </c>
      <c r="Q232" t="s">
        <v>526</v>
      </c>
      <c r="R232" t="s">
        <v>526</v>
      </c>
      <c r="S232" t="s">
        <v>526</v>
      </c>
      <c r="T232" t="s">
        <v>336</v>
      </c>
      <c r="U232" t="s">
        <v>336</v>
      </c>
      <c r="V232" t="s">
        <v>336</v>
      </c>
      <c r="W232" t="s">
        <v>336</v>
      </c>
      <c r="X232" t="s">
        <v>336</v>
      </c>
      <c r="Y232" t="s">
        <v>336</v>
      </c>
      <c r="Z232" t="s">
        <v>336</v>
      </c>
      <c r="AH232" t="str">
        <f t="array" ref="AH2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2" t="str">
        <f t="array" ref="AI2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2" s="18" t="e">
        <f>VLOOKUP(data[Lead Name],get_cat!$A$170:$B$171,2,0)</f>
        <v>#N/A</v>
      </c>
    </row>
    <row r="233" spans="1:37" x14ac:dyDescent="0.3">
      <c r="A233" t="s">
        <v>524</v>
      </c>
      <c r="B233" t="s">
        <v>336</v>
      </c>
      <c r="C233" t="s">
        <v>336</v>
      </c>
      <c r="D233" t="s">
        <v>336</v>
      </c>
      <c r="E233" t="s">
        <v>526</v>
      </c>
      <c r="F233" t="s">
        <v>526</v>
      </c>
      <c r="G233" t="s">
        <v>526</v>
      </c>
      <c r="H233" t="s">
        <v>526</v>
      </c>
      <c r="I233" t="s">
        <v>526</v>
      </c>
      <c r="J233" t="s">
        <v>526</v>
      </c>
      <c r="K233" t="s">
        <v>526</v>
      </c>
      <c r="L233" t="s">
        <v>526</v>
      </c>
      <c r="M233" t="s">
        <v>526</v>
      </c>
      <c r="N233" t="s">
        <v>526</v>
      </c>
      <c r="O233" t="s">
        <v>526</v>
      </c>
      <c r="P233" t="s">
        <v>526</v>
      </c>
      <c r="Q233" t="s">
        <v>526</v>
      </c>
      <c r="R233" t="s">
        <v>526</v>
      </c>
      <c r="S233" t="s">
        <v>526</v>
      </c>
      <c r="T233" t="s">
        <v>336</v>
      </c>
      <c r="U233" t="s">
        <v>336</v>
      </c>
      <c r="V233" t="s">
        <v>336</v>
      </c>
      <c r="W233" t="s">
        <v>336</v>
      </c>
      <c r="X233" t="s">
        <v>336</v>
      </c>
      <c r="Y233" t="s">
        <v>336</v>
      </c>
      <c r="Z233" t="s">
        <v>336</v>
      </c>
      <c r="AH233" t="str">
        <f t="array" ref="AH2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3" t="str">
        <f t="array" ref="AI2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3" s="18" t="e">
        <f>VLOOKUP(data[Lead Name],get_cat!$A$170:$B$171,2,0)</f>
        <v>#N/A</v>
      </c>
    </row>
    <row r="234" spans="1:37" x14ac:dyDescent="0.3">
      <c r="A234" t="s">
        <v>524</v>
      </c>
      <c r="B234" t="s">
        <v>336</v>
      </c>
      <c r="C234" t="s">
        <v>336</v>
      </c>
      <c r="D234" t="s">
        <v>336</v>
      </c>
      <c r="E234" t="s">
        <v>526</v>
      </c>
      <c r="F234" t="s">
        <v>526</v>
      </c>
      <c r="G234" t="s">
        <v>526</v>
      </c>
      <c r="H234" t="s">
        <v>526</v>
      </c>
      <c r="I234" t="s">
        <v>526</v>
      </c>
      <c r="J234" t="s">
        <v>526</v>
      </c>
      <c r="K234" t="s">
        <v>526</v>
      </c>
      <c r="L234" t="s">
        <v>526</v>
      </c>
      <c r="M234" t="s">
        <v>526</v>
      </c>
      <c r="N234" t="s">
        <v>526</v>
      </c>
      <c r="O234" t="s">
        <v>526</v>
      </c>
      <c r="P234" t="s">
        <v>526</v>
      </c>
      <c r="Q234" t="s">
        <v>526</v>
      </c>
      <c r="R234" t="s">
        <v>526</v>
      </c>
      <c r="S234" t="s">
        <v>526</v>
      </c>
      <c r="T234" t="s">
        <v>336</v>
      </c>
      <c r="U234" t="s">
        <v>336</v>
      </c>
      <c r="V234" t="s">
        <v>336</v>
      </c>
      <c r="W234" t="s">
        <v>336</v>
      </c>
      <c r="X234" t="s">
        <v>336</v>
      </c>
      <c r="Y234" t="s">
        <v>336</v>
      </c>
      <c r="Z234" t="s">
        <v>336</v>
      </c>
      <c r="AH234" t="str">
        <f t="array" ref="AH2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4" t="str">
        <f t="array" ref="AI2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4" s="18" t="e">
        <f>VLOOKUP(data[Lead Name],get_cat!$A$170:$B$171,2,0)</f>
        <v>#N/A</v>
      </c>
    </row>
    <row r="235" spans="1:37" x14ac:dyDescent="0.3">
      <c r="A235" t="s">
        <v>524</v>
      </c>
      <c r="B235" t="s">
        <v>336</v>
      </c>
      <c r="C235" t="s">
        <v>336</v>
      </c>
      <c r="D235" t="s">
        <v>336</v>
      </c>
      <c r="E235" t="s">
        <v>526</v>
      </c>
      <c r="F235" t="s">
        <v>526</v>
      </c>
      <c r="G235" t="s">
        <v>526</v>
      </c>
      <c r="H235" t="s">
        <v>526</v>
      </c>
      <c r="I235" t="s">
        <v>526</v>
      </c>
      <c r="J235" t="s">
        <v>526</v>
      </c>
      <c r="K235" t="s">
        <v>526</v>
      </c>
      <c r="L235" t="s">
        <v>526</v>
      </c>
      <c r="M235" t="s">
        <v>526</v>
      </c>
      <c r="N235" t="s">
        <v>526</v>
      </c>
      <c r="O235" t="s">
        <v>526</v>
      </c>
      <c r="P235" t="s">
        <v>526</v>
      </c>
      <c r="Q235" t="s">
        <v>526</v>
      </c>
      <c r="R235" t="s">
        <v>526</v>
      </c>
      <c r="S235" t="s">
        <v>526</v>
      </c>
      <c r="T235" t="s">
        <v>336</v>
      </c>
      <c r="U235" t="s">
        <v>336</v>
      </c>
      <c r="V235" t="s">
        <v>336</v>
      </c>
      <c r="W235" t="s">
        <v>336</v>
      </c>
      <c r="X235" t="s">
        <v>336</v>
      </c>
      <c r="Y235" t="s">
        <v>336</v>
      </c>
      <c r="Z235" t="s">
        <v>336</v>
      </c>
      <c r="AH235" t="str">
        <f t="array" ref="AH2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5" t="str">
        <f t="array" ref="AI2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5" s="18" t="e">
        <f>VLOOKUP(data[Lead Name],get_cat!$A$170:$B$171,2,0)</f>
        <v>#N/A</v>
      </c>
    </row>
    <row r="236" spans="1:37" x14ac:dyDescent="0.3">
      <c r="A236" t="s">
        <v>524</v>
      </c>
      <c r="B236" t="s">
        <v>336</v>
      </c>
      <c r="C236" t="s">
        <v>336</v>
      </c>
      <c r="D236" t="s">
        <v>336</v>
      </c>
      <c r="E236" t="s">
        <v>526</v>
      </c>
      <c r="F236" t="s">
        <v>526</v>
      </c>
      <c r="G236" t="s">
        <v>526</v>
      </c>
      <c r="H236" t="s">
        <v>526</v>
      </c>
      <c r="I236" t="s">
        <v>526</v>
      </c>
      <c r="J236" t="s">
        <v>526</v>
      </c>
      <c r="K236" t="s">
        <v>526</v>
      </c>
      <c r="L236" t="s">
        <v>526</v>
      </c>
      <c r="M236" t="s">
        <v>526</v>
      </c>
      <c r="N236" t="s">
        <v>526</v>
      </c>
      <c r="O236" t="s">
        <v>526</v>
      </c>
      <c r="P236" t="s">
        <v>526</v>
      </c>
      <c r="Q236" t="s">
        <v>526</v>
      </c>
      <c r="R236" t="s">
        <v>526</v>
      </c>
      <c r="S236" t="s">
        <v>526</v>
      </c>
      <c r="T236" t="s">
        <v>336</v>
      </c>
      <c r="U236" t="s">
        <v>336</v>
      </c>
      <c r="V236" t="s">
        <v>336</v>
      </c>
      <c r="W236" t="s">
        <v>336</v>
      </c>
      <c r="X236" t="s">
        <v>336</v>
      </c>
      <c r="Y236" t="s">
        <v>336</v>
      </c>
      <c r="Z236" t="s">
        <v>336</v>
      </c>
      <c r="AH236" t="str">
        <f t="array" ref="AH2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6" t="str">
        <f t="array" ref="AI2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6" s="18" t="e">
        <f>VLOOKUP(data[Lead Name],get_cat!$A$170:$B$171,2,0)</f>
        <v>#N/A</v>
      </c>
    </row>
    <row r="237" spans="1:37" x14ac:dyDescent="0.3">
      <c r="A237" t="s">
        <v>524</v>
      </c>
      <c r="B237" t="s">
        <v>336</v>
      </c>
      <c r="C237" t="s">
        <v>336</v>
      </c>
      <c r="D237" t="s">
        <v>336</v>
      </c>
      <c r="E237" t="s">
        <v>526</v>
      </c>
      <c r="F237" t="s">
        <v>526</v>
      </c>
      <c r="G237" t="s">
        <v>526</v>
      </c>
      <c r="H237" t="s">
        <v>526</v>
      </c>
      <c r="I237" t="s">
        <v>526</v>
      </c>
      <c r="J237" t="s">
        <v>526</v>
      </c>
      <c r="K237" t="s">
        <v>526</v>
      </c>
      <c r="L237" t="s">
        <v>526</v>
      </c>
      <c r="M237" t="s">
        <v>526</v>
      </c>
      <c r="N237" t="s">
        <v>526</v>
      </c>
      <c r="O237" t="s">
        <v>526</v>
      </c>
      <c r="P237" t="s">
        <v>526</v>
      </c>
      <c r="Q237" t="s">
        <v>526</v>
      </c>
      <c r="R237" t="s">
        <v>526</v>
      </c>
      <c r="S237" t="s">
        <v>526</v>
      </c>
      <c r="T237" t="s">
        <v>336</v>
      </c>
      <c r="U237" t="s">
        <v>336</v>
      </c>
      <c r="V237" t="s">
        <v>336</v>
      </c>
      <c r="W237" t="s">
        <v>336</v>
      </c>
      <c r="X237" t="s">
        <v>336</v>
      </c>
      <c r="Y237" t="s">
        <v>336</v>
      </c>
      <c r="Z237" t="s">
        <v>336</v>
      </c>
      <c r="AH237" t="str">
        <f t="array" ref="AH2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7" t="str">
        <f t="array" ref="AI2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7" s="18" t="e">
        <f>VLOOKUP(data[Lead Name],get_cat!$A$170:$B$171,2,0)</f>
        <v>#N/A</v>
      </c>
    </row>
    <row r="238" spans="1:37" x14ac:dyDescent="0.3">
      <c r="A238" t="s">
        <v>524</v>
      </c>
      <c r="B238" t="s">
        <v>336</v>
      </c>
      <c r="C238" t="s">
        <v>336</v>
      </c>
      <c r="D238" t="s">
        <v>336</v>
      </c>
      <c r="E238" t="s">
        <v>526</v>
      </c>
      <c r="F238" t="s">
        <v>526</v>
      </c>
      <c r="G238" t="s">
        <v>526</v>
      </c>
      <c r="H238" t="s">
        <v>526</v>
      </c>
      <c r="I238" t="s">
        <v>526</v>
      </c>
      <c r="J238" t="s">
        <v>526</v>
      </c>
      <c r="K238" t="s">
        <v>526</v>
      </c>
      <c r="L238" t="s">
        <v>526</v>
      </c>
      <c r="M238" t="s">
        <v>526</v>
      </c>
      <c r="N238" t="s">
        <v>526</v>
      </c>
      <c r="O238" t="s">
        <v>526</v>
      </c>
      <c r="P238" t="s">
        <v>526</v>
      </c>
      <c r="Q238" t="s">
        <v>526</v>
      </c>
      <c r="R238" t="s">
        <v>526</v>
      </c>
      <c r="S238" t="s">
        <v>526</v>
      </c>
      <c r="T238" t="s">
        <v>336</v>
      </c>
      <c r="U238" t="s">
        <v>336</v>
      </c>
      <c r="V238" t="s">
        <v>336</v>
      </c>
      <c r="W238" t="s">
        <v>336</v>
      </c>
      <c r="X238" t="s">
        <v>336</v>
      </c>
      <c r="Y238" t="s">
        <v>336</v>
      </c>
      <c r="Z238" t="s">
        <v>336</v>
      </c>
      <c r="AH238" t="str">
        <f t="array" ref="AH2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8" t="str">
        <f t="array" ref="AI2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8" s="18" t="e">
        <f>VLOOKUP(data[Lead Name],get_cat!$A$170:$B$171,2,0)</f>
        <v>#N/A</v>
      </c>
    </row>
    <row r="239" spans="1:37" x14ac:dyDescent="0.3">
      <c r="A239" t="s">
        <v>524</v>
      </c>
      <c r="B239" t="s">
        <v>336</v>
      </c>
      <c r="C239" t="s">
        <v>336</v>
      </c>
      <c r="D239" t="s">
        <v>336</v>
      </c>
      <c r="E239" t="s">
        <v>526</v>
      </c>
      <c r="F239" t="s">
        <v>526</v>
      </c>
      <c r="G239" t="s">
        <v>526</v>
      </c>
      <c r="H239" t="s">
        <v>526</v>
      </c>
      <c r="I239" t="s">
        <v>526</v>
      </c>
      <c r="J239" t="s">
        <v>526</v>
      </c>
      <c r="K239" t="s">
        <v>526</v>
      </c>
      <c r="L239" t="s">
        <v>526</v>
      </c>
      <c r="M239" t="s">
        <v>526</v>
      </c>
      <c r="N239" t="s">
        <v>526</v>
      </c>
      <c r="O239" t="s">
        <v>526</v>
      </c>
      <c r="P239" t="s">
        <v>526</v>
      </c>
      <c r="Q239" t="s">
        <v>526</v>
      </c>
      <c r="R239" t="s">
        <v>526</v>
      </c>
      <c r="S239" t="s">
        <v>526</v>
      </c>
      <c r="T239" t="s">
        <v>336</v>
      </c>
      <c r="U239" t="s">
        <v>336</v>
      </c>
      <c r="V239" t="s">
        <v>336</v>
      </c>
      <c r="W239" t="s">
        <v>336</v>
      </c>
      <c r="X239" t="s">
        <v>336</v>
      </c>
      <c r="Y239" t="s">
        <v>336</v>
      </c>
      <c r="Z239" t="s">
        <v>336</v>
      </c>
      <c r="AH239" t="str">
        <f t="array" ref="AH2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39" t="str">
        <f t="array" ref="AI2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39" s="18" t="e">
        <f>VLOOKUP(data[Lead Name],get_cat!$A$170:$B$171,2,0)</f>
        <v>#N/A</v>
      </c>
    </row>
    <row r="240" spans="1:37" x14ac:dyDescent="0.3">
      <c r="A240" t="s">
        <v>524</v>
      </c>
      <c r="B240" t="s">
        <v>336</v>
      </c>
      <c r="C240" t="s">
        <v>336</v>
      </c>
      <c r="D240" t="s">
        <v>336</v>
      </c>
      <c r="E240" t="s">
        <v>526</v>
      </c>
      <c r="F240" t="s">
        <v>526</v>
      </c>
      <c r="G240" t="s">
        <v>526</v>
      </c>
      <c r="H240" t="s">
        <v>526</v>
      </c>
      <c r="I240" t="s">
        <v>526</v>
      </c>
      <c r="J240" t="s">
        <v>526</v>
      </c>
      <c r="K240" t="s">
        <v>526</v>
      </c>
      <c r="L240" t="s">
        <v>526</v>
      </c>
      <c r="M240" t="s">
        <v>526</v>
      </c>
      <c r="N240" t="s">
        <v>526</v>
      </c>
      <c r="O240" t="s">
        <v>526</v>
      </c>
      <c r="P240" t="s">
        <v>526</v>
      </c>
      <c r="Q240" t="s">
        <v>526</v>
      </c>
      <c r="R240" t="s">
        <v>526</v>
      </c>
      <c r="S240" t="s">
        <v>526</v>
      </c>
      <c r="T240" t="s">
        <v>336</v>
      </c>
      <c r="U240" t="s">
        <v>336</v>
      </c>
      <c r="V240" t="s">
        <v>336</v>
      </c>
      <c r="W240" t="s">
        <v>336</v>
      </c>
      <c r="X240" t="s">
        <v>336</v>
      </c>
      <c r="Y240" t="s">
        <v>336</v>
      </c>
      <c r="Z240" t="s">
        <v>336</v>
      </c>
      <c r="AH240" t="str">
        <f t="array" ref="AH2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0" t="str">
        <f t="array" ref="AI2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0" s="18" t="e">
        <f>VLOOKUP(data[Lead Name],get_cat!$A$170:$B$171,2,0)</f>
        <v>#N/A</v>
      </c>
    </row>
    <row r="241" spans="1:37" x14ac:dyDescent="0.3">
      <c r="A241" t="s">
        <v>524</v>
      </c>
      <c r="B241" t="s">
        <v>336</v>
      </c>
      <c r="C241" t="s">
        <v>336</v>
      </c>
      <c r="D241" t="s">
        <v>336</v>
      </c>
      <c r="E241" t="s">
        <v>526</v>
      </c>
      <c r="F241" t="s">
        <v>526</v>
      </c>
      <c r="G241" t="s">
        <v>526</v>
      </c>
      <c r="H241" t="s">
        <v>526</v>
      </c>
      <c r="I241" t="s">
        <v>526</v>
      </c>
      <c r="J241" t="s">
        <v>526</v>
      </c>
      <c r="K241" t="s">
        <v>526</v>
      </c>
      <c r="L241" t="s">
        <v>526</v>
      </c>
      <c r="M241" t="s">
        <v>526</v>
      </c>
      <c r="N241" t="s">
        <v>526</v>
      </c>
      <c r="O241" t="s">
        <v>526</v>
      </c>
      <c r="P241" t="s">
        <v>526</v>
      </c>
      <c r="Q241" t="s">
        <v>526</v>
      </c>
      <c r="R241" t="s">
        <v>526</v>
      </c>
      <c r="S241" t="s">
        <v>526</v>
      </c>
      <c r="T241" t="s">
        <v>336</v>
      </c>
      <c r="U241" t="s">
        <v>336</v>
      </c>
      <c r="V241" t="s">
        <v>336</v>
      </c>
      <c r="W241" t="s">
        <v>336</v>
      </c>
      <c r="X241" t="s">
        <v>336</v>
      </c>
      <c r="Y241" t="s">
        <v>336</v>
      </c>
      <c r="Z241" t="s">
        <v>336</v>
      </c>
      <c r="AH241" t="str">
        <f t="array" ref="AH2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1" t="str">
        <f t="array" ref="AI2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1" s="18" t="e">
        <f>VLOOKUP(data[Lead Name],get_cat!$A$170:$B$171,2,0)</f>
        <v>#N/A</v>
      </c>
    </row>
    <row r="242" spans="1:37" x14ac:dyDescent="0.3">
      <c r="A242" t="s">
        <v>524</v>
      </c>
      <c r="B242" t="s">
        <v>336</v>
      </c>
      <c r="C242" t="s">
        <v>336</v>
      </c>
      <c r="D242" t="s">
        <v>336</v>
      </c>
      <c r="E242" t="s">
        <v>526</v>
      </c>
      <c r="F242" t="s">
        <v>526</v>
      </c>
      <c r="G242" t="s">
        <v>526</v>
      </c>
      <c r="H242" t="s">
        <v>526</v>
      </c>
      <c r="I242" t="s">
        <v>526</v>
      </c>
      <c r="J242" t="s">
        <v>526</v>
      </c>
      <c r="K242" t="s">
        <v>526</v>
      </c>
      <c r="L242" t="s">
        <v>526</v>
      </c>
      <c r="M242" t="s">
        <v>526</v>
      </c>
      <c r="N242" t="s">
        <v>526</v>
      </c>
      <c r="O242" t="s">
        <v>526</v>
      </c>
      <c r="P242" t="s">
        <v>526</v>
      </c>
      <c r="Q242" t="s">
        <v>526</v>
      </c>
      <c r="R242" t="s">
        <v>526</v>
      </c>
      <c r="S242" t="s">
        <v>526</v>
      </c>
      <c r="T242" t="s">
        <v>336</v>
      </c>
      <c r="U242" t="s">
        <v>336</v>
      </c>
      <c r="V242" t="s">
        <v>336</v>
      </c>
      <c r="W242" t="s">
        <v>336</v>
      </c>
      <c r="X242" t="s">
        <v>336</v>
      </c>
      <c r="Y242" t="s">
        <v>336</v>
      </c>
      <c r="Z242" t="s">
        <v>336</v>
      </c>
      <c r="AH242" t="str">
        <f t="array" ref="AH2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2" t="str">
        <f t="array" ref="AI2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2" s="18" t="e">
        <f>VLOOKUP(data[Lead Name],get_cat!$A$170:$B$171,2,0)</f>
        <v>#N/A</v>
      </c>
    </row>
    <row r="243" spans="1:37" x14ac:dyDescent="0.3">
      <c r="A243" t="s">
        <v>524</v>
      </c>
      <c r="B243" t="s">
        <v>336</v>
      </c>
      <c r="C243" t="s">
        <v>336</v>
      </c>
      <c r="D243" t="s">
        <v>336</v>
      </c>
      <c r="E243" t="s">
        <v>526</v>
      </c>
      <c r="F243" t="s">
        <v>526</v>
      </c>
      <c r="G243" t="s">
        <v>526</v>
      </c>
      <c r="H243" t="s">
        <v>526</v>
      </c>
      <c r="I243" t="s">
        <v>526</v>
      </c>
      <c r="J243" t="s">
        <v>526</v>
      </c>
      <c r="K243" t="s">
        <v>526</v>
      </c>
      <c r="L243" t="s">
        <v>526</v>
      </c>
      <c r="M243" t="s">
        <v>526</v>
      </c>
      <c r="N243" t="s">
        <v>526</v>
      </c>
      <c r="O243" t="s">
        <v>526</v>
      </c>
      <c r="P243" t="s">
        <v>526</v>
      </c>
      <c r="Q243" t="s">
        <v>526</v>
      </c>
      <c r="R243" t="s">
        <v>526</v>
      </c>
      <c r="S243" t="s">
        <v>526</v>
      </c>
      <c r="T243" t="s">
        <v>336</v>
      </c>
      <c r="U243" t="s">
        <v>336</v>
      </c>
      <c r="V243" t="s">
        <v>336</v>
      </c>
      <c r="W243" t="s">
        <v>336</v>
      </c>
      <c r="X243" t="s">
        <v>336</v>
      </c>
      <c r="Y243" t="s">
        <v>336</v>
      </c>
      <c r="Z243" t="s">
        <v>336</v>
      </c>
      <c r="AH243" t="str">
        <f t="array" ref="AH2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3" t="str">
        <f t="array" ref="AI2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3" s="18" t="e">
        <f>VLOOKUP(data[Lead Name],get_cat!$A$170:$B$171,2,0)</f>
        <v>#N/A</v>
      </c>
    </row>
    <row r="244" spans="1:37" x14ac:dyDescent="0.3">
      <c r="A244" t="s">
        <v>524</v>
      </c>
      <c r="B244" t="s">
        <v>336</v>
      </c>
      <c r="C244" t="s">
        <v>336</v>
      </c>
      <c r="D244" t="s">
        <v>336</v>
      </c>
      <c r="E244" t="s">
        <v>526</v>
      </c>
      <c r="F244" t="s">
        <v>526</v>
      </c>
      <c r="G244" t="s">
        <v>526</v>
      </c>
      <c r="H244" t="s">
        <v>526</v>
      </c>
      <c r="I244" t="s">
        <v>526</v>
      </c>
      <c r="J244" t="s">
        <v>526</v>
      </c>
      <c r="K244" t="s">
        <v>526</v>
      </c>
      <c r="L244" t="s">
        <v>526</v>
      </c>
      <c r="M244" t="s">
        <v>526</v>
      </c>
      <c r="N244" t="s">
        <v>526</v>
      </c>
      <c r="O244" t="s">
        <v>526</v>
      </c>
      <c r="P244" t="s">
        <v>526</v>
      </c>
      <c r="Q244" t="s">
        <v>526</v>
      </c>
      <c r="R244" t="s">
        <v>526</v>
      </c>
      <c r="S244" t="s">
        <v>526</v>
      </c>
      <c r="T244" t="s">
        <v>336</v>
      </c>
      <c r="U244" t="s">
        <v>336</v>
      </c>
      <c r="V244" t="s">
        <v>336</v>
      </c>
      <c r="W244" t="s">
        <v>336</v>
      </c>
      <c r="X244" t="s">
        <v>336</v>
      </c>
      <c r="Y244" t="s">
        <v>336</v>
      </c>
      <c r="Z244" t="s">
        <v>336</v>
      </c>
      <c r="AH244" t="str">
        <f t="array" ref="AH2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4" t="str">
        <f t="array" ref="AI2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4" s="18" t="e">
        <f>VLOOKUP(data[Lead Name],get_cat!$A$170:$B$171,2,0)</f>
        <v>#N/A</v>
      </c>
    </row>
    <row r="245" spans="1:37" x14ac:dyDescent="0.3">
      <c r="A245" t="s">
        <v>524</v>
      </c>
      <c r="B245" t="s">
        <v>336</v>
      </c>
      <c r="C245" t="s">
        <v>336</v>
      </c>
      <c r="D245" t="s">
        <v>336</v>
      </c>
      <c r="E245" t="s">
        <v>526</v>
      </c>
      <c r="F245" t="s">
        <v>526</v>
      </c>
      <c r="G245" t="s">
        <v>526</v>
      </c>
      <c r="H245" t="s">
        <v>526</v>
      </c>
      <c r="I245" t="s">
        <v>526</v>
      </c>
      <c r="J245" t="s">
        <v>526</v>
      </c>
      <c r="K245" t="s">
        <v>526</v>
      </c>
      <c r="L245" t="s">
        <v>526</v>
      </c>
      <c r="M245" t="s">
        <v>526</v>
      </c>
      <c r="N245" t="s">
        <v>526</v>
      </c>
      <c r="O245" t="s">
        <v>526</v>
      </c>
      <c r="P245" t="s">
        <v>526</v>
      </c>
      <c r="Q245" t="s">
        <v>526</v>
      </c>
      <c r="R245" t="s">
        <v>526</v>
      </c>
      <c r="S245" t="s">
        <v>526</v>
      </c>
      <c r="T245" t="s">
        <v>336</v>
      </c>
      <c r="U245" t="s">
        <v>336</v>
      </c>
      <c r="V245" t="s">
        <v>336</v>
      </c>
      <c r="W245" t="s">
        <v>336</v>
      </c>
      <c r="X245" t="s">
        <v>336</v>
      </c>
      <c r="Y245" t="s">
        <v>336</v>
      </c>
      <c r="Z245" t="s">
        <v>336</v>
      </c>
      <c r="AH245" t="str">
        <f t="array" ref="AH2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5" t="str">
        <f t="array" ref="AI2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5" s="18" t="e">
        <f>VLOOKUP(data[Lead Name],get_cat!$A$170:$B$171,2,0)</f>
        <v>#N/A</v>
      </c>
    </row>
    <row r="246" spans="1:37" x14ac:dyDescent="0.3">
      <c r="A246" t="s">
        <v>524</v>
      </c>
      <c r="B246" t="s">
        <v>336</v>
      </c>
      <c r="C246" t="s">
        <v>336</v>
      </c>
      <c r="D246" t="s">
        <v>336</v>
      </c>
      <c r="E246" t="s">
        <v>526</v>
      </c>
      <c r="F246" t="s">
        <v>526</v>
      </c>
      <c r="G246" t="s">
        <v>526</v>
      </c>
      <c r="H246" t="s">
        <v>526</v>
      </c>
      <c r="I246" t="s">
        <v>526</v>
      </c>
      <c r="J246" t="s">
        <v>526</v>
      </c>
      <c r="K246" t="s">
        <v>526</v>
      </c>
      <c r="L246" t="s">
        <v>526</v>
      </c>
      <c r="M246" t="s">
        <v>526</v>
      </c>
      <c r="N246" t="s">
        <v>526</v>
      </c>
      <c r="O246" t="s">
        <v>526</v>
      </c>
      <c r="P246" t="s">
        <v>526</v>
      </c>
      <c r="Q246" t="s">
        <v>526</v>
      </c>
      <c r="R246" t="s">
        <v>526</v>
      </c>
      <c r="S246" t="s">
        <v>526</v>
      </c>
      <c r="T246" t="s">
        <v>336</v>
      </c>
      <c r="U246" t="s">
        <v>336</v>
      </c>
      <c r="V246" t="s">
        <v>336</v>
      </c>
      <c r="W246" t="s">
        <v>336</v>
      </c>
      <c r="X246" t="s">
        <v>336</v>
      </c>
      <c r="Y246" t="s">
        <v>336</v>
      </c>
      <c r="Z246" t="s">
        <v>336</v>
      </c>
      <c r="AH246" t="str">
        <f t="array" ref="AH2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6" t="str">
        <f t="array" ref="AI2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6" s="18" t="e">
        <f>VLOOKUP(data[Lead Name],get_cat!$A$170:$B$171,2,0)</f>
        <v>#N/A</v>
      </c>
    </row>
    <row r="247" spans="1:37" x14ac:dyDescent="0.3">
      <c r="A247" t="s">
        <v>524</v>
      </c>
      <c r="B247" t="s">
        <v>336</v>
      </c>
      <c r="C247" t="s">
        <v>336</v>
      </c>
      <c r="D247" t="s">
        <v>336</v>
      </c>
      <c r="E247" t="s">
        <v>526</v>
      </c>
      <c r="F247" t="s">
        <v>526</v>
      </c>
      <c r="G247" t="s">
        <v>526</v>
      </c>
      <c r="H247" t="s">
        <v>526</v>
      </c>
      <c r="I247" t="s">
        <v>526</v>
      </c>
      <c r="J247" t="s">
        <v>526</v>
      </c>
      <c r="K247" t="s">
        <v>526</v>
      </c>
      <c r="L247" t="s">
        <v>526</v>
      </c>
      <c r="M247" t="s">
        <v>526</v>
      </c>
      <c r="N247" t="s">
        <v>526</v>
      </c>
      <c r="O247" t="s">
        <v>526</v>
      </c>
      <c r="P247" t="s">
        <v>526</v>
      </c>
      <c r="Q247" t="s">
        <v>526</v>
      </c>
      <c r="R247" t="s">
        <v>526</v>
      </c>
      <c r="S247" t="s">
        <v>526</v>
      </c>
      <c r="T247" t="s">
        <v>336</v>
      </c>
      <c r="U247" t="s">
        <v>336</v>
      </c>
      <c r="V247" t="s">
        <v>336</v>
      </c>
      <c r="W247" t="s">
        <v>336</v>
      </c>
      <c r="X247" t="s">
        <v>336</v>
      </c>
      <c r="Y247" t="s">
        <v>336</v>
      </c>
      <c r="Z247" t="s">
        <v>336</v>
      </c>
      <c r="AH247" t="str">
        <f t="array" ref="AH2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7" t="str">
        <f t="array" ref="AI2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7" s="18" t="e">
        <f>VLOOKUP(data[Lead Name],get_cat!$A$170:$B$171,2,0)</f>
        <v>#N/A</v>
      </c>
    </row>
    <row r="248" spans="1:37" x14ac:dyDescent="0.3">
      <c r="A248" t="s">
        <v>524</v>
      </c>
      <c r="B248" t="s">
        <v>336</v>
      </c>
      <c r="C248" t="s">
        <v>336</v>
      </c>
      <c r="D248" t="s">
        <v>336</v>
      </c>
      <c r="E248" t="s">
        <v>526</v>
      </c>
      <c r="F248" t="s">
        <v>526</v>
      </c>
      <c r="G248" t="s">
        <v>526</v>
      </c>
      <c r="H248" t="s">
        <v>526</v>
      </c>
      <c r="I248" t="s">
        <v>526</v>
      </c>
      <c r="J248" t="s">
        <v>526</v>
      </c>
      <c r="K248" t="s">
        <v>526</v>
      </c>
      <c r="L248" t="s">
        <v>526</v>
      </c>
      <c r="M248" t="s">
        <v>526</v>
      </c>
      <c r="N248" t="s">
        <v>526</v>
      </c>
      <c r="O248" t="s">
        <v>526</v>
      </c>
      <c r="P248" t="s">
        <v>526</v>
      </c>
      <c r="Q248" t="s">
        <v>526</v>
      </c>
      <c r="R248" t="s">
        <v>526</v>
      </c>
      <c r="S248" t="s">
        <v>526</v>
      </c>
      <c r="T248" t="s">
        <v>336</v>
      </c>
      <c r="U248" t="s">
        <v>336</v>
      </c>
      <c r="V248" t="s">
        <v>336</v>
      </c>
      <c r="W248" t="s">
        <v>336</v>
      </c>
      <c r="X248" t="s">
        <v>336</v>
      </c>
      <c r="Y248" t="s">
        <v>336</v>
      </c>
      <c r="Z248" t="s">
        <v>336</v>
      </c>
      <c r="AH248" t="str">
        <f t="array" ref="AH2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8" t="str">
        <f t="array" ref="AI2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8" s="18" t="e">
        <f>VLOOKUP(data[Lead Name],get_cat!$A$170:$B$171,2,0)</f>
        <v>#N/A</v>
      </c>
    </row>
    <row r="249" spans="1:37" x14ac:dyDescent="0.3">
      <c r="A249" t="s">
        <v>524</v>
      </c>
      <c r="B249" t="s">
        <v>336</v>
      </c>
      <c r="C249" t="s">
        <v>336</v>
      </c>
      <c r="D249" t="s">
        <v>336</v>
      </c>
      <c r="E249" t="s">
        <v>526</v>
      </c>
      <c r="F249" t="s">
        <v>526</v>
      </c>
      <c r="G249" t="s">
        <v>526</v>
      </c>
      <c r="H249" t="s">
        <v>526</v>
      </c>
      <c r="I249" t="s">
        <v>526</v>
      </c>
      <c r="J249" t="s">
        <v>526</v>
      </c>
      <c r="K249" t="s">
        <v>526</v>
      </c>
      <c r="L249" t="s">
        <v>526</v>
      </c>
      <c r="M249" t="s">
        <v>526</v>
      </c>
      <c r="N249" t="s">
        <v>526</v>
      </c>
      <c r="O249" t="s">
        <v>526</v>
      </c>
      <c r="P249" t="s">
        <v>526</v>
      </c>
      <c r="Q249" t="s">
        <v>526</v>
      </c>
      <c r="R249" t="s">
        <v>526</v>
      </c>
      <c r="S249" t="s">
        <v>526</v>
      </c>
      <c r="T249" t="s">
        <v>336</v>
      </c>
      <c r="U249" t="s">
        <v>336</v>
      </c>
      <c r="V249" t="s">
        <v>336</v>
      </c>
      <c r="W249" t="s">
        <v>336</v>
      </c>
      <c r="X249" t="s">
        <v>336</v>
      </c>
      <c r="Y249" t="s">
        <v>336</v>
      </c>
      <c r="Z249" t="s">
        <v>336</v>
      </c>
      <c r="AH249" t="str">
        <f t="array" ref="AH2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49" t="str">
        <f t="array" ref="AI2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49" s="18" t="e">
        <f>VLOOKUP(data[Lead Name],get_cat!$A$170:$B$171,2,0)</f>
        <v>#N/A</v>
      </c>
    </row>
    <row r="250" spans="1:37" x14ac:dyDescent="0.3">
      <c r="A250" t="s">
        <v>524</v>
      </c>
      <c r="B250" t="s">
        <v>336</v>
      </c>
      <c r="C250" t="s">
        <v>336</v>
      </c>
      <c r="D250" t="s">
        <v>336</v>
      </c>
      <c r="E250" t="s">
        <v>526</v>
      </c>
      <c r="F250" t="s">
        <v>526</v>
      </c>
      <c r="G250" t="s">
        <v>526</v>
      </c>
      <c r="H250" t="s">
        <v>526</v>
      </c>
      <c r="I250" t="s">
        <v>526</v>
      </c>
      <c r="J250" t="s">
        <v>526</v>
      </c>
      <c r="K250" t="s">
        <v>526</v>
      </c>
      <c r="L250" t="s">
        <v>526</v>
      </c>
      <c r="M250" t="s">
        <v>526</v>
      </c>
      <c r="N250" t="s">
        <v>526</v>
      </c>
      <c r="O250" t="s">
        <v>526</v>
      </c>
      <c r="P250" t="s">
        <v>526</v>
      </c>
      <c r="Q250" t="s">
        <v>526</v>
      </c>
      <c r="R250" t="s">
        <v>526</v>
      </c>
      <c r="S250" t="s">
        <v>526</v>
      </c>
      <c r="T250" t="s">
        <v>336</v>
      </c>
      <c r="U250" t="s">
        <v>336</v>
      </c>
      <c r="V250" t="s">
        <v>336</v>
      </c>
      <c r="W250" t="s">
        <v>336</v>
      </c>
      <c r="X250" t="s">
        <v>336</v>
      </c>
      <c r="Y250" t="s">
        <v>336</v>
      </c>
      <c r="Z250" t="s">
        <v>336</v>
      </c>
      <c r="AH250" t="str">
        <f t="array" ref="AH2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0" t="str">
        <f t="array" ref="AI2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0" s="18" t="e">
        <f>VLOOKUP(data[Lead Name],get_cat!$A$170:$B$171,2,0)</f>
        <v>#N/A</v>
      </c>
    </row>
    <row r="251" spans="1:37" x14ac:dyDescent="0.3">
      <c r="A251" t="s">
        <v>524</v>
      </c>
      <c r="B251" t="s">
        <v>336</v>
      </c>
      <c r="C251" t="s">
        <v>336</v>
      </c>
      <c r="D251" t="s">
        <v>336</v>
      </c>
      <c r="E251" t="s">
        <v>526</v>
      </c>
      <c r="F251" t="s">
        <v>526</v>
      </c>
      <c r="G251" t="s">
        <v>526</v>
      </c>
      <c r="H251" t="s">
        <v>526</v>
      </c>
      <c r="I251" t="s">
        <v>526</v>
      </c>
      <c r="J251" t="s">
        <v>526</v>
      </c>
      <c r="K251" t="s">
        <v>526</v>
      </c>
      <c r="L251" t="s">
        <v>526</v>
      </c>
      <c r="M251" t="s">
        <v>526</v>
      </c>
      <c r="N251" t="s">
        <v>526</v>
      </c>
      <c r="O251" t="s">
        <v>526</v>
      </c>
      <c r="P251" t="s">
        <v>526</v>
      </c>
      <c r="Q251" t="s">
        <v>526</v>
      </c>
      <c r="R251" t="s">
        <v>526</v>
      </c>
      <c r="S251" t="s">
        <v>526</v>
      </c>
      <c r="T251" t="s">
        <v>336</v>
      </c>
      <c r="U251" t="s">
        <v>336</v>
      </c>
      <c r="V251" t="s">
        <v>336</v>
      </c>
      <c r="W251" t="s">
        <v>336</v>
      </c>
      <c r="X251" t="s">
        <v>336</v>
      </c>
      <c r="Y251" t="s">
        <v>336</v>
      </c>
      <c r="Z251" t="s">
        <v>336</v>
      </c>
      <c r="AH251" t="str">
        <f t="array" ref="AH2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1" t="str">
        <f t="array" ref="AI2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1" s="18" t="e">
        <f>VLOOKUP(data[Lead Name],get_cat!$A$170:$B$171,2,0)</f>
        <v>#N/A</v>
      </c>
    </row>
    <row r="252" spans="1:37" x14ac:dyDescent="0.3">
      <c r="A252" t="s">
        <v>524</v>
      </c>
      <c r="B252" t="s">
        <v>336</v>
      </c>
      <c r="C252" t="s">
        <v>336</v>
      </c>
      <c r="D252" t="s">
        <v>336</v>
      </c>
      <c r="E252" t="s">
        <v>526</v>
      </c>
      <c r="F252" t="s">
        <v>526</v>
      </c>
      <c r="G252" t="s">
        <v>526</v>
      </c>
      <c r="H252" t="s">
        <v>526</v>
      </c>
      <c r="I252" t="s">
        <v>526</v>
      </c>
      <c r="J252" t="s">
        <v>526</v>
      </c>
      <c r="K252" t="s">
        <v>526</v>
      </c>
      <c r="L252" t="s">
        <v>526</v>
      </c>
      <c r="M252" t="s">
        <v>526</v>
      </c>
      <c r="N252" t="s">
        <v>526</v>
      </c>
      <c r="O252" t="s">
        <v>526</v>
      </c>
      <c r="P252" t="s">
        <v>526</v>
      </c>
      <c r="Q252" t="s">
        <v>526</v>
      </c>
      <c r="R252" t="s">
        <v>526</v>
      </c>
      <c r="S252" t="s">
        <v>526</v>
      </c>
      <c r="T252" t="s">
        <v>336</v>
      </c>
      <c r="U252" t="s">
        <v>336</v>
      </c>
      <c r="V252" t="s">
        <v>336</v>
      </c>
      <c r="W252" t="s">
        <v>336</v>
      </c>
      <c r="X252" t="s">
        <v>336</v>
      </c>
      <c r="Y252" t="s">
        <v>336</v>
      </c>
      <c r="Z252" t="s">
        <v>336</v>
      </c>
      <c r="AH252" t="str">
        <f t="array" ref="AH2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2" t="str">
        <f t="array" ref="AI2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2" s="18" t="e">
        <f>VLOOKUP(data[Lead Name],get_cat!$A$170:$B$171,2,0)</f>
        <v>#N/A</v>
      </c>
    </row>
    <row r="253" spans="1:37" x14ac:dyDescent="0.3">
      <c r="A253" t="s">
        <v>524</v>
      </c>
      <c r="B253" t="s">
        <v>336</v>
      </c>
      <c r="C253" t="s">
        <v>336</v>
      </c>
      <c r="D253" t="s">
        <v>336</v>
      </c>
      <c r="E253" t="s">
        <v>526</v>
      </c>
      <c r="F253" t="s">
        <v>526</v>
      </c>
      <c r="G253" t="s">
        <v>526</v>
      </c>
      <c r="H253" t="s">
        <v>526</v>
      </c>
      <c r="I253" t="s">
        <v>526</v>
      </c>
      <c r="J253" t="s">
        <v>526</v>
      </c>
      <c r="K253" t="s">
        <v>526</v>
      </c>
      <c r="L253" t="s">
        <v>526</v>
      </c>
      <c r="M253" t="s">
        <v>526</v>
      </c>
      <c r="N253" t="s">
        <v>526</v>
      </c>
      <c r="O253" t="s">
        <v>526</v>
      </c>
      <c r="P253" t="s">
        <v>526</v>
      </c>
      <c r="Q253" t="s">
        <v>526</v>
      </c>
      <c r="R253" t="s">
        <v>526</v>
      </c>
      <c r="S253" t="s">
        <v>526</v>
      </c>
      <c r="T253" t="s">
        <v>336</v>
      </c>
      <c r="U253" t="s">
        <v>336</v>
      </c>
      <c r="V253" t="s">
        <v>336</v>
      </c>
      <c r="W253" t="s">
        <v>336</v>
      </c>
      <c r="X253" t="s">
        <v>336</v>
      </c>
      <c r="Y253" t="s">
        <v>336</v>
      </c>
      <c r="Z253" t="s">
        <v>336</v>
      </c>
      <c r="AH253" t="str">
        <f t="array" ref="AH2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3" t="str">
        <f t="array" ref="AI2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3" s="18" t="e">
        <f>VLOOKUP(data[Lead Name],get_cat!$A$170:$B$171,2,0)</f>
        <v>#N/A</v>
      </c>
    </row>
    <row r="254" spans="1:37" x14ac:dyDescent="0.3">
      <c r="A254" t="s">
        <v>524</v>
      </c>
      <c r="B254" t="s">
        <v>336</v>
      </c>
      <c r="C254" t="s">
        <v>336</v>
      </c>
      <c r="D254" t="s">
        <v>336</v>
      </c>
      <c r="E254" t="s">
        <v>526</v>
      </c>
      <c r="F254" t="s">
        <v>526</v>
      </c>
      <c r="G254" t="s">
        <v>526</v>
      </c>
      <c r="H254" t="s">
        <v>526</v>
      </c>
      <c r="I254" t="s">
        <v>526</v>
      </c>
      <c r="J254" t="s">
        <v>526</v>
      </c>
      <c r="K254" t="s">
        <v>526</v>
      </c>
      <c r="L254" t="s">
        <v>526</v>
      </c>
      <c r="M254" t="s">
        <v>526</v>
      </c>
      <c r="N254" t="s">
        <v>526</v>
      </c>
      <c r="O254" t="s">
        <v>526</v>
      </c>
      <c r="P254" t="s">
        <v>526</v>
      </c>
      <c r="Q254" t="s">
        <v>526</v>
      </c>
      <c r="R254" t="s">
        <v>526</v>
      </c>
      <c r="S254" t="s">
        <v>526</v>
      </c>
      <c r="T254" t="s">
        <v>336</v>
      </c>
      <c r="U254" t="s">
        <v>336</v>
      </c>
      <c r="V254" t="s">
        <v>336</v>
      </c>
      <c r="W254" t="s">
        <v>336</v>
      </c>
      <c r="X254" t="s">
        <v>336</v>
      </c>
      <c r="Y254" t="s">
        <v>336</v>
      </c>
      <c r="Z254" t="s">
        <v>336</v>
      </c>
      <c r="AH254" t="str">
        <f t="array" ref="AH2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4" t="str">
        <f t="array" ref="AI2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4" s="18" t="e">
        <f>VLOOKUP(data[Lead Name],get_cat!$A$170:$B$171,2,0)</f>
        <v>#N/A</v>
      </c>
    </row>
    <row r="255" spans="1:37" x14ac:dyDescent="0.3">
      <c r="A255" t="s">
        <v>524</v>
      </c>
      <c r="B255" t="s">
        <v>336</v>
      </c>
      <c r="C255" t="s">
        <v>336</v>
      </c>
      <c r="D255" t="s">
        <v>336</v>
      </c>
      <c r="E255" t="s">
        <v>526</v>
      </c>
      <c r="F255" t="s">
        <v>526</v>
      </c>
      <c r="G255" t="s">
        <v>526</v>
      </c>
      <c r="H255" t="s">
        <v>526</v>
      </c>
      <c r="I255" t="s">
        <v>526</v>
      </c>
      <c r="J255" t="s">
        <v>526</v>
      </c>
      <c r="K255" t="s">
        <v>526</v>
      </c>
      <c r="L255" t="s">
        <v>526</v>
      </c>
      <c r="M255" t="s">
        <v>526</v>
      </c>
      <c r="N255" t="s">
        <v>526</v>
      </c>
      <c r="O255" t="s">
        <v>526</v>
      </c>
      <c r="P255" t="s">
        <v>526</v>
      </c>
      <c r="Q255" t="s">
        <v>526</v>
      </c>
      <c r="R255" t="s">
        <v>526</v>
      </c>
      <c r="S255" t="s">
        <v>526</v>
      </c>
      <c r="T255" t="s">
        <v>336</v>
      </c>
      <c r="U255" t="s">
        <v>336</v>
      </c>
      <c r="V255" t="s">
        <v>336</v>
      </c>
      <c r="W255" t="s">
        <v>336</v>
      </c>
      <c r="X255" t="s">
        <v>336</v>
      </c>
      <c r="Y255" t="s">
        <v>336</v>
      </c>
      <c r="Z255" t="s">
        <v>336</v>
      </c>
      <c r="AH255" t="str">
        <f t="array" ref="AH2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5" t="str">
        <f t="array" ref="AI2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5" s="18" t="e">
        <f>VLOOKUP(data[Lead Name],get_cat!$A$170:$B$171,2,0)</f>
        <v>#N/A</v>
      </c>
    </row>
    <row r="256" spans="1:37" x14ac:dyDescent="0.3">
      <c r="A256" t="s">
        <v>524</v>
      </c>
      <c r="B256" t="s">
        <v>336</v>
      </c>
      <c r="C256" t="s">
        <v>336</v>
      </c>
      <c r="D256" t="s">
        <v>336</v>
      </c>
      <c r="E256" t="s">
        <v>526</v>
      </c>
      <c r="F256" t="s">
        <v>526</v>
      </c>
      <c r="G256" t="s">
        <v>526</v>
      </c>
      <c r="H256" t="s">
        <v>526</v>
      </c>
      <c r="I256" t="s">
        <v>526</v>
      </c>
      <c r="J256" t="s">
        <v>526</v>
      </c>
      <c r="K256" t="s">
        <v>526</v>
      </c>
      <c r="L256" t="s">
        <v>526</v>
      </c>
      <c r="M256" t="s">
        <v>526</v>
      </c>
      <c r="N256" t="s">
        <v>526</v>
      </c>
      <c r="O256" t="s">
        <v>526</v>
      </c>
      <c r="P256" t="s">
        <v>526</v>
      </c>
      <c r="Q256" t="s">
        <v>526</v>
      </c>
      <c r="R256" t="s">
        <v>526</v>
      </c>
      <c r="S256" t="s">
        <v>526</v>
      </c>
      <c r="T256" t="s">
        <v>336</v>
      </c>
      <c r="U256" t="s">
        <v>336</v>
      </c>
      <c r="V256" t="s">
        <v>336</v>
      </c>
      <c r="W256" t="s">
        <v>336</v>
      </c>
      <c r="X256" t="s">
        <v>336</v>
      </c>
      <c r="Y256" t="s">
        <v>336</v>
      </c>
      <c r="Z256" t="s">
        <v>336</v>
      </c>
      <c r="AH256" t="str">
        <f t="array" ref="AH2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6" t="str">
        <f t="array" ref="AI2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6" s="18" t="e">
        <f>VLOOKUP(data[Lead Name],get_cat!$A$170:$B$171,2,0)</f>
        <v>#N/A</v>
      </c>
    </row>
    <row r="257" spans="1:37" x14ac:dyDescent="0.3">
      <c r="A257" t="s">
        <v>524</v>
      </c>
      <c r="B257" t="s">
        <v>336</v>
      </c>
      <c r="C257" t="s">
        <v>336</v>
      </c>
      <c r="D257" t="s">
        <v>336</v>
      </c>
      <c r="E257" t="s">
        <v>526</v>
      </c>
      <c r="F257" t="s">
        <v>526</v>
      </c>
      <c r="G257" t="s">
        <v>526</v>
      </c>
      <c r="H257" t="s">
        <v>526</v>
      </c>
      <c r="I257" t="s">
        <v>526</v>
      </c>
      <c r="J257" t="s">
        <v>526</v>
      </c>
      <c r="K257" t="s">
        <v>526</v>
      </c>
      <c r="L257" t="s">
        <v>526</v>
      </c>
      <c r="M257" t="s">
        <v>526</v>
      </c>
      <c r="N257" t="s">
        <v>526</v>
      </c>
      <c r="O257" t="s">
        <v>526</v>
      </c>
      <c r="P257" t="s">
        <v>526</v>
      </c>
      <c r="Q257" t="s">
        <v>526</v>
      </c>
      <c r="R257" t="s">
        <v>526</v>
      </c>
      <c r="S257" t="s">
        <v>526</v>
      </c>
      <c r="T257" t="s">
        <v>336</v>
      </c>
      <c r="U257" t="s">
        <v>336</v>
      </c>
      <c r="V257" t="s">
        <v>336</v>
      </c>
      <c r="W257" t="s">
        <v>336</v>
      </c>
      <c r="X257" t="s">
        <v>336</v>
      </c>
      <c r="Y257" t="s">
        <v>336</v>
      </c>
      <c r="Z257" t="s">
        <v>336</v>
      </c>
      <c r="AH257" t="str">
        <f t="array" ref="AH2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7" t="str">
        <f t="array" ref="AI2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7" s="18" t="e">
        <f>VLOOKUP(data[Lead Name],get_cat!$A$170:$B$171,2,0)</f>
        <v>#N/A</v>
      </c>
    </row>
    <row r="258" spans="1:37" x14ac:dyDescent="0.3">
      <c r="A258" t="s">
        <v>524</v>
      </c>
      <c r="B258" t="s">
        <v>336</v>
      </c>
      <c r="C258" t="s">
        <v>336</v>
      </c>
      <c r="D258" t="s">
        <v>336</v>
      </c>
      <c r="E258" t="s">
        <v>526</v>
      </c>
      <c r="F258" t="s">
        <v>526</v>
      </c>
      <c r="G258" t="s">
        <v>526</v>
      </c>
      <c r="H258" t="s">
        <v>526</v>
      </c>
      <c r="I258" t="s">
        <v>526</v>
      </c>
      <c r="J258" t="s">
        <v>526</v>
      </c>
      <c r="K258" t="s">
        <v>526</v>
      </c>
      <c r="L258" t="s">
        <v>526</v>
      </c>
      <c r="M258" t="s">
        <v>526</v>
      </c>
      <c r="N258" t="s">
        <v>526</v>
      </c>
      <c r="O258" t="s">
        <v>526</v>
      </c>
      <c r="P258" t="s">
        <v>526</v>
      </c>
      <c r="Q258" t="s">
        <v>526</v>
      </c>
      <c r="R258" t="s">
        <v>526</v>
      </c>
      <c r="S258" t="s">
        <v>526</v>
      </c>
      <c r="T258" t="s">
        <v>336</v>
      </c>
      <c r="U258" t="s">
        <v>336</v>
      </c>
      <c r="V258" t="s">
        <v>336</v>
      </c>
      <c r="W258" t="s">
        <v>336</v>
      </c>
      <c r="X258" t="s">
        <v>336</v>
      </c>
      <c r="Y258" t="s">
        <v>336</v>
      </c>
      <c r="Z258" t="s">
        <v>336</v>
      </c>
      <c r="AH258" t="str">
        <f t="array" ref="AH2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8" t="str">
        <f t="array" ref="AI2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8" s="18" t="e">
        <f>VLOOKUP(data[Lead Name],get_cat!$A$170:$B$171,2,0)</f>
        <v>#N/A</v>
      </c>
    </row>
    <row r="259" spans="1:37" x14ac:dyDescent="0.3">
      <c r="A259" t="s">
        <v>524</v>
      </c>
      <c r="B259" t="s">
        <v>336</v>
      </c>
      <c r="C259" t="s">
        <v>336</v>
      </c>
      <c r="D259" t="s">
        <v>336</v>
      </c>
      <c r="E259" t="s">
        <v>526</v>
      </c>
      <c r="F259" t="s">
        <v>526</v>
      </c>
      <c r="G259" t="s">
        <v>526</v>
      </c>
      <c r="H259" t="s">
        <v>526</v>
      </c>
      <c r="I259" t="s">
        <v>526</v>
      </c>
      <c r="J259" t="s">
        <v>526</v>
      </c>
      <c r="K259" t="s">
        <v>526</v>
      </c>
      <c r="L259" t="s">
        <v>526</v>
      </c>
      <c r="M259" t="s">
        <v>526</v>
      </c>
      <c r="N259" t="s">
        <v>526</v>
      </c>
      <c r="O259" t="s">
        <v>526</v>
      </c>
      <c r="P259" t="s">
        <v>526</v>
      </c>
      <c r="Q259" t="s">
        <v>526</v>
      </c>
      <c r="R259" t="s">
        <v>526</v>
      </c>
      <c r="S259" t="s">
        <v>526</v>
      </c>
      <c r="T259" t="s">
        <v>336</v>
      </c>
      <c r="U259" t="s">
        <v>336</v>
      </c>
      <c r="V259" t="s">
        <v>336</v>
      </c>
      <c r="W259" t="s">
        <v>336</v>
      </c>
      <c r="X259" t="s">
        <v>336</v>
      </c>
      <c r="Y259" t="s">
        <v>336</v>
      </c>
      <c r="Z259" t="s">
        <v>336</v>
      </c>
      <c r="AH259" t="str">
        <f t="array" ref="AH2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59" t="str">
        <f t="array" ref="AI2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59" s="18" t="e">
        <f>VLOOKUP(data[Lead Name],get_cat!$A$170:$B$171,2,0)</f>
        <v>#N/A</v>
      </c>
    </row>
    <row r="260" spans="1:37" x14ac:dyDescent="0.3">
      <c r="A260" t="s">
        <v>524</v>
      </c>
      <c r="B260" t="s">
        <v>336</v>
      </c>
      <c r="C260" t="s">
        <v>336</v>
      </c>
      <c r="D260" t="s">
        <v>336</v>
      </c>
      <c r="E260" t="s">
        <v>526</v>
      </c>
      <c r="F260" t="s">
        <v>526</v>
      </c>
      <c r="G260" t="s">
        <v>526</v>
      </c>
      <c r="H260" t="s">
        <v>526</v>
      </c>
      <c r="I260" t="s">
        <v>526</v>
      </c>
      <c r="J260" t="s">
        <v>526</v>
      </c>
      <c r="K260" t="s">
        <v>526</v>
      </c>
      <c r="L260" t="s">
        <v>526</v>
      </c>
      <c r="M260" t="s">
        <v>526</v>
      </c>
      <c r="N260" t="s">
        <v>526</v>
      </c>
      <c r="O260" t="s">
        <v>526</v>
      </c>
      <c r="P260" t="s">
        <v>526</v>
      </c>
      <c r="Q260" t="s">
        <v>526</v>
      </c>
      <c r="R260" t="s">
        <v>526</v>
      </c>
      <c r="S260" t="s">
        <v>526</v>
      </c>
      <c r="T260" t="s">
        <v>336</v>
      </c>
      <c r="U260" t="s">
        <v>336</v>
      </c>
      <c r="V260" t="s">
        <v>336</v>
      </c>
      <c r="W260" t="s">
        <v>336</v>
      </c>
      <c r="X260" t="s">
        <v>336</v>
      </c>
      <c r="Y260" t="s">
        <v>336</v>
      </c>
      <c r="Z260" t="s">
        <v>336</v>
      </c>
      <c r="AH260" t="str">
        <f t="array" ref="AH2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0" t="str">
        <f t="array" ref="AI2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0" s="18" t="e">
        <f>VLOOKUP(data[Lead Name],get_cat!$A$170:$B$171,2,0)</f>
        <v>#N/A</v>
      </c>
    </row>
    <row r="261" spans="1:37" x14ac:dyDescent="0.3">
      <c r="A261" t="s">
        <v>524</v>
      </c>
      <c r="B261" t="s">
        <v>336</v>
      </c>
      <c r="C261" t="s">
        <v>336</v>
      </c>
      <c r="D261" t="s">
        <v>336</v>
      </c>
      <c r="E261" t="s">
        <v>526</v>
      </c>
      <c r="F261" t="s">
        <v>526</v>
      </c>
      <c r="G261" t="s">
        <v>526</v>
      </c>
      <c r="H261" t="s">
        <v>526</v>
      </c>
      <c r="I261" t="s">
        <v>526</v>
      </c>
      <c r="J261" t="s">
        <v>526</v>
      </c>
      <c r="K261" t="s">
        <v>526</v>
      </c>
      <c r="L261" t="s">
        <v>526</v>
      </c>
      <c r="M261" t="s">
        <v>526</v>
      </c>
      <c r="N261" t="s">
        <v>526</v>
      </c>
      <c r="O261" t="s">
        <v>526</v>
      </c>
      <c r="P261" t="s">
        <v>526</v>
      </c>
      <c r="Q261" t="s">
        <v>526</v>
      </c>
      <c r="R261" t="s">
        <v>526</v>
      </c>
      <c r="S261" t="s">
        <v>526</v>
      </c>
      <c r="T261" t="s">
        <v>336</v>
      </c>
      <c r="U261" t="s">
        <v>336</v>
      </c>
      <c r="V261" t="s">
        <v>336</v>
      </c>
      <c r="W261" t="s">
        <v>336</v>
      </c>
      <c r="X261" t="s">
        <v>336</v>
      </c>
      <c r="Y261" t="s">
        <v>336</v>
      </c>
      <c r="Z261" t="s">
        <v>336</v>
      </c>
      <c r="AH261" t="str">
        <f t="array" ref="AH2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1" t="str">
        <f t="array" ref="AI2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1" s="18" t="e">
        <f>VLOOKUP(data[Lead Name],get_cat!$A$170:$B$171,2,0)</f>
        <v>#N/A</v>
      </c>
    </row>
    <row r="262" spans="1:37" x14ac:dyDescent="0.3">
      <c r="A262" t="s">
        <v>524</v>
      </c>
      <c r="B262" t="s">
        <v>336</v>
      </c>
      <c r="C262" t="s">
        <v>336</v>
      </c>
      <c r="D262" t="s">
        <v>336</v>
      </c>
      <c r="E262" t="s">
        <v>526</v>
      </c>
      <c r="F262" t="s">
        <v>526</v>
      </c>
      <c r="G262" t="s">
        <v>526</v>
      </c>
      <c r="H262" t="s">
        <v>526</v>
      </c>
      <c r="I262" t="s">
        <v>526</v>
      </c>
      <c r="J262" t="s">
        <v>526</v>
      </c>
      <c r="K262" t="s">
        <v>526</v>
      </c>
      <c r="L262" t="s">
        <v>526</v>
      </c>
      <c r="M262" t="s">
        <v>526</v>
      </c>
      <c r="N262" t="s">
        <v>526</v>
      </c>
      <c r="O262" t="s">
        <v>526</v>
      </c>
      <c r="P262" t="s">
        <v>526</v>
      </c>
      <c r="Q262" t="s">
        <v>526</v>
      </c>
      <c r="R262" t="s">
        <v>526</v>
      </c>
      <c r="S262" t="s">
        <v>526</v>
      </c>
      <c r="T262" t="s">
        <v>336</v>
      </c>
      <c r="U262" t="s">
        <v>336</v>
      </c>
      <c r="V262" t="s">
        <v>336</v>
      </c>
      <c r="W262" t="s">
        <v>336</v>
      </c>
      <c r="X262" t="s">
        <v>336</v>
      </c>
      <c r="Y262" t="s">
        <v>336</v>
      </c>
      <c r="Z262" t="s">
        <v>336</v>
      </c>
      <c r="AH262" t="str">
        <f t="array" ref="AH2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2" t="str">
        <f t="array" ref="AI2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2" s="18" t="e">
        <f>VLOOKUP(data[Lead Name],get_cat!$A$170:$B$171,2,0)</f>
        <v>#N/A</v>
      </c>
    </row>
    <row r="263" spans="1:37" x14ac:dyDescent="0.3">
      <c r="A263" t="s">
        <v>524</v>
      </c>
      <c r="B263" t="s">
        <v>336</v>
      </c>
      <c r="C263" t="s">
        <v>336</v>
      </c>
      <c r="D263" t="s">
        <v>336</v>
      </c>
      <c r="E263" t="s">
        <v>526</v>
      </c>
      <c r="F263" t="s">
        <v>526</v>
      </c>
      <c r="G263" t="s">
        <v>526</v>
      </c>
      <c r="H263" t="s">
        <v>526</v>
      </c>
      <c r="I263" t="s">
        <v>526</v>
      </c>
      <c r="J263" t="s">
        <v>526</v>
      </c>
      <c r="K263" t="s">
        <v>526</v>
      </c>
      <c r="L263" t="s">
        <v>526</v>
      </c>
      <c r="M263" t="s">
        <v>526</v>
      </c>
      <c r="N263" t="s">
        <v>526</v>
      </c>
      <c r="O263" t="s">
        <v>526</v>
      </c>
      <c r="P263" t="s">
        <v>526</v>
      </c>
      <c r="Q263" t="s">
        <v>526</v>
      </c>
      <c r="R263" t="s">
        <v>526</v>
      </c>
      <c r="S263" t="s">
        <v>526</v>
      </c>
      <c r="T263" t="s">
        <v>336</v>
      </c>
      <c r="U263" t="s">
        <v>336</v>
      </c>
      <c r="V263" t="s">
        <v>336</v>
      </c>
      <c r="W263" t="s">
        <v>336</v>
      </c>
      <c r="X263" t="s">
        <v>336</v>
      </c>
      <c r="Y263" t="s">
        <v>336</v>
      </c>
      <c r="Z263" t="s">
        <v>336</v>
      </c>
      <c r="AH263" t="str">
        <f t="array" ref="AH2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3" t="str">
        <f t="array" ref="AI2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3" s="18" t="e">
        <f>VLOOKUP(data[Lead Name],get_cat!$A$170:$B$171,2,0)</f>
        <v>#N/A</v>
      </c>
    </row>
    <row r="264" spans="1:37" x14ac:dyDescent="0.3">
      <c r="A264" t="s">
        <v>524</v>
      </c>
      <c r="B264" t="s">
        <v>336</v>
      </c>
      <c r="C264" t="s">
        <v>336</v>
      </c>
      <c r="D264" t="s">
        <v>336</v>
      </c>
      <c r="E264" t="s">
        <v>526</v>
      </c>
      <c r="F264" t="s">
        <v>526</v>
      </c>
      <c r="G264" t="s">
        <v>526</v>
      </c>
      <c r="H264" t="s">
        <v>526</v>
      </c>
      <c r="I264" t="s">
        <v>526</v>
      </c>
      <c r="J264" t="s">
        <v>526</v>
      </c>
      <c r="K264" t="s">
        <v>526</v>
      </c>
      <c r="L264" t="s">
        <v>526</v>
      </c>
      <c r="M264" t="s">
        <v>526</v>
      </c>
      <c r="N264" t="s">
        <v>526</v>
      </c>
      <c r="O264" t="s">
        <v>526</v>
      </c>
      <c r="P264" t="s">
        <v>526</v>
      </c>
      <c r="Q264" t="s">
        <v>526</v>
      </c>
      <c r="R264" t="s">
        <v>526</v>
      </c>
      <c r="S264" t="s">
        <v>526</v>
      </c>
      <c r="T264" t="s">
        <v>336</v>
      </c>
      <c r="U264" t="s">
        <v>336</v>
      </c>
      <c r="V264" t="s">
        <v>336</v>
      </c>
      <c r="W264" t="s">
        <v>336</v>
      </c>
      <c r="X264" t="s">
        <v>336</v>
      </c>
      <c r="Y264" t="s">
        <v>336</v>
      </c>
      <c r="Z264" t="s">
        <v>336</v>
      </c>
      <c r="AH264" t="str">
        <f t="array" ref="AH2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4" t="str">
        <f t="array" ref="AI2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4" s="18" t="e">
        <f>VLOOKUP(data[Lead Name],get_cat!$A$170:$B$171,2,0)</f>
        <v>#N/A</v>
      </c>
    </row>
    <row r="265" spans="1:37" x14ac:dyDescent="0.3">
      <c r="A265" t="s">
        <v>524</v>
      </c>
      <c r="B265" t="s">
        <v>336</v>
      </c>
      <c r="C265" t="s">
        <v>336</v>
      </c>
      <c r="D265" t="s">
        <v>336</v>
      </c>
      <c r="E265" t="s">
        <v>526</v>
      </c>
      <c r="F265" t="s">
        <v>526</v>
      </c>
      <c r="G265" t="s">
        <v>526</v>
      </c>
      <c r="H265" t="s">
        <v>526</v>
      </c>
      <c r="I265" t="s">
        <v>526</v>
      </c>
      <c r="J265" t="s">
        <v>526</v>
      </c>
      <c r="K265" t="s">
        <v>526</v>
      </c>
      <c r="L265" t="s">
        <v>526</v>
      </c>
      <c r="M265" t="s">
        <v>526</v>
      </c>
      <c r="N265" t="s">
        <v>526</v>
      </c>
      <c r="O265" t="s">
        <v>526</v>
      </c>
      <c r="P265" t="s">
        <v>526</v>
      </c>
      <c r="Q265" t="s">
        <v>526</v>
      </c>
      <c r="R265" t="s">
        <v>526</v>
      </c>
      <c r="S265" t="s">
        <v>526</v>
      </c>
      <c r="T265" t="s">
        <v>336</v>
      </c>
      <c r="U265" t="s">
        <v>336</v>
      </c>
      <c r="V265" t="s">
        <v>336</v>
      </c>
      <c r="W265" t="s">
        <v>336</v>
      </c>
      <c r="X265" t="s">
        <v>336</v>
      </c>
      <c r="Y265" t="s">
        <v>336</v>
      </c>
      <c r="Z265" t="s">
        <v>336</v>
      </c>
      <c r="AH265" t="str">
        <f t="array" ref="AH2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5" t="str">
        <f t="array" ref="AI2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5" s="18" t="e">
        <f>VLOOKUP(data[Lead Name],get_cat!$A$170:$B$171,2,0)</f>
        <v>#N/A</v>
      </c>
    </row>
    <row r="266" spans="1:37" x14ac:dyDescent="0.3">
      <c r="A266" t="s">
        <v>524</v>
      </c>
      <c r="B266" t="s">
        <v>336</v>
      </c>
      <c r="C266" t="s">
        <v>336</v>
      </c>
      <c r="D266" t="s">
        <v>336</v>
      </c>
      <c r="E266" t="s">
        <v>526</v>
      </c>
      <c r="F266" t="s">
        <v>526</v>
      </c>
      <c r="G266" t="s">
        <v>526</v>
      </c>
      <c r="H266" t="s">
        <v>526</v>
      </c>
      <c r="I266" t="s">
        <v>526</v>
      </c>
      <c r="J266" t="s">
        <v>526</v>
      </c>
      <c r="K266" t="s">
        <v>526</v>
      </c>
      <c r="L266" t="s">
        <v>526</v>
      </c>
      <c r="M266" t="s">
        <v>526</v>
      </c>
      <c r="N266" t="s">
        <v>526</v>
      </c>
      <c r="O266" t="s">
        <v>526</v>
      </c>
      <c r="P266" t="s">
        <v>526</v>
      </c>
      <c r="Q266" t="s">
        <v>526</v>
      </c>
      <c r="R266" t="s">
        <v>526</v>
      </c>
      <c r="S266" t="s">
        <v>526</v>
      </c>
      <c r="T266" t="s">
        <v>336</v>
      </c>
      <c r="U266" t="s">
        <v>336</v>
      </c>
      <c r="V266" t="s">
        <v>336</v>
      </c>
      <c r="W266" t="s">
        <v>336</v>
      </c>
      <c r="X266" t="s">
        <v>336</v>
      </c>
      <c r="Y266" t="s">
        <v>336</v>
      </c>
      <c r="Z266" t="s">
        <v>336</v>
      </c>
      <c r="AH266" t="str">
        <f t="array" ref="AH2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6" t="str">
        <f t="array" ref="AI2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6" s="18" t="e">
        <f>VLOOKUP(data[Lead Name],get_cat!$A$170:$B$171,2,0)</f>
        <v>#N/A</v>
      </c>
    </row>
    <row r="267" spans="1:37" x14ac:dyDescent="0.3">
      <c r="A267" t="s">
        <v>524</v>
      </c>
      <c r="B267" t="s">
        <v>336</v>
      </c>
      <c r="C267" t="s">
        <v>336</v>
      </c>
      <c r="D267" t="s">
        <v>336</v>
      </c>
      <c r="E267" t="s">
        <v>526</v>
      </c>
      <c r="F267" t="s">
        <v>526</v>
      </c>
      <c r="G267" t="s">
        <v>526</v>
      </c>
      <c r="H267" t="s">
        <v>526</v>
      </c>
      <c r="I267" t="s">
        <v>526</v>
      </c>
      <c r="J267" t="s">
        <v>526</v>
      </c>
      <c r="K267" t="s">
        <v>526</v>
      </c>
      <c r="L267" t="s">
        <v>526</v>
      </c>
      <c r="M267" t="s">
        <v>526</v>
      </c>
      <c r="N267" t="s">
        <v>526</v>
      </c>
      <c r="O267" t="s">
        <v>526</v>
      </c>
      <c r="P267" t="s">
        <v>526</v>
      </c>
      <c r="Q267" t="s">
        <v>526</v>
      </c>
      <c r="R267" t="s">
        <v>526</v>
      </c>
      <c r="S267" t="s">
        <v>526</v>
      </c>
      <c r="T267" t="s">
        <v>336</v>
      </c>
      <c r="U267" t="s">
        <v>336</v>
      </c>
      <c r="V267" t="s">
        <v>336</v>
      </c>
      <c r="W267" t="s">
        <v>336</v>
      </c>
      <c r="X267" t="s">
        <v>336</v>
      </c>
      <c r="Y267" t="s">
        <v>336</v>
      </c>
      <c r="Z267" t="s">
        <v>336</v>
      </c>
      <c r="AH267" t="str">
        <f t="array" ref="AH2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7" t="str">
        <f t="array" ref="AI2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7" s="18" t="e">
        <f>VLOOKUP(data[Lead Name],get_cat!$A$170:$B$171,2,0)</f>
        <v>#N/A</v>
      </c>
    </row>
    <row r="268" spans="1:37" x14ac:dyDescent="0.3">
      <c r="A268" t="s">
        <v>524</v>
      </c>
      <c r="B268" t="s">
        <v>336</v>
      </c>
      <c r="C268" t="s">
        <v>336</v>
      </c>
      <c r="D268" t="s">
        <v>336</v>
      </c>
      <c r="E268" t="s">
        <v>526</v>
      </c>
      <c r="F268" t="s">
        <v>526</v>
      </c>
      <c r="G268" t="s">
        <v>526</v>
      </c>
      <c r="H268" t="s">
        <v>526</v>
      </c>
      <c r="I268" t="s">
        <v>526</v>
      </c>
      <c r="J268" t="s">
        <v>526</v>
      </c>
      <c r="K268" t="s">
        <v>526</v>
      </c>
      <c r="L268" t="s">
        <v>526</v>
      </c>
      <c r="M268" t="s">
        <v>526</v>
      </c>
      <c r="N268" t="s">
        <v>526</v>
      </c>
      <c r="O268" t="s">
        <v>526</v>
      </c>
      <c r="P268" t="s">
        <v>526</v>
      </c>
      <c r="Q268" t="s">
        <v>526</v>
      </c>
      <c r="R268" t="s">
        <v>526</v>
      </c>
      <c r="S268" t="s">
        <v>526</v>
      </c>
      <c r="T268" t="s">
        <v>336</v>
      </c>
      <c r="U268" t="s">
        <v>336</v>
      </c>
      <c r="V268" t="s">
        <v>336</v>
      </c>
      <c r="W268" t="s">
        <v>336</v>
      </c>
      <c r="X268" t="s">
        <v>336</v>
      </c>
      <c r="Y268" t="s">
        <v>336</v>
      </c>
      <c r="Z268" t="s">
        <v>336</v>
      </c>
      <c r="AH268" t="str">
        <f t="array" ref="AH2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8" t="str">
        <f t="array" ref="AI2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8" s="18" t="e">
        <f>VLOOKUP(data[Lead Name],get_cat!$A$170:$B$171,2,0)</f>
        <v>#N/A</v>
      </c>
    </row>
    <row r="269" spans="1:37" x14ac:dyDescent="0.3">
      <c r="A269" t="s">
        <v>524</v>
      </c>
      <c r="B269" t="s">
        <v>336</v>
      </c>
      <c r="C269" t="s">
        <v>336</v>
      </c>
      <c r="D269" t="s">
        <v>336</v>
      </c>
      <c r="E269" t="s">
        <v>526</v>
      </c>
      <c r="F269" t="s">
        <v>526</v>
      </c>
      <c r="G269" t="s">
        <v>526</v>
      </c>
      <c r="H269" t="s">
        <v>526</v>
      </c>
      <c r="I269" t="s">
        <v>526</v>
      </c>
      <c r="J269" t="s">
        <v>526</v>
      </c>
      <c r="K269" t="s">
        <v>526</v>
      </c>
      <c r="L269" t="s">
        <v>526</v>
      </c>
      <c r="M269" t="s">
        <v>526</v>
      </c>
      <c r="N269" t="s">
        <v>526</v>
      </c>
      <c r="O269" t="s">
        <v>526</v>
      </c>
      <c r="P269" t="s">
        <v>526</v>
      </c>
      <c r="Q269" t="s">
        <v>526</v>
      </c>
      <c r="R269" t="s">
        <v>526</v>
      </c>
      <c r="S269" t="s">
        <v>526</v>
      </c>
      <c r="T269" t="s">
        <v>336</v>
      </c>
      <c r="U269" t="s">
        <v>336</v>
      </c>
      <c r="V269" t="s">
        <v>336</v>
      </c>
      <c r="W269" t="s">
        <v>336</v>
      </c>
      <c r="X269" t="s">
        <v>336</v>
      </c>
      <c r="Y269" t="s">
        <v>336</v>
      </c>
      <c r="Z269" t="s">
        <v>336</v>
      </c>
      <c r="AH269" t="str">
        <f t="array" ref="AH2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69" t="str">
        <f t="array" ref="AI2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69" s="18" t="e">
        <f>VLOOKUP(data[Lead Name],get_cat!$A$170:$B$171,2,0)</f>
        <v>#N/A</v>
      </c>
    </row>
    <row r="270" spans="1:37" x14ac:dyDescent="0.3">
      <c r="A270" t="s">
        <v>524</v>
      </c>
      <c r="B270" t="s">
        <v>336</v>
      </c>
      <c r="C270" t="s">
        <v>336</v>
      </c>
      <c r="D270" t="s">
        <v>336</v>
      </c>
      <c r="E270" t="s">
        <v>526</v>
      </c>
      <c r="F270" t="s">
        <v>526</v>
      </c>
      <c r="G270" t="s">
        <v>526</v>
      </c>
      <c r="H270" t="s">
        <v>526</v>
      </c>
      <c r="I270" t="s">
        <v>526</v>
      </c>
      <c r="J270" t="s">
        <v>526</v>
      </c>
      <c r="K270" t="s">
        <v>526</v>
      </c>
      <c r="L270" t="s">
        <v>526</v>
      </c>
      <c r="M270" t="s">
        <v>526</v>
      </c>
      <c r="N270" t="s">
        <v>526</v>
      </c>
      <c r="O270" t="s">
        <v>526</v>
      </c>
      <c r="P270" t="s">
        <v>526</v>
      </c>
      <c r="Q270" t="s">
        <v>526</v>
      </c>
      <c r="R270" t="s">
        <v>526</v>
      </c>
      <c r="S270" t="s">
        <v>526</v>
      </c>
      <c r="T270" t="s">
        <v>336</v>
      </c>
      <c r="U270" t="s">
        <v>336</v>
      </c>
      <c r="V270" t="s">
        <v>336</v>
      </c>
      <c r="W270" t="s">
        <v>336</v>
      </c>
      <c r="X270" t="s">
        <v>336</v>
      </c>
      <c r="Y270" t="s">
        <v>336</v>
      </c>
      <c r="Z270" t="s">
        <v>336</v>
      </c>
      <c r="AH270" t="str">
        <f t="array" ref="AH2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0" t="str">
        <f t="array" ref="AI2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0" s="18" t="e">
        <f>VLOOKUP(data[Lead Name],get_cat!$A$170:$B$171,2,0)</f>
        <v>#N/A</v>
      </c>
    </row>
    <row r="271" spans="1:37" x14ac:dyDescent="0.3">
      <c r="A271" t="s">
        <v>524</v>
      </c>
      <c r="B271" t="s">
        <v>336</v>
      </c>
      <c r="C271" t="s">
        <v>336</v>
      </c>
      <c r="D271" t="s">
        <v>336</v>
      </c>
      <c r="E271" t="s">
        <v>526</v>
      </c>
      <c r="F271" t="s">
        <v>526</v>
      </c>
      <c r="G271" t="s">
        <v>526</v>
      </c>
      <c r="H271" t="s">
        <v>526</v>
      </c>
      <c r="I271" t="s">
        <v>526</v>
      </c>
      <c r="J271" t="s">
        <v>526</v>
      </c>
      <c r="K271" t="s">
        <v>526</v>
      </c>
      <c r="L271" t="s">
        <v>526</v>
      </c>
      <c r="M271" t="s">
        <v>526</v>
      </c>
      <c r="N271" t="s">
        <v>526</v>
      </c>
      <c r="O271" t="s">
        <v>526</v>
      </c>
      <c r="P271" t="s">
        <v>526</v>
      </c>
      <c r="Q271" t="s">
        <v>526</v>
      </c>
      <c r="R271" t="s">
        <v>526</v>
      </c>
      <c r="S271" t="s">
        <v>526</v>
      </c>
      <c r="T271" t="s">
        <v>336</v>
      </c>
      <c r="U271" t="s">
        <v>336</v>
      </c>
      <c r="V271" t="s">
        <v>336</v>
      </c>
      <c r="W271" t="s">
        <v>336</v>
      </c>
      <c r="X271" t="s">
        <v>336</v>
      </c>
      <c r="Y271" t="s">
        <v>336</v>
      </c>
      <c r="Z271" t="s">
        <v>336</v>
      </c>
      <c r="AH271" t="str">
        <f t="array" ref="AH2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1" t="str">
        <f t="array" ref="AI2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1" s="18" t="e">
        <f>VLOOKUP(data[Lead Name],get_cat!$A$170:$B$171,2,0)</f>
        <v>#N/A</v>
      </c>
    </row>
    <row r="272" spans="1:37" x14ac:dyDescent="0.3">
      <c r="A272" t="s">
        <v>524</v>
      </c>
      <c r="B272" t="s">
        <v>336</v>
      </c>
      <c r="C272" t="s">
        <v>336</v>
      </c>
      <c r="D272" t="s">
        <v>336</v>
      </c>
      <c r="E272" t="s">
        <v>526</v>
      </c>
      <c r="F272" t="s">
        <v>526</v>
      </c>
      <c r="G272" t="s">
        <v>526</v>
      </c>
      <c r="H272" t="s">
        <v>526</v>
      </c>
      <c r="I272" t="s">
        <v>526</v>
      </c>
      <c r="J272" t="s">
        <v>526</v>
      </c>
      <c r="K272" t="s">
        <v>526</v>
      </c>
      <c r="L272" t="s">
        <v>526</v>
      </c>
      <c r="M272" t="s">
        <v>526</v>
      </c>
      <c r="N272" t="s">
        <v>526</v>
      </c>
      <c r="O272" t="s">
        <v>526</v>
      </c>
      <c r="P272" t="s">
        <v>526</v>
      </c>
      <c r="Q272" t="s">
        <v>526</v>
      </c>
      <c r="R272" t="s">
        <v>526</v>
      </c>
      <c r="S272" t="s">
        <v>526</v>
      </c>
      <c r="T272" t="s">
        <v>336</v>
      </c>
      <c r="U272" t="s">
        <v>336</v>
      </c>
      <c r="V272" t="s">
        <v>336</v>
      </c>
      <c r="W272" t="s">
        <v>336</v>
      </c>
      <c r="X272" t="s">
        <v>336</v>
      </c>
      <c r="Y272" t="s">
        <v>336</v>
      </c>
      <c r="Z272" t="s">
        <v>336</v>
      </c>
      <c r="AH272" t="str">
        <f t="array" ref="AH2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2" t="str">
        <f t="array" ref="AI2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2" s="18" t="e">
        <f>VLOOKUP(data[Lead Name],get_cat!$A$170:$B$171,2,0)</f>
        <v>#N/A</v>
      </c>
    </row>
    <row r="273" spans="1:37" x14ac:dyDescent="0.3">
      <c r="A273" t="s">
        <v>524</v>
      </c>
      <c r="B273" t="s">
        <v>336</v>
      </c>
      <c r="C273" t="s">
        <v>336</v>
      </c>
      <c r="D273" t="s">
        <v>336</v>
      </c>
      <c r="E273" t="s">
        <v>526</v>
      </c>
      <c r="F273" t="s">
        <v>526</v>
      </c>
      <c r="G273" t="s">
        <v>526</v>
      </c>
      <c r="H273" t="s">
        <v>526</v>
      </c>
      <c r="I273" t="s">
        <v>526</v>
      </c>
      <c r="J273" t="s">
        <v>526</v>
      </c>
      <c r="K273" t="s">
        <v>526</v>
      </c>
      <c r="L273" t="s">
        <v>526</v>
      </c>
      <c r="M273" t="s">
        <v>526</v>
      </c>
      <c r="N273" t="s">
        <v>526</v>
      </c>
      <c r="O273" t="s">
        <v>526</v>
      </c>
      <c r="P273" t="s">
        <v>526</v>
      </c>
      <c r="Q273" t="s">
        <v>526</v>
      </c>
      <c r="R273" t="s">
        <v>526</v>
      </c>
      <c r="S273" t="s">
        <v>526</v>
      </c>
      <c r="T273" t="s">
        <v>336</v>
      </c>
      <c r="U273" t="s">
        <v>336</v>
      </c>
      <c r="V273" t="s">
        <v>336</v>
      </c>
      <c r="W273" t="s">
        <v>336</v>
      </c>
      <c r="X273" t="s">
        <v>336</v>
      </c>
      <c r="Y273" t="s">
        <v>336</v>
      </c>
      <c r="Z273" t="s">
        <v>336</v>
      </c>
      <c r="AH273" t="str">
        <f t="array" ref="AH2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3" t="str">
        <f t="array" ref="AI2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3" s="18" t="e">
        <f>VLOOKUP(data[Lead Name],get_cat!$A$170:$B$171,2,0)</f>
        <v>#N/A</v>
      </c>
    </row>
    <row r="274" spans="1:37" x14ac:dyDescent="0.3">
      <c r="A274" t="s">
        <v>524</v>
      </c>
      <c r="B274" t="s">
        <v>336</v>
      </c>
      <c r="C274" t="s">
        <v>336</v>
      </c>
      <c r="D274" t="s">
        <v>336</v>
      </c>
      <c r="E274" t="s">
        <v>526</v>
      </c>
      <c r="F274" t="s">
        <v>526</v>
      </c>
      <c r="G274" t="s">
        <v>526</v>
      </c>
      <c r="H274" t="s">
        <v>526</v>
      </c>
      <c r="I274" t="s">
        <v>526</v>
      </c>
      <c r="J274" t="s">
        <v>526</v>
      </c>
      <c r="K274" t="s">
        <v>526</v>
      </c>
      <c r="L274" t="s">
        <v>526</v>
      </c>
      <c r="M274" t="s">
        <v>526</v>
      </c>
      <c r="N274" t="s">
        <v>526</v>
      </c>
      <c r="O274" t="s">
        <v>526</v>
      </c>
      <c r="P274" t="s">
        <v>526</v>
      </c>
      <c r="Q274" t="s">
        <v>526</v>
      </c>
      <c r="R274" t="s">
        <v>526</v>
      </c>
      <c r="S274" t="s">
        <v>526</v>
      </c>
      <c r="T274" t="s">
        <v>336</v>
      </c>
      <c r="U274" t="s">
        <v>336</v>
      </c>
      <c r="V274" t="s">
        <v>336</v>
      </c>
      <c r="W274" t="s">
        <v>336</v>
      </c>
      <c r="X274" t="s">
        <v>336</v>
      </c>
      <c r="Y274" t="s">
        <v>336</v>
      </c>
      <c r="Z274" t="s">
        <v>336</v>
      </c>
      <c r="AH274" t="str">
        <f t="array" ref="AH2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4" t="str">
        <f t="array" ref="AI2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4" s="18" t="e">
        <f>VLOOKUP(data[Lead Name],get_cat!$A$170:$B$171,2,0)</f>
        <v>#N/A</v>
      </c>
    </row>
    <row r="275" spans="1:37" x14ac:dyDescent="0.3">
      <c r="A275" t="s">
        <v>524</v>
      </c>
      <c r="B275" t="s">
        <v>336</v>
      </c>
      <c r="C275" t="s">
        <v>336</v>
      </c>
      <c r="D275" t="s">
        <v>336</v>
      </c>
      <c r="E275" t="s">
        <v>526</v>
      </c>
      <c r="F275" t="s">
        <v>526</v>
      </c>
      <c r="G275" t="s">
        <v>526</v>
      </c>
      <c r="H275" t="s">
        <v>526</v>
      </c>
      <c r="I275" t="s">
        <v>526</v>
      </c>
      <c r="J275" t="s">
        <v>526</v>
      </c>
      <c r="K275" t="s">
        <v>526</v>
      </c>
      <c r="L275" t="s">
        <v>526</v>
      </c>
      <c r="M275" t="s">
        <v>526</v>
      </c>
      <c r="N275" t="s">
        <v>526</v>
      </c>
      <c r="O275" t="s">
        <v>526</v>
      </c>
      <c r="P275" t="s">
        <v>526</v>
      </c>
      <c r="Q275" t="s">
        <v>526</v>
      </c>
      <c r="R275" t="s">
        <v>526</v>
      </c>
      <c r="S275" t="s">
        <v>526</v>
      </c>
      <c r="T275" t="s">
        <v>336</v>
      </c>
      <c r="U275" t="s">
        <v>336</v>
      </c>
      <c r="V275" t="s">
        <v>336</v>
      </c>
      <c r="W275" t="s">
        <v>336</v>
      </c>
      <c r="X275" t="s">
        <v>336</v>
      </c>
      <c r="Y275" t="s">
        <v>336</v>
      </c>
      <c r="Z275" t="s">
        <v>336</v>
      </c>
      <c r="AH275" t="str">
        <f t="array" ref="AH2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5" t="str">
        <f t="array" ref="AI2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5" s="18" t="e">
        <f>VLOOKUP(data[Lead Name],get_cat!$A$170:$B$171,2,0)</f>
        <v>#N/A</v>
      </c>
    </row>
    <row r="276" spans="1:37" x14ac:dyDescent="0.3">
      <c r="A276" t="s">
        <v>524</v>
      </c>
      <c r="B276" t="s">
        <v>336</v>
      </c>
      <c r="C276" t="s">
        <v>336</v>
      </c>
      <c r="D276" t="s">
        <v>336</v>
      </c>
      <c r="E276" t="s">
        <v>526</v>
      </c>
      <c r="F276" t="s">
        <v>526</v>
      </c>
      <c r="G276" t="s">
        <v>526</v>
      </c>
      <c r="H276" t="s">
        <v>526</v>
      </c>
      <c r="I276" t="s">
        <v>526</v>
      </c>
      <c r="J276" t="s">
        <v>526</v>
      </c>
      <c r="K276" t="s">
        <v>526</v>
      </c>
      <c r="L276" t="s">
        <v>526</v>
      </c>
      <c r="M276" t="s">
        <v>526</v>
      </c>
      <c r="N276" t="s">
        <v>526</v>
      </c>
      <c r="O276" t="s">
        <v>526</v>
      </c>
      <c r="P276" t="s">
        <v>526</v>
      </c>
      <c r="Q276" t="s">
        <v>526</v>
      </c>
      <c r="R276" t="s">
        <v>526</v>
      </c>
      <c r="S276" t="s">
        <v>526</v>
      </c>
      <c r="T276" t="s">
        <v>336</v>
      </c>
      <c r="U276" t="s">
        <v>336</v>
      </c>
      <c r="V276" t="s">
        <v>336</v>
      </c>
      <c r="W276" t="s">
        <v>336</v>
      </c>
      <c r="X276" t="s">
        <v>336</v>
      </c>
      <c r="Y276" t="s">
        <v>336</v>
      </c>
      <c r="Z276" t="s">
        <v>336</v>
      </c>
      <c r="AH276" t="str">
        <f t="array" ref="AH2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6" t="str">
        <f t="array" ref="AI2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6" s="18" t="e">
        <f>VLOOKUP(data[Lead Name],get_cat!$A$170:$B$171,2,0)</f>
        <v>#N/A</v>
      </c>
    </row>
    <row r="277" spans="1:37" x14ac:dyDescent="0.3">
      <c r="A277" t="s">
        <v>524</v>
      </c>
      <c r="B277" t="s">
        <v>336</v>
      </c>
      <c r="C277" t="s">
        <v>336</v>
      </c>
      <c r="D277" t="s">
        <v>336</v>
      </c>
      <c r="E277" t="s">
        <v>526</v>
      </c>
      <c r="F277" t="s">
        <v>526</v>
      </c>
      <c r="G277" t="s">
        <v>526</v>
      </c>
      <c r="H277" t="s">
        <v>526</v>
      </c>
      <c r="I277" t="s">
        <v>526</v>
      </c>
      <c r="J277" t="s">
        <v>526</v>
      </c>
      <c r="K277" t="s">
        <v>526</v>
      </c>
      <c r="L277" t="s">
        <v>526</v>
      </c>
      <c r="M277" t="s">
        <v>526</v>
      </c>
      <c r="N277" t="s">
        <v>526</v>
      </c>
      <c r="O277" t="s">
        <v>526</v>
      </c>
      <c r="P277" t="s">
        <v>526</v>
      </c>
      <c r="Q277" t="s">
        <v>526</v>
      </c>
      <c r="R277" t="s">
        <v>526</v>
      </c>
      <c r="S277" t="s">
        <v>526</v>
      </c>
      <c r="T277" t="s">
        <v>336</v>
      </c>
      <c r="U277" t="s">
        <v>336</v>
      </c>
      <c r="V277" t="s">
        <v>336</v>
      </c>
      <c r="W277" t="s">
        <v>336</v>
      </c>
      <c r="X277" t="s">
        <v>336</v>
      </c>
      <c r="Y277" t="s">
        <v>336</v>
      </c>
      <c r="Z277" t="s">
        <v>336</v>
      </c>
      <c r="AH277" t="str">
        <f t="array" ref="AH2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7" t="str">
        <f t="array" ref="AI2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7" s="18" t="e">
        <f>VLOOKUP(data[Lead Name],get_cat!$A$170:$B$171,2,0)</f>
        <v>#N/A</v>
      </c>
    </row>
    <row r="278" spans="1:37" x14ac:dyDescent="0.3">
      <c r="A278" t="s">
        <v>524</v>
      </c>
      <c r="B278" t="s">
        <v>336</v>
      </c>
      <c r="C278" t="s">
        <v>336</v>
      </c>
      <c r="D278" t="s">
        <v>336</v>
      </c>
      <c r="E278" t="s">
        <v>526</v>
      </c>
      <c r="F278" t="s">
        <v>526</v>
      </c>
      <c r="G278" t="s">
        <v>526</v>
      </c>
      <c r="H278" t="s">
        <v>526</v>
      </c>
      <c r="I278" t="s">
        <v>526</v>
      </c>
      <c r="J278" t="s">
        <v>526</v>
      </c>
      <c r="K278" t="s">
        <v>526</v>
      </c>
      <c r="L278" t="s">
        <v>526</v>
      </c>
      <c r="M278" t="s">
        <v>526</v>
      </c>
      <c r="N278" t="s">
        <v>526</v>
      </c>
      <c r="O278" t="s">
        <v>526</v>
      </c>
      <c r="P278" t="s">
        <v>526</v>
      </c>
      <c r="Q278" t="s">
        <v>526</v>
      </c>
      <c r="R278" t="s">
        <v>526</v>
      </c>
      <c r="S278" t="s">
        <v>526</v>
      </c>
      <c r="T278" t="s">
        <v>336</v>
      </c>
      <c r="U278" t="s">
        <v>336</v>
      </c>
      <c r="V278" t="s">
        <v>336</v>
      </c>
      <c r="W278" t="s">
        <v>336</v>
      </c>
      <c r="X278" t="s">
        <v>336</v>
      </c>
      <c r="Y278" t="s">
        <v>336</v>
      </c>
      <c r="Z278" t="s">
        <v>336</v>
      </c>
      <c r="AH278" t="str">
        <f t="array" ref="AH2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8" t="str">
        <f t="array" ref="AI2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8" s="18" t="e">
        <f>VLOOKUP(data[Lead Name],get_cat!$A$170:$B$171,2,0)</f>
        <v>#N/A</v>
      </c>
    </row>
    <row r="279" spans="1:37" x14ac:dyDescent="0.3">
      <c r="A279" t="s">
        <v>524</v>
      </c>
      <c r="B279" t="s">
        <v>336</v>
      </c>
      <c r="C279" t="s">
        <v>336</v>
      </c>
      <c r="D279" t="s">
        <v>336</v>
      </c>
      <c r="E279" t="s">
        <v>526</v>
      </c>
      <c r="F279" t="s">
        <v>526</v>
      </c>
      <c r="G279" t="s">
        <v>526</v>
      </c>
      <c r="H279" t="s">
        <v>526</v>
      </c>
      <c r="I279" t="s">
        <v>526</v>
      </c>
      <c r="J279" t="s">
        <v>526</v>
      </c>
      <c r="K279" t="s">
        <v>526</v>
      </c>
      <c r="L279" t="s">
        <v>526</v>
      </c>
      <c r="M279" t="s">
        <v>526</v>
      </c>
      <c r="N279" t="s">
        <v>526</v>
      </c>
      <c r="O279" t="s">
        <v>526</v>
      </c>
      <c r="P279" t="s">
        <v>526</v>
      </c>
      <c r="Q279" t="s">
        <v>526</v>
      </c>
      <c r="R279" t="s">
        <v>526</v>
      </c>
      <c r="S279" t="s">
        <v>526</v>
      </c>
      <c r="T279" t="s">
        <v>336</v>
      </c>
      <c r="U279" t="s">
        <v>336</v>
      </c>
      <c r="V279" t="s">
        <v>336</v>
      </c>
      <c r="W279" t="s">
        <v>336</v>
      </c>
      <c r="X279" t="s">
        <v>336</v>
      </c>
      <c r="Y279" t="s">
        <v>336</v>
      </c>
      <c r="Z279" t="s">
        <v>336</v>
      </c>
      <c r="AH279" t="str">
        <f t="array" ref="AH2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79" t="str">
        <f t="array" ref="AI2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79" s="18" t="e">
        <f>VLOOKUP(data[Lead Name],get_cat!$A$170:$B$171,2,0)</f>
        <v>#N/A</v>
      </c>
    </row>
    <row r="280" spans="1:37" x14ac:dyDescent="0.3">
      <c r="A280" t="s">
        <v>524</v>
      </c>
      <c r="B280" t="s">
        <v>336</v>
      </c>
      <c r="C280" t="s">
        <v>336</v>
      </c>
      <c r="D280" t="s">
        <v>336</v>
      </c>
      <c r="E280" t="s">
        <v>526</v>
      </c>
      <c r="F280" t="s">
        <v>526</v>
      </c>
      <c r="G280" t="s">
        <v>526</v>
      </c>
      <c r="H280" t="s">
        <v>526</v>
      </c>
      <c r="I280" t="s">
        <v>526</v>
      </c>
      <c r="J280" t="s">
        <v>526</v>
      </c>
      <c r="K280" t="s">
        <v>526</v>
      </c>
      <c r="L280" t="s">
        <v>526</v>
      </c>
      <c r="M280" t="s">
        <v>526</v>
      </c>
      <c r="N280" t="s">
        <v>526</v>
      </c>
      <c r="O280" t="s">
        <v>526</v>
      </c>
      <c r="P280" t="s">
        <v>526</v>
      </c>
      <c r="Q280" t="s">
        <v>526</v>
      </c>
      <c r="R280" t="s">
        <v>526</v>
      </c>
      <c r="S280" t="s">
        <v>526</v>
      </c>
      <c r="T280" t="s">
        <v>336</v>
      </c>
      <c r="U280" t="s">
        <v>336</v>
      </c>
      <c r="V280" t="s">
        <v>336</v>
      </c>
      <c r="W280" t="s">
        <v>336</v>
      </c>
      <c r="X280" t="s">
        <v>336</v>
      </c>
      <c r="Y280" t="s">
        <v>336</v>
      </c>
      <c r="Z280" t="s">
        <v>336</v>
      </c>
      <c r="AH280" t="str">
        <f t="array" ref="AH2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0" t="str">
        <f t="array" ref="AI2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0" s="18" t="e">
        <f>VLOOKUP(data[Lead Name],get_cat!$A$170:$B$171,2,0)</f>
        <v>#N/A</v>
      </c>
    </row>
    <row r="281" spans="1:37" x14ac:dyDescent="0.3">
      <c r="A281" t="s">
        <v>524</v>
      </c>
      <c r="B281" t="s">
        <v>336</v>
      </c>
      <c r="C281" t="s">
        <v>336</v>
      </c>
      <c r="D281" t="s">
        <v>336</v>
      </c>
      <c r="E281" t="s">
        <v>526</v>
      </c>
      <c r="F281" t="s">
        <v>526</v>
      </c>
      <c r="G281" t="s">
        <v>526</v>
      </c>
      <c r="H281" t="s">
        <v>526</v>
      </c>
      <c r="I281" t="s">
        <v>526</v>
      </c>
      <c r="J281" t="s">
        <v>526</v>
      </c>
      <c r="K281" t="s">
        <v>526</v>
      </c>
      <c r="L281" t="s">
        <v>526</v>
      </c>
      <c r="M281" t="s">
        <v>526</v>
      </c>
      <c r="N281" t="s">
        <v>526</v>
      </c>
      <c r="O281" t="s">
        <v>526</v>
      </c>
      <c r="P281" t="s">
        <v>526</v>
      </c>
      <c r="Q281" t="s">
        <v>526</v>
      </c>
      <c r="R281" t="s">
        <v>526</v>
      </c>
      <c r="S281" t="s">
        <v>526</v>
      </c>
      <c r="T281" t="s">
        <v>336</v>
      </c>
      <c r="U281" t="s">
        <v>336</v>
      </c>
      <c r="V281" t="s">
        <v>336</v>
      </c>
      <c r="W281" t="s">
        <v>336</v>
      </c>
      <c r="X281" t="s">
        <v>336</v>
      </c>
      <c r="Y281" t="s">
        <v>336</v>
      </c>
      <c r="Z281" t="s">
        <v>336</v>
      </c>
      <c r="AH281" t="str">
        <f t="array" ref="AH2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1" t="str">
        <f t="array" ref="AI2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1" s="18" t="e">
        <f>VLOOKUP(data[Lead Name],get_cat!$A$170:$B$171,2,0)</f>
        <v>#N/A</v>
      </c>
    </row>
    <row r="282" spans="1:37" x14ac:dyDescent="0.3">
      <c r="A282" t="s">
        <v>524</v>
      </c>
      <c r="B282" t="s">
        <v>336</v>
      </c>
      <c r="C282" t="s">
        <v>336</v>
      </c>
      <c r="D282" t="s">
        <v>336</v>
      </c>
      <c r="E282" t="s">
        <v>526</v>
      </c>
      <c r="F282" t="s">
        <v>526</v>
      </c>
      <c r="G282" t="s">
        <v>526</v>
      </c>
      <c r="H282" t="s">
        <v>526</v>
      </c>
      <c r="I282" t="s">
        <v>526</v>
      </c>
      <c r="J282" t="s">
        <v>526</v>
      </c>
      <c r="K282" t="s">
        <v>526</v>
      </c>
      <c r="L282" t="s">
        <v>526</v>
      </c>
      <c r="M282" t="s">
        <v>526</v>
      </c>
      <c r="N282" t="s">
        <v>526</v>
      </c>
      <c r="O282" t="s">
        <v>526</v>
      </c>
      <c r="P282" t="s">
        <v>526</v>
      </c>
      <c r="Q282" t="s">
        <v>526</v>
      </c>
      <c r="R282" t="s">
        <v>526</v>
      </c>
      <c r="S282" t="s">
        <v>526</v>
      </c>
      <c r="T282" t="s">
        <v>336</v>
      </c>
      <c r="U282" t="s">
        <v>336</v>
      </c>
      <c r="V282" t="s">
        <v>336</v>
      </c>
      <c r="W282" t="s">
        <v>336</v>
      </c>
      <c r="X282" t="s">
        <v>336</v>
      </c>
      <c r="Y282" t="s">
        <v>336</v>
      </c>
      <c r="Z282" t="s">
        <v>336</v>
      </c>
      <c r="AH282" t="str">
        <f t="array" ref="AH2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2" t="str">
        <f t="array" ref="AI2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2" s="18" t="e">
        <f>VLOOKUP(data[Lead Name],get_cat!$A$170:$B$171,2,0)</f>
        <v>#N/A</v>
      </c>
    </row>
    <row r="283" spans="1:37" x14ac:dyDescent="0.3">
      <c r="A283" t="s">
        <v>524</v>
      </c>
      <c r="B283" t="s">
        <v>336</v>
      </c>
      <c r="C283" t="s">
        <v>336</v>
      </c>
      <c r="D283" t="s">
        <v>336</v>
      </c>
      <c r="E283" t="s">
        <v>526</v>
      </c>
      <c r="F283" t="s">
        <v>526</v>
      </c>
      <c r="G283" t="s">
        <v>526</v>
      </c>
      <c r="H283" t="s">
        <v>526</v>
      </c>
      <c r="I283" t="s">
        <v>526</v>
      </c>
      <c r="J283" t="s">
        <v>526</v>
      </c>
      <c r="K283" t="s">
        <v>526</v>
      </c>
      <c r="L283" t="s">
        <v>526</v>
      </c>
      <c r="M283" t="s">
        <v>526</v>
      </c>
      <c r="N283" t="s">
        <v>526</v>
      </c>
      <c r="O283" t="s">
        <v>526</v>
      </c>
      <c r="P283" t="s">
        <v>526</v>
      </c>
      <c r="Q283" t="s">
        <v>526</v>
      </c>
      <c r="R283" t="s">
        <v>526</v>
      </c>
      <c r="S283" t="s">
        <v>526</v>
      </c>
      <c r="T283" t="s">
        <v>336</v>
      </c>
      <c r="U283" t="s">
        <v>336</v>
      </c>
      <c r="V283" t="s">
        <v>336</v>
      </c>
      <c r="W283" t="s">
        <v>336</v>
      </c>
      <c r="X283" t="s">
        <v>336</v>
      </c>
      <c r="Y283" t="s">
        <v>336</v>
      </c>
      <c r="Z283" t="s">
        <v>336</v>
      </c>
      <c r="AH283" t="str">
        <f t="array" ref="AH2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3" t="str">
        <f t="array" ref="AI2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3" s="18" t="e">
        <f>VLOOKUP(data[Lead Name],get_cat!$A$170:$B$171,2,0)</f>
        <v>#N/A</v>
      </c>
    </row>
    <row r="284" spans="1:37" x14ac:dyDescent="0.3">
      <c r="A284" t="s">
        <v>524</v>
      </c>
      <c r="B284" t="s">
        <v>336</v>
      </c>
      <c r="C284" t="s">
        <v>336</v>
      </c>
      <c r="D284" t="s">
        <v>336</v>
      </c>
      <c r="E284" t="s">
        <v>526</v>
      </c>
      <c r="F284" t="s">
        <v>526</v>
      </c>
      <c r="G284" t="s">
        <v>526</v>
      </c>
      <c r="H284" t="s">
        <v>526</v>
      </c>
      <c r="I284" t="s">
        <v>526</v>
      </c>
      <c r="J284" t="s">
        <v>526</v>
      </c>
      <c r="K284" t="s">
        <v>526</v>
      </c>
      <c r="L284" t="s">
        <v>526</v>
      </c>
      <c r="M284" t="s">
        <v>526</v>
      </c>
      <c r="N284" t="s">
        <v>526</v>
      </c>
      <c r="O284" t="s">
        <v>526</v>
      </c>
      <c r="P284" t="s">
        <v>526</v>
      </c>
      <c r="Q284" t="s">
        <v>526</v>
      </c>
      <c r="R284" t="s">
        <v>526</v>
      </c>
      <c r="S284" t="s">
        <v>526</v>
      </c>
      <c r="T284" t="s">
        <v>336</v>
      </c>
      <c r="U284" t="s">
        <v>336</v>
      </c>
      <c r="V284" t="s">
        <v>336</v>
      </c>
      <c r="W284" t="s">
        <v>336</v>
      </c>
      <c r="X284" t="s">
        <v>336</v>
      </c>
      <c r="Y284" t="s">
        <v>336</v>
      </c>
      <c r="Z284" t="s">
        <v>336</v>
      </c>
      <c r="AH284" t="str">
        <f t="array" ref="AH2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4" t="str">
        <f t="array" ref="AI2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4" s="18" t="e">
        <f>VLOOKUP(data[Lead Name],get_cat!$A$170:$B$171,2,0)</f>
        <v>#N/A</v>
      </c>
    </row>
    <row r="285" spans="1:37" x14ac:dyDescent="0.3">
      <c r="A285" t="s">
        <v>524</v>
      </c>
      <c r="B285" t="s">
        <v>336</v>
      </c>
      <c r="C285" t="s">
        <v>336</v>
      </c>
      <c r="D285" t="s">
        <v>336</v>
      </c>
      <c r="E285" t="s">
        <v>526</v>
      </c>
      <c r="F285" t="s">
        <v>526</v>
      </c>
      <c r="G285" t="s">
        <v>526</v>
      </c>
      <c r="H285" t="s">
        <v>526</v>
      </c>
      <c r="I285" t="s">
        <v>526</v>
      </c>
      <c r="J285" t="s">
        <v>526</v>
      </c>
      <c r="K285" t="s">
        <v>526</v>
      </c>
      <c r="L285" t="s">
        <v>526</v>
      </c>
      <c r="M285" t="s">
        <v>526</v>
      </c>
      <c r="N285" t="s">
        <v>526</v>
      </c>
      <c r="O285" t="s">
        <v>526</v>
      </c>
      <c r="P285" t="s">
        <v>526</v>
      </c>
      <c r="Q285" t="s">
        <v>526</v>
      </c>
      <c r="R285" t="s">
        <v>526</v>
      </c>
      <c r="S285" t="s">
        <v>526</v>
      </c>
      <c r="T285" t="s">
        <v>336</v>
      </c>
      <c r="U285" t="s">
        <v>336</v>
      </c>
      <c r="V285" t="s">
        <v>336</v>
      </c>
      <c r="W285" t="s">
        <v>336</v>
      </c>
      <c r="X285" t="s">
        <v>336</v>
      </c>
      <c r="Y285" t="s">
        <v>336</v>
      </c>
      <c r="Z285" t="s">
        <v>336</v>
      </c>
      <c r="AH285" t="str">
        <f t="array" ref="AH2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5" t="str">
        <f t="array" ref="AI2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5" s="18" t="e">
        <f>VLOOKUP(data[Lead Name],get_cat!$A$170:$B$171,2,0)</f>
        <v>#N/A</v>
      </c>
    </row>
    <row r="286" spans="1:37" x14ac:dyDescent="0.3">
      <c r="A286" t="s">
        <v>524</v>
      </c>
      <c r="B286" t="s">
        <v>336</v>
      </c>
      <c r="C286" t="s">
        <v>336</v>
      </c>
      <c r="D286" t="s">
        <v>336</v>
      </c>
      <c r="E286" t="s">
        <v>526</v>
      </c>
      <c r="F286" t="s">
        <v>526</v>
      </c>
      <c r="G286" t="s">
        <v>526</v>
      </c>
      <c r="H286" t="s">
        <v>526</v>
      </c>
      <c r="I286" t="s">
        <v>526</v>
      </c>
      <c r="J286" t="s">
        <v>526</v>
      </c>
      <c r="K286" t="s">
        <v>526</v>
      </c>
      <c r="L286" t="s">
        <v>526</v>
      </c>
      <c r="M286" t="s">
        <v>526</v>
      </c>
      <c r="N286" t="s">
        <v>526</v>
      </c>
      <c r="O286" t="s">
        <v>526</v>
      </c>
      <c r="P286" t="s">
        <v>526</v>
      </c>
      <c r="Q286" t="s">
        <v>526</v>
      </c>
      <c r="R286" t="s">
        <v>526</v>
      </c>
      <c r="S286" t="s">
        <v>526</v>
      </c>
      <c r="T286" t="s">
        <v>336</v>
      </c>
      <c r="U286" t="s">
        <v>336</v>
      </c>
      <c r="V286" t="s">
        <v>336</v>
      </c>
      <c r="W286" t="s">
        <v>336</v>
      </c>
      <c r="X286" t="s">
        <v>336</v>
      </c>
      <c r="Y286" t="s">
        <v>336</v>
      </c>
      <c r="Z286" t="s">
        <v>336</v>
      </c>
      <c r="AH286" t="str">
        <f t="array" ref="AH2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6" t="str">
        <f t="array" ref="AI2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6" s="18" t="e">
        <f>VLOOKUP(data[Lead Name],get_cat!$A$170:$B$171,2,0)</f>
        <v>#N/A</v>
      </c>
    </row>
    <row r="287" spans="1:37" x14ac:dyDescent="0.3">
      <c r="A287" t="s">
        <v>524</v>
      </c>
      <c r="B287" t="s">
        <v>336</v>
      </c>
      <c r="C287" t="s">
        <v>336</v>
      </c>
      <c r="D287" t="s">
        <v>336</v>
      </c>
      <c r="E287" t="s">
        <v>526</v>
      </c>
      <c r="F287" t="s">
        <v>526</v>
      </c>
      <c r="G287" t="s">
        <v>526</v>
      </c>
      <c r="H287" t="s">
        <v>526</v>
      </c>
      <c r="I287" t="s">
        <v>526</v>
      </c>
      <c r="J287" t="s">
        <v>526</v>
      </c>
      <c r="K287" t="s">
        <v>526</v>
      </c>
      <c r="L287" t="s">
        <v>526</v>
      </c>
      <c r="M287" t="s">
        <v>526</v>
      </c>
      <c r="N287" t="s">
        <v>526</v>
      </c>
      <c r="O287" t="s">
        <v>526</v>
      </c>
      <c r="P287" t="s">
        <v>526</v>
      </c>
      <c r="Q287" t="s">
        <v>526</v>
      </c>
      <c r="R287" t="s">
        <v>526</v>
      </c>
      <c r="S287" t="s">
        <v>526</v>
      </c>
      <c r="T287" t="s">
        <v>336</v>
      </c>
      <c r="U287" t="s">
        <v>336</v>
      </c>
      <c r="V287" t="s">
        <v>336</v>
      </c>
      <c r="W287" t="s">
        <v>336</v>
      </c>
      <c r="X287" t="s">
        <v>336</v>
      </c>
      <c r="Y287" t="s">
        <v>336</v>
      </c>
      <c r="Z287" t="s">
        <v>336</v>
      </c>
      <c r="AH287" t="str">
        <f t="array" ref="AH2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7" t="str">
        <f t="array" ref="AI2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7" s="18" t="e">
        <f>VLOOKUP(data[Lead Name],get_cat!$A$170:$B$171,2,0)</f>
        <v>#N/A</v>
      </c>
    </row>
    <row r="288" spans="1:37" x14ac:dyDescent="0.3">
      <c r="A288" t="s">
        <v>524</v>
      </c>
      <c r="B288" t="s">
        <v>336</v>
      </c>
      <c r="C288" t="s">
        <v>336</v>
      </c>
      <c r="D288" t="s">
        <v>336</v>
      </c>
      <c r="E288" t="s">
        <v>526</v>
      </c>
      <c r="F288" t="s">
        <v>526</v>
      </c>
      <c r="G288" t="s">
        <v>526</v>
      </c>
      <c r="H288" t="s">
        <v>526</v>
      </c>
      <c r="I288" t="s">
        <v>526</v>
      </c>
      <c r="J288" t="s">
        <v>526</v>
      </c>
      <c r="K288" t="s">
        <v>526</v>
      </c>
      <c r="L288" t="s">
        <v>526</v>
      </c>
      <c r="M288" t="s">
        <v>526</v>
      </c>
      <c r="N288" t="s">
        <v>526</v>
      </c>
      <c r="O288" t="s">
        <v>526</v>
      </c>
      <c r="P288" t="s">
        <v>526</v>
      </c>
      <c r="Q288" t="s">
        <v>526</v>
      </c>
      <c r="R288" t="s">
        <v>526</v>
      </c>
      <c r="S288" t="s">
        <v>526</v>
      </c>
      <c r="T288" t="s">
        <v>336</v>
      </c>
      <c r="U288" t="s">
        <v>336</v>
      </c>
      <c r="V288" t="s">
        <v>336</v>
      </c>
      <c r="W288" t="s">
        <v>336</v>
      </c>
      <c r="X288" t="s">
        <v>336</v>
      </c>
      <c r="Y288" t="s">
        <v>336</v>
      </c>
      <c r="Z288" t="s">
        <v>336</v>
      </c>
      <c r="AH288" t="str">
        <f t="array" ref="AH2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8" t="str">
        <f t="array" ref="AI2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8" s="18" t="e">
        <f>VLOOKUP(data[Lead Name],get_cat!$A$170:$B$171,2,0)</f>
        <v>#N/A</v>
      </c>
    </row>
    <row r="289" spans="1:37" x14ac:dyDescent="0.3">
      <c r="A289" t="s">
        <v>524</v>
      </c>
      <c r="B289" t="s">
        <v>336</v>
      </c>
      <c r="C289" t="s">
        <v>336</v>
      </c>
      <c r="D289" t="s">
        <v>336</v>
      </c>
      <c r="E289" t="s">
        <v>526</v>
      </c>
      <c r="F289" t="s">
        <v>526</v>
      </c>
      <c r="G289" t="s">
        <v>526</v>
      </c>
      <c r="H289" t="s">
        <v>526</v>
      </c>
      <c r="I289" t="s">
        <v>526</v>
      </c>
      <c r="J289" t="s">
        <v>526</v>
      </c>
      <c r="K289" t="s">
        <v>526</v>
      </c>
      <c r="L289" t="s">
        <v>526</v>
      </c>
      <c r="M289" t="s">
        <v>526</v>
      </c>
      <c r="N289" t="s">
        <v>526</v>
      </c>
      <c r="O289" t="s">
        <v>526</v>
      </c>
      <c r="P289" t="s">
        <v>526</v>
      </c>
      <c r="Q289" t="s">
        <v>526</v>
      </c>
      <c r="R289" t="s">
        <v>526</v>
      </c>
      <c r="S289" t="s">
        <v>526</v>
      </c>
      <c r="T289" t="s">
        <v>336</v>
      </c>
      <c r="U289" t="s">
        <v>336</v>
      </c>
      <c r="V289" t="s">
        <v>336</v>
      </c>
      <c r="W289" t="s">
        <v>336</v>
      </c>
      <c r="X289" t="s">
        <v>336</v>
      </c>
      <c r="Y289" t="s">
        <v>336</v>
      </c>
      <c r="Z289" t="s">
        <v>336</v>
      </c>
      <c r="AH289" t="str">
        <f t="array" ref="AH2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89" t="str">
        <f t="array" ref="AI2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89" s="18" t="e">
        <f>VLOOKUP(data[Lead Name],get_cat!$A$170:$B$171,2,0)</f>
        <v>#N/A</v>
      </c>
    </row>
    <row r="290" spans="1:37" x14ac:dyDescent="0.3">
      <c r="A290" t="s">
        <v>524</v>
      </c>
      <c r="B290" t="s">
        <v>336</v>
      </c>
      <c r="C290" t="s">
        <v>336</v>
      </c>
      <c r="D290" t="s">
        <v>336</v>
      </c>
      <c r="E290" t="s">
        <v>526</v>
      </c>
      <c r="F290" t="s">
        <v>526</v>
      </c>
      <c r="G290" t="s">
        <v>526</v>
      </c>
      <c r="H290" t="s">
        <v>526</v>
      </c>
      <c r="I290" t="s">
        <v>526</v>
      </c>
      <c r="J290" t="s">
        <v>526</v>
      </c>
      <c r="K290" t="s">
        <v>526</v>
      </c>
      <c r="L290" t="s">
        <v>526</v>
      </c>
      <c r="M290" t="s">
        <v>526</v>
      </c>
      <c r="N290" t="s">
        <v>526</v>
      </c>
      <c r="O290" t="s">
        <v>526</v>
      </c>
      <c r="P290" t="s">
        <v>526</v>
      </c>
      <c r="Q290" t="s">
        <v>526</v>
      </c>
      <c r="R290" t="s">
        <v>526</v>
      </c>
      <c r="S290" t="s">
        <v>526</v>
      </c>
      <c r="T290" t="s">
        <v>336</v>
      </c>
      <c r="U290" t="s">
        <v>336</v>
      </c>
      <c r="V290" t="s">
        <v>336</v>
      </c>
      <c r="W290" t="s">
        <v>336</v>
      </c>
      <c r="X290" t="s">
        <v>336</v>
      </c>
      <c r="Y290" t="s">
        <v>336</v>
      </c>
      <c r="Z290" t="s">
        <v>336</v>
      </c>
      <c r="AH290" t="str">
        <f t="array" ref="AH2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0" t="str">
        <f t="array" ref="AI2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0" s="18" t="e">
        <f>VLOOKUP(data[Lead Name],get_cat!$A$170:$B$171,2,0)</f>
        <v>#N/A</v>
      </c>
    </row>
    <row r="291" spans="1:37" x14ac:dyDescent="0.3">
      <c r="A291" t="s">
        <v>524</v>
      </c>
      <c r="B291" t="s">
        <v>336</v>
      </c>
      <c r="C291" t="s">
        <v>336</v>
      </c>
      <c r="D291" t="s">
        <v>336</v>
      </c>
      <c r="E291" t="s">
        <v>526</v>
      </c>
      <c r="F291" t="s">
        <v>526</v>
      </c>
      <c r="G291" t="s">
        <v>526</v>
      </c>
      <c r="H291" t="s">
        <v>526</v>
      </c>
      <c r="I291" t="s">
        <v>526</v>
      </c>
      <c r="J291" t="s">
        <v>526</v>
      </c>
      <c r="K291" t="s">
        <v>526</v>
      </c>
      <c r="L291" t="s">
        <v>526</v>
      </c>
      <c r="M291" t="s">
        <v>526</v>
      </c>
      <c r="N291" t="s">
        <v>526</v>
      </c>
      <c r="O291" t="s">
        <v>526</v>
      </c>
      <c r="P291" t="s">
        <v>526</v>
      </c>
      <c r="Q291" t="s">
        <v>526</v>
      </c>
      <c r="R291" t="s">
        <v>526</v>
      </c>
      <c r="S291" t="s">
        <v>526</v>
      </c>
      <c r="T291" t="s">
        <v>336</v>
      </c>
      <c r="U291" t="s">
        <v>336</v>
      </c>
      <c r="V291" t="s">
        <v>336</v>
      </c>
      <c r="W291" t="s">
        <v>336</v>
      </c>
      <c r="X291" t="s">
        <v>336</v>
      </c>
      <c r="Y291" t="s">
        <v>336</v>
      </c>
      <c r="Z291" t="s">
        <v>336</v>
      </c>
      <c r="AH291" t="str">
        <f t="array" ref="AH2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1" t="str">
        <f t="array" ref="AI2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1" s="18" t="e">
        <f>VLOOKUP(data[Lead Name],get_cat!$A$170:$B$171,2,0)</f>
        <v>#N/A</v>
      </c>
    </row>
    <row r="292" spans="1:37" x14ac:dyDescent="0.3">
      <c r="A292" t="s">
        <v>524</v>
      </c>
      <c r="B292" t="s">
        <v>336</v>
      </c>
      <c r="C292" t="s">
        <v>336</v>
      </c>
      <c r="D292" t="s">
        <v>336</v>
      </c>
      <c r="E292" t="s">
        <v>526</v>
      </c>
      <c r="F292" t="s">
        <v>526</v>
      </c>
      <c r="G292" t="s">
        <v>526</v>
      </c>
      <c r="H292" t="s">
        <v>526</v>
      </c>
      <c r="I292" t="s">
        <v>526</v>
      </c>
      <c r="J292" t="s">
        <v>526</v>
      </c>
      <c r="K292" t="s">
        <v>526</v>
      </c>
      <c r="L292" t="s">
        <v>526</v>
      </c>
      <c r="M292" t="s">
        <v>526</v>
      </c>
      <c r="N292" t="s">
        <v>526</v>
      </c>
      <c r="O292" t="s">
        <v>526</v>
      </c>
      <c r="P292" t="s">
        <v>526</v>
      </c>
      <c r="Q292" t="s">
        <v>526</v>
      </c>
      <c r="R292" t="s">
        <v>526</v>
      </c>
      <c r="S292" t="s">
        <v>526</v>
      </c>
      <c r="T292" t="s">
        <v>336</v>
      </c>
      <c r="U292" t="s">
        <v>336</v>
      </c>
      <c r="V292" t="s">
        <v>336</v>
      </c>
      <c r="W292" t="s">
        <v>336</v>
      </c>
      <c r="X292" t="s">
        <v>336</v>
      </c>
      <c r="Y292" t="s">
        <v>336</v>
      </c>
      <c r="Z292" t="s">
        <v>336</v>
      </c>
      <c r="AH292" t="str">
        <f t="array" ref="AH2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2" t="str">
        <f t="array" ref="AI2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2" s="18" t="e">
        <f>VLOOKUP(data[Lead Name],get_cat!$A$170:$B$171,2,0)</f>
        <v>#N/A</v>
      </c>
    </row>
    <row r="293" spans="1:37" x14ac:dyDescent="0.3">
      <c r="A293" t="s">
        <v>524</v>
      </c>
      <c r="B293" t="s">
        <v>336</v>
      </c>
      <c r="C293" t="s">
        <v>336</v>
      </c>
      <c r="D293" t="s">
        <v>336</v>
      </c>
      <c r="E293" t="s">
        <v>526</v>
      </c>
      <c r="F293" t="s">
        <v>526</v>
      </c>
      <c r="G293" t="s">
        <v>526</v>
      </c>
      <c r="H293" t="s">
        <v>526</v>
      </c>
      <c r="I293" t="s">
        <v>526</v>
      </c>
      <c r="J293" t="s">
        <v>526</v>
      </c>
      <c r="K293" t="s">
        <v>526</v>
      </c>
      <c r="L293" t="s">
        <v>526</v>
      </c>
      <c r="M293" t="s">
        <v>526</v>
      </c>
      <c r="N293" t="s">
        <v>526</v>
      </c>
      <c r="O293" t="s">
        <v>526</v>
      </c>
      <c r="P293" t="s">
        <v>526</v>
      </c>
      <c r="Q293" t="s">
        <v>526</v>
      </c>
      <c r="R293" t="s">
        <v>526</v>
      </c>
      <c r="S293" t="s">
        <v>526</v>
      </c>
      <c r="T293" t="s">
        <v>336</v>
      </c>
      <c r="U293" t="s">
        <v>336</v>
      </c>
      <c r="V293" t="s">
        <v>336</v>
      </c>
      <c r="W293" t="s">
        <v>336</v>
      </c>
      <c r="X293" t="s">
        <v>336</v>
      </c>
      <c r="Y293" t="s">
        <v>336</v>
      </c>
      <c r="Z293" t="s">
        <v>336</v>
      </c>
      <c r="AH293" t="str">
        <f t="array" ref="AH2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3" t="str">
        <f t="array" ref="AI2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3" s="18" t="e">
        <f>VLOOKUP(data[Lead Name],get_cat!$A$170:$B$171,2,0)</f>
        <v>#N/A</v>
      </c>
    </row>
    <row r="294" spans="1:37" x14ac:dyDescent="0.3">
      <c r="A294" t="s">
        <v>524</v>
      </c>
      <c r="B294" t="s">
        <v>336</v>
      </c>
      <c r="C294" t="s">
        <v>336</v>
      </c>
      <c r="D294" t="s">
        <v>336</v>
      </c>
      <c r="E294" t="s">
        <v>526</v>
      </c>
      <c r="F294" t="s">
        <v>526</v>
      </c>
      <c r="G294" t="s">
        <v>526</v>
      </c>
      <c r="H294" t="s">
        <v>526</v>
      </c>
      <c r="I294" t="s">
        <v>526</v>
      </c>
      <c r="J294" t="s">
        <v>526</v>
      </c>
      <c r="K294" t="s">
        <v>526</v>
      </c>
      <c r="L294" t="s">
        <v>526</v>
      </c>
      <c r="M294" t="s">
        <v>526</v>
      </c>
      <c r="N294" t="s">
        <v>526</v>
      </c>
      <c r="O294" t="s">
        <v>526</v>
      </c>
      <c r="P294" t="s">
        <v>526</v>
      </c>
      <c r="Q294" t="s">
        <v>526</v>
      </c>
      <c r="R294" t="s">
        <v>526</v>
      </c>
      <c r="S294" t="s">
        <v>526</v>
      </c>
      <c r="T294" t="s">
        <v>336</v>
      </c>
      <c r="U294" t="s">
        <v>336</v>
      </c>
      <c r="V294" t="s">
        <v>336</v>
      </c>
      <c r="W294" t="s">
        <v>336</v>
      </c>
      <c r="X294" t="s">
        <v>336</v>
      </c>
      <c r="Y294" t="s">
        <v>336</v>
      </c>
      <c r="Z294" t="s">
        <v>336</v>
      </c>
      <c r="AH294" t="str">
        <f t="array" ref="AH2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4" t="str">
        <f t="array" ref="AI2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4" s="18" t="e">
        <f>VLOOKUP(data[Lead Name],get_cat!$A$170:$B$171,2,0)</f>
        <v>#N/A</v>
      </c>
    </row>
    <row r="295" spans="1:37" x14ac:dyDescent="0.3">
      <c r="A295" t="s">
        <v>524</v>
      </c>
      <c r="B295" t="s">
        <v>336</v>
      </c>
      <c r="C295" t="s">
        <v>336</v>
      </c>
      <c r="D295" t="s">
        <v>336</v>
      </c>
      <c r="E295" t="s">
        <v>526</v>
      </c>
      <c r="F295" t="s">
        <v>526</v>
      </c>
      <c r="G295" t="s">
        <v>526</v>
      </c>
      <c r="H295" t="s">
        <v>526</v>
      </c>
      <c r="I295" t="s">
        <v>526</v>
      </c>
      <c r="J295" t="s">
        <v>526</v>
      </c>
      <c r="K295" t="s">
        <v>526</v>
      </c>
      <c r="L295" t="s">
        <v>526</v>
      </c>
      <c r="M295" t="s">
        <v>526</v>
      </c>
      <c r="N295" t="s">
        <v>526</v>
      </c>
      <c r="O295" t="s">
        <v>526</v>
      </c>
      <c r="P295" t="s">
        <v>526</v>
      </c>
      <c r="Q295" t="s">
        <v>526</v>
      </c>
      <c r="R295" t="s">
        <v>526</v>
      </c>
      <c r="S295" t="s">
        <v>526</v>
      </c>
      <c r="T295" t="s">
        <v>336</v>
      </c>
      <c r="U295" t="s">
        <v>336</v>
      </c>
      <c r="V295" t="s">
        <v>336</v>
      </c>
      <c r="W295" t="s">
        <v>336</v>
      </c>
      <c r="X295" t="s">
        <v>336</v>
      </c>
      <c r="Y295" t="s">
        <v>336</v>
      </c>
      <c r="Z295" t="s">
        <v>336</v>
      </c>
      <c r="AH295" t="str">
        <f t="array" ref="AH2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5" t="str">
        <f t="array" ref="AI2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5" s="18" t="e">
        <f>VLOOKUP(data[Lead Name],get_cat!$A$170:$B$171,2,0)</f>
        <v>#N/A</v>
      </c>
    </row>
    <row r="296" spans="1:37" x14ac:dyDescent="0.3">
      <c r="A296" t="s">
        <v>524</v>
      </c>
      <c r="B296" t="s">
        <v>336</v>
      </c>
      <c r="C296" t="s">
        <v>336</v>
      </c>
      <c r="D296" t="s">
        <v>336</v>
      </c>
      <c r="E296" t="s">
        <v>526</v>
      </c>
      <c r="F296" t="s">
        <v>526</v>
      </c>
      <c r="G296" t="s">
        <v>526</v>
      </c>
      <c r="H296" t="s">
        <v>526</v>
      </c>
      <c r="I296" t="s">
        <v>526</v>
      </c>
      <c r="J296" t="s">
        <v>526</v>
      </c>
      <c r="K296" t="s">
        <v>526</v>
      </c>
      <c r="L296" t="s">
        <v>526</v>
      </c>
      <c r="M296" t="s">
        <v>526</v>
      </c>
      <c r="N296" t="s">
        <v>526</v>
      </c>
      <c r="O296" t="s">
        <v>526</v>
      </c>
      <c r="P296" t="s">
        <v>526</v>
      </c>
      <c r="Q296" t="s">
        <v>526</v>
      </c>
      <c r="R296" t="s">
        <v>526</v>
      </c>
      <c r="S296" t="s">
        <v>526</v>
      </c>
      <c r="T296" t="s">
        <v>336</v>
      </c>
      <c r="U296" t="s">
        <v>336</v>
      </c>
      <c r="V296" t="s">
        <v>336</v>
      </c>
      <c r="W296" t="s">
        <v>336</v>
      </c>
      <c r="X296" t="s">
        <v>336</v>
      </c>
      <c r="Y296" t="s">
        <v>336</v>
      </c>
      <c r="Z296" t="s">
        <v>336</v>
      </c>
      <c r="AH296" t="str">
        <f t="array" ref="AH2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6" t="str">
        <f t="array" ref="AI2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6" s="18" t="e">
        <f>VLOOKUP(data[Lead Name],get_cat!$A$170:$B$171,2,0)</f>
        <v>#N/A</v>
      </c>
    </row>
    <row r="297" spans="1:37" x14ac:dyDescent="0.3">
      <c r="A297" t="s">
        <v>524</v>
      </c>
      <c r="B297" t="s">
        <v>336</v>
      </c>
      <c r="C297" t="s">
        <v>336</v>
      </c>
      <c r="D297" t="s">
        <v>336</v>
      </c>
      <c r="E297" t="s">
        <v>526</v>
      </c>
      <c r="F297" t="s">
        <v>526</v>
      </c>
      <c r="G297" t="s">
        <v>526</v>
      </c>
      <c r="H297" t="s">
        <v>526</v>
      </c>
      <c r="I297" t="s">
        <v>526</v>
      </c>
      <c r="J297" t="s">
        <v>526</v>
      </c>
      <c r="K297" t="s">
        <v>526</v>
      </c>
      <c r="L297" t="s">
        <v>526</v>
      </c>
      <c r="M297" t="s">
        <v>526</v>
      </c>
      <c r="N297" t="s">
        <v>526</v>
      </c>
      <c r="O297" t="s">
        <v>526</v>
      </c>
      <c r="P297" t="s">
        <v>526</v>
      </c>
      <c r="Q297" t="s">
        <v>526</v>
      </c>
      <c r="R297" t="s">
        <v>526</v>
      </c>
      <c r="S297" t="s">
        <v>526</v>
      </c>
      <c r="T297" t="s">
        <v>336</v>
      </c>
      <c r="U297" t="s">
        <v>336</v>
      </c>
      <c r="V297" t="s">
        <v>336</v>
      </c>
      <c r="W297" t="s">
        <v>336</v>
      </c>
      <c r="X297" t="s">
        <v>336</v>
      </c>
      <c r="Y297" t="s">
        <v>336</v>
      </c>
      <c r="Z297" t="s">
        <v>336</v>
      </c>
      <c r="AH297" t="str">
        <f t="array" ref="AH2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7" t="str">
        <f t="array" ref="AI2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7" s="18" t="e">
        <f>VLOOKUP(data[Lead Name],get_cat!$A$170:$B$171,2,0)</f>
        <v>#N/A</v>
      </c>
    </row>
    <row r="298" spans="1:37" x14ac:dyDescent="0.3">
      <c r="A298" t="s">
        <v>524</v>
      </c>
      <c r="B298" t="s">
        <v>336</v>
      </c>
      <c r="C298" t="s">
        <v>336</v>
      </c>
      <c r="D298" t="s">
        <v>336</v>
      </c>
      <c r="E298" t="s">
        <v>526</v>
      </c>
      <c r="F298" t="s">
        <v>526</v>
      </c>
      <c r="G298" t="s">
        <v>526</v>
      </c>
      <c r="H298" t="s">
        <v>526</v>
      </c>
      <c r="I298" t="s">
        <v>526</v>
      </c>
      <c r="J298" t="s">
        <v>526</v>
      </c>
      <c r="K298" t="s">
        <v>526</v>
      </c>
      <c r="L298" t="s">
        <v>526</v>
      </c>
      <c r="M298" t="s">
        <v>526</v>
      </c>
      <c r="N298" t="s">
        <v>526</v>
      </c>
      <c r="O298" t="s">
        <v>526</v>
      </c>
      <c r="P298" t="s">
        <v>526</v>
      </c>
      <c r="Q298" t="s">
        <v>526</v>
      </c>
      <c r="R298" t="s">
        <v>526</v>
      </c>
      <c r="S298" t="s">
        <v>526</v>
      </c>
      <c r="T298" t="s">
        <v>336</v>
      </c>
      <c r="U298" t="s">
        <v>336</v>
      </c>
      <c r="V298" t="s">
        <v>336</v>
      </c>
      <c r="W298" t="s">
        <v>336</v>
      </c>
      <c r="X298" t="s">
        <v>336</v>
      </c>
      <c r="Y298" t="s">
        <v>336</v>
      </c>
      <c r="Z298" t="s">
        <v>336</v>
      </c>
      <c r="AH298" t="str">
        <f t="array" ref="AH2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8" t="str">
        <f t="array" ref="AI2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8" s="18" t="e">
        <f>VLOOKUP(data[Lead Name],get_cat!$A$170:$B$171,2,0)</f>
        <v>#N/A</v>
      </c>
    </row>
    <row r="299" spans="1:37" x14ac:dyDescent="0.3">
      <c r="A299" t="s">
        <v>524</v>
      </c>
      <c r="B299" t="s">
        <v>336</v>
      </c>
      <c r="C299" t="s">
        <v>336</v>
      </c>
      <c r="D299" t="s">
        <v>336</v>
      </c>
      <c r="E299" t="s">
        <v>526</v>
      </c>
      <c r="F299" t="s">
        <v>526</v>
      </c>
      <c r="G299" t="s">
        <v>526</v>
      </c>
      <c r="H299" t="s">
        <v>526</v>
      </c>
      <c r="I299" t="s">
        <v>526</v>
      </c>
      <c r="J299" t="s">
        <v>526</v>
      </c>
      <c r="K299" t="s">
        <v>526</v>
      </c>
      <c r="L299" t="s">
        <v>526</v>
      </c>
      <c r="M299" t="s">
        <v>526</v>
      </c>
      <c r="N299" t="s">
        <v>526</v>
      </c>
      <c r="O299" t="s">
        <v>526</v>
      </c>
      <c r="P299" t="s">
        <v>526</v>
      </c>
      <c r="Q299" t="s">
        <v>526</v>
      </c>
      <c r="R299" t="s">
        <v>526</v>
      </c>
      <c r="S299" t="s">
        <v>526</v>
      </c>
      <c r="T299" t="s">
        <v>336</v>
      </c>
      <c r="U299" t="s">
        <v>336</v>
      </c>
      <c r="V299" t="s">
        <v>336</v>
      </c>
      <c r="W299" t="s">
        <v>336</v>
      </c>
      <c r="X299" t="s">
        <v>336</v>
      </c>
      <c r="Y299" t="s">
        <v>336</v>
      </c>
      <c r="Z299" t="s">
        <v>336</v>
      </c>
      <c r="AH299" t="str">
        <f t="array" ref="AH2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299" t="str">
        <f t="array" ref="AI2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2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299" s="18" t="e">
        <f>VLOOKUP(data[Lead Name],get_cat!$A$170:$B$171,2,0)</f>
        <v>#N/A</v>
      </c>
    </row>
    <row r="300" spans="1:37" x14ac:dyDescent="0.3">
      <c r="A300" t="s">
        <v>524</v>
      </c>
      <c r="B300" t="s">
        <v>336</v>
      </c>
      <c r="C300" t="s">
        <v>336</v>
      </c>
      <c r="D300" t="s">
        <v>336</v>
      </c>
      <c r="E300" t="s">
        <v>526</v>
      </c>
      <c r="F300" t="s">
        <v>526</v>
      </c>
      <c r="G300" t="s">
        <v>526</v>
      </c>
      <c r="H300" t="s">
        <v>526</v>
      </c>
      <c r="I300" t="s">
        <v>526</v>
      </c>
      <c r="J300" t="s">
        <v>526</v>
      </c>
      <c r="K300" t="s">
        <v>526</v>
      </c>
      <c r="L300" t="s">
        <v>526</v>
      </c>
      <c r="M300" t="s">
        <v>526</v>
      </c>
      <c r="N300" t="s">
        <v>526</v>
      </c>
      <c r="O300" t="s">
        <v>526</v>
      </c>
      <c r="P300" t="s">
        <v>526</v>
      </c>
      <c r="Q300" t="s">
        <v>526</v>
      </c>
      <c r="R300" t="s">
        <v>526</v>
      </c>
      <c r="S300" t="s">
        <v>526</v>
      </c>
      <c r="T300" t="s">
        <v>336</v>
      </c>
      <c r="U300" t="s">
        <v>336</v>
      </c>
      <c r="V300" t="s">
        <v>336</v>
      </c>
      <c r="W300" t="s">
        <v>336</v>
      </c>
      <c r="X300" t="s">
        <v>336</v>
      </c>
      <c r="Y300" t="s">
        <v>336</v>
      </c>
      <c r="Z300" t="s">
        <v>336</v>
      </c>
      <c r="AH300" t="str">
        <f t="array" ref="AH3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0" t="str">
        <f t="array" ref="AI3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0" s="18" t="e">
        <f>VLOOKUP(data[Lead Name],get_cat!$A$170:$B$171,2,0)</f>
        <v>#N/A</v>
      </c>
    </row>
    <row r="301" spans="1:37" x14ac:dyDescent="0.3">
      <c r="A301" t="s">
        <v>524</v>
      </c>
      <c r="B301" t="s">
        <v>336</v>
      </c>
      <c r="C301" t="s">
        <v>336</v>
      </c>
      <c r="D301" t="s">
        <v>336</v>
      </c>
      <c r="E301" t="s">
        <v>526</v>
      </c>
      <c r="F301" t="s">
        <v>526</v>
      </c>
      <c r="G301" t="s">
        <v>526</v>
      </c>
      <c r="H301" t="s">
        <v>526</v>
      </c>
      <c r="I301" t="s">
        <v>526</v>
      </c>
      <c r="J301" t="s">
        <v>526</v>
      </c>
      <c r="K301" t="s">
        <v>526</v>
      </c>
      <c r="L301" t="s">
        <v>526</v>
      </c>
      <c r="M301" t="s">
        <v>526</v>
      </c>
      <c r="N301" t="s">
        <v>526</v>
      </c>
      <c r="O301" t="s">
        <v>526</v>
      </c>
      <c r="P301" t="s">
        <v>526</v>
      </c>
      <c r="Q301" t="s">
        <v>526</v>
      </c>
      <c r="R301" t="s">
        <v>526</v>
      </c>
      <c r="S301" t="s">
        <v>526</v>
      </c>
      <c r="T301" t="s">
        <v>336</v>
      </c>
      <c r="U301" t="s">
        <v>336</v>
      </c>
      <c r="V301" t="s">
        <v>336</v>
      </c>
      <c r="W301" t="s">
        <v>336</v>
      </c>
      <c r="X301" t="s">
        <v>336</v>
      </c>
      <c r="Y301" t="s">
        <v>336</v>
      </c>
      <c r="Z301" t="s">
        <v>336</v>
      </c>
      <c r="AH301" t="str">
        <f t="array" ref="AH3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1" t="str">
        <f t="array" ref="AI3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1" s="18" t="e">
        <f>VLOOKUP(data[Lead Name],get_cat!$A$170:$B$171,2,0)</f>
        <v>#N/A</v>
      </c>
    </row>
    <row r="302" spans="1:37" x14ac:dyDescent="0.3">
      <c r="A302" t="s">
        <v>524</v>
      </c>
      <c r="B302" t="s">
        <v>336</v>
      </c>
      <c r="C302" t="s">
        <v>336</v>
      </c>
      <c r="D302" t="s">
        <v>336</v>
      </c>
      <c r="E302" t="s">
        <v>526</v>
      </c>
      <c r="F302" t="s">
        <v>526</v>
      </c>
      <c r="G302" t="s">
        <v>526</v>
      </c>
      <c r="H302" t="s">
        <v>526</v>
      </c>
      <c r="I302" t="s">
        <v>526</v>
      </c>
      <c r="J302" t="s">
        <v>526</v>
      </c>
      <c r="K302" t="s">
        <v>526</v>
      </c>
      <c r="L302" t="s">
        <v>526</v>
      </c>
      <c r="M302" t="s">
        <v>526</v>
      </c>
      <c r="N302" t="s">
        <v>526</v>
      </c>
      <c r="O302" t="s">
        <v>526</v>
      </c>
      <c r="P302" t="s">
        <v>526</v>
      </c>
      <c r="Q302" t="s">
        <v>526</v>
      </c>
      <c r="R302" t="s">
        <v>526</v>
      </c>
      <c r="S302" t="s">
        <v>526</v>
      </c>
      <c r="T302" t="s">
        <v>336</v>
      </c>
      <c r="U302" t="s">
        <v>336</v>
      </c>
      <c r="V302" t="s">
        <v>336</v>
      </c>
      <c r="W302" t="s">
        <v>336</v>
      </c>
      <c r="X302" t="s">
        <v>336</v>
      </c>
      <c r="Y302" t="s">
        <v>336</v>
      </c>
      <c r="Z302" t="s">
        <v>336</v>
      </c>
      <c r="AH302" t="str">
        <f t="array" ref="AH3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2" t="str">
        <f t="array" ref="AI3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2" s="18" t="e">
        <f>VLOOKUP(data[Lead Name],get_cat!$A$170:$B$171,2,0)</f>
        <v>#N/A</v>
      </c>
    </row>
    <row r="303" spans="1:37" x14ac:dyDescent="0.3">
      <c r="A303" t="s">
        <v>524</v>
      </c>
      <c r="B303" t="s">
        <v>336</v>
      </c>
      <c r="C303" t="s">
        <v>336</v>
      </c>
      <c r="D303" t="s">
        <v>336</v>
      </c>
      <c r="E303" t="s">
        <v>526</v>
      </c>
      <c r="F303" t="s">
        <v>526</v>
      </c>
      <c r="G303" t="s">
        <v>526</v>
      </c>
      <c r="H303" t="s">
        <v>526</v>
      </c>
      <c r="I303" t="s">
        <v>526</v>
      </c>
      <c r="J303" t="s">
        <v>526</v>
      </c>
      <c r="K303" t="s">
        <v>526</v>
      </c>
      <c r="L303" t="s">
        <v>526</v>
      </c>
      <c r="M303" t="s">
        <v>526</v>
      </c>
      <c r="N303" t="s">
        <v>526</v>
      </c>
      <c r="O303" t="s">
        <v>526</v>
      </c>
      <c r="P303" t="s">
        <v>526</v>
      </c>
      <c r="Q303" t="s">
        <v>526</v>
      </c>
      <c r="R303" t="s">
        <v>526</v>
      </c>
      <c r="S303" t="s">
        <v>526</v>
      </c>
      <c r="T303" t="s">
        <v>336</v>
      </c>
      <c r="U303" t="s">
        <v>336</v>
      </c>
      <c r="V303" t="s">
        <v>336</v>
      </c>
      <c r="W303" t="s">
        <v>336</v>
      </c>
      <c r="X303" t="s">
        <v>336</v>
      </c>
      <c r="Y303" t="s">
        <v>336</v>
      </c>
      <c r="Z303" t="s">
        <v>336</v>
      </c>
      <c r="AH303" t="str">
        <f t="array" ref="AH3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3" t="str">
        <f t="array" ref="AI3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3" s="18" t="e">
        <f>VLOOKUP(data[Lead Name],get_cat!$A$170:$B$171,2,0)</f>
        <v>#N/A</v>
      </c>
    </row>
    <row r="304" spans="1:37" x14ac:dyDescent="0.3">
      <c r="A304" t="s">
        <v>524</v>
      </c>
      <c r="B304" t="s">
        <v>336</v>
      </c>
      <c r="C304" t="s">
        <v>336</v>
      </c>
      <c r="D304" t="s">
        <v>336</v>
      </c>
      <c r="E304" t="s">
        <v>526</v>
      </c>
      <c r="F304" t="s">
        <v>526</v>
      </c>
      <c r="G304" t="s">
        <v>526</v>
      </c>
      <c r="H304" t="s">
        <v>526</v>
      </c>
      <c r="I304" t="s">
        <v>526</v>
      </c>
      <c r="J304" t="s">
        <v>526</v>
      </c>
      <c r="K304" t="s">
        <v>526</v>
      </c>
      <c r="L304" t="s">
        <v>526</v>
      </c>
      <c r="M304" t="s">
        <v>526</v>
      </c>
      <c r="N304" t="s">
        <v>526</v>
      </c>
      <c r="O304" t="s">
        <v>526</v>
      </c>
      <c r="P304" t="s">
        <v>526</v>
      </c>
      <c r="Q304" t="s">
        <v>526</v>
      </c>
      <c r="R304" t="s">
        <v>526</v>
      </c>
      <c r="S304" t="s">
        <v>526</v>
      </c>
      <c r="T304" t="s">
        <v>336</v>
      </c>
      <c r="U304" t="s">
        <v>336</v>
      </c>
      <c r="V304" t="s">
        <v>336</v>
      </c>
      <c r="W304" t="s">
        <v>336</v>
      </c>
      <c r="X304" t="s">
        <v>336</v>
      </c>
      <c r="Y304" t="s">
        <v>336</v>
      </c>
      <c r="Z304" t="s">
        <v>336</v>
      </c>
      <c r="AH304" t="str">
        <f t="array" ref="AH3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4" t="str">
        <f t="array" ref="AI3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4" s="18" t="e">
        <f>VLOOKUP(data[Lead Name],get_cat!$A$170:$B$171,2,0)</f>
        <v>#N/A</v>
      </c>
    </row>
    <row r="305" spans="1:37" x14ac:dyDescent="0.3">
      <c r="A305" t="s">
        <v>524</v>
      </c>
      <c r="B305" t="s">
        <v>336</v>
      </c>
      <c r="C305" t="s">
        <v>336</v>
      </c>
      <c r="D305" t="s">
        <v>336</v>
      </c>
      <c r="E305" t="s">
        <v>526</v>
      </c>
      <c r="F305" t="s">
        <v>526</v>
      </c>
      <c r="G305" t="s">
        <v>526</v>
      </c>
      <c r="H305" t="s">
        <v>526</v>
      </c>
      <c r="I305" t="s">
        <v>526</v>
      </c>
      <c r="J305" t="s">
        <v>526</v>
      </c>
      <c r="K305" t="s">
        <v>526</v>
      </c>
      <c r="L305" t="s">
        <v>526</v>
      </c>
      <c r="M305" t="s">
        <v>526</v>
      </c>
      <c r="N305" t="s">
        <v>526</v>
      </c>
      <c r="O305" t="s">
        <v>526</v>
      </c>
      <c r="P305" t="s">
        <v>526</v>
      </c>
      <c r="Q305" t="s">
        <v>526</v>
      </c>
      <c r="R305" t="s">
        <v>526</v>
      </c>
      <c r="S305" t="s">
        <v>526</v>
      </c>
      <c r="T305" t="s">
        <v>336</v>
      </c>
      <c r="U305" t="s">
        <v>336</v>
      </c>
      <c r="V305" t="s">
        <v>336</v>
      </c>
      <c r="W305" t="s">
        <v>336</v>
      </c>
      <c r="X305" t="s">
        <v>336</v>
      </c>
      <c r="Y305" t="s">
        <v>336</v>
      </c>
      <c r="Z305" t="s">
        <v>336</v>
      </c>
      <c r="AH305" t="str">
        <f t="array" ref="AH3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5" t="str">
        <f t="array" ref="AI3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5" s="18" t="e">
        <f>VLOOKUP(data[Lead Name],get_cat!$A$170:$B$171,2,0)</f>
        <v>#N/A</v>
      </c>
    </row>
    <row r="306" spans="1:37" x14ac:dyDescent="0.3">
      <c r="A306" t="s">
        <v>524</v>
      </c>
      <c r="B306" t="s">
        <v>336</v>
      </c>
      <c r="C306" t="s">
        <v>336</v>
      </c>
      <c r="D306" t="s">
        <v>336</v>
      </c>
      <c r="E306" t="s">
        <v>526</v>
      </c>
      <c r="F306" t="s">
        <v>526</v>
      </c>
      <c r="G306" t="s">
        <v>526</v>
      </c>
      <c r="H306" t="s">
        <v>526</v>
      </c>
      <c r="I306" t="s">
        <v>526</v>
      </c>
      <c r="J306" t="s">
        <v>526</v>
      </c>
      <c r="K306" t="s">
        <v>526</v>
      </c>
      <c r="L306" t="s">
        <v>526</v>
      </c>
      <c r="M306" t="s">
        <v>526</v>
      </c>
      <c r="N306" t="s">
        <v>526</v>
      </c>
      <c r="O306" t="s">
        <v>526</v>
      </c>
      <c r="P306" t="s">
        <v>526</v>
      </c>
      <c r="Q306" t="s">
        <v>526</v>
      </c>
      <c r="R306" t="s">
        <v>526</v>
      </c>
      <c r="S306" t="s">
        <v>526</v>
      </c>
      <c r="T306" t="s">
        <v>336</v>
      </c>
      <c r="U306" t="s">
        <v>336</v>
      </c>
      <c r="V306" t="s">
        <v>336</v>
      </c>
      <c r="W306" t="s">
        <v>336</v>
      </c>
      <c r="X306" t="s">
        <v>336</v>
      </c>
      <c r="Y306" t="s">
        <v>336</v>
      </c>
      <c r="Z306" t="s">
        <v>336</v>
      </c>
      <c r="AH306" t="str">
        <f t="array" ref="AH3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6" t="str">
        <f t="array" ref="AI3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6" s="18" t="e">
        <f>VLOOKUP(data[Lead Name],get_cat!$A$170:$B$171,2,0)</f>
        <v>#N/A</v>
      </c>
    </row>
    <row r="307" spans="1:37" x14ac:dyDescent="0.3">
      <c r="A307" t="s">
        <v>524</v>
      </c>
      <c r="B307" t="s">
        <v>336</v>
      </c>
      <c r="C307" t="s">
        <v>336</v>
      </c>
      <c r="D307" t="s">
        <v>336</v>
      </c>
      <c r="E307" t="s">
        <v>526</v>
      </c>
      <c r="F307" t="s">
        <v>526</v>
      </c>
      <c r="G307" t="s">
        <v>526</v>
      </c>
      <c r="H307" t="s">
        <v>526</v>
      </c>
      <c r="I307" t="s">
        <v>526</v>
      </c>
      <c r="J307" t="s">
        <v>526</v>
      </c>
      <c r="K307" t="s">
        <v>526</v>
      </c>
      <c r="L307" t="s">
        <v>526</v>
      </c>
      <c r="M307" t="s">
        <v>526</v>
      </c>
      <c r="N307" t="s">
        <v>526</v>
      </c>
      <c r="O307" t="s">
        <v>526</v>
      </c>
      <c r="P307" t="s">
        <v>526</v>
      </c>
      <c r="Q307" t="s">
        <v>526</v>
      </c>
      <c r="R307" t="s">
        <v>526</v>
      </c>
      <c r="S307" t="s">
        <v>526</v>
      </c>
      <c r="T307" t="s">
        <v>336</v>
      </c>
      <c r="U307" t="s">
        <v>336</v>
      </c>
      <c r="V307" t="s">
        <v>336</v>
      </c>
      <c r="W307" t="s">
        <v>336</v>
      </c>
      <c r="X307" t="s">
        <v>336</v>
      </c>
      <c r="Y307" t="s">
        <v>336</v>
      </c>
      <c r="Z307" t="s">
        <v>336</v>
      </c>
      <c r="AH307" t="str">
        <f t="array" ref="AH3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7" t="str">
        <f t="array" ref="AI3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7" s="18" t="e">
        <f>VLOOKUP(data[Lead Name],get_cat!$A$170:$B$171,2,0)</f>
        <v>#N/A</v>
      </c>
    </row>
    <row r="308" spans="1:37" x14ac:dyDescent="0.3">
      <c r="A308" t="s">
        <v>524</v>
      </c>
      <c r="B308" t="s">
        <v>336</v>
      </c>
      <c r="C308" t="s">
        <v>336</v>
      </c>
      <c r="D308" t="s">
        <v>336</v>
      </c>
      <c r="E308" t="s">
        <v>526</v>
      </c>
      <c r="F308" t="s">
        <v>526</v>
      </c>
      <c r="G308" t="s">
        <v>526</v>
      </c>
      <c r="H308" t="s">
        <v>526</v>
      </c>
      <c r="I308" t="s">
        <v>526</v>
      </c>
      <c r="J308" t="s">
        <v>526</v>
      </c>
      <c r="K308" t="s">
        <v>526</v>
      </c>
      <c r="L308" t="s">
        <v>526</v>
      </c>
      <c r="M308" t="s">
        <v>526</v>
      </c>
      <c r="N308" t="s">
        <v>526</v>
      </c>
      <c r="O308" t="s">
        <v>526</v>
      </c>
      <c r="P308" t="s">
        <v>526</v>
      </c>
      <c r="Q308" t="s">
        <v>526</v>
      </c>
      <c r="R308" t="s">
        <v>526</v>
      </c>
      <c r="S308" t="s">
        <v>526</v>
      </c>
      <c r="T308" t="s">
        <v>336</v>
      </c>
      <c r="U308" t="s">
        <v>336</v>
      </c>
      <c r="V308" t="s">
        <v>336</v>
      </c>
      <c r="W308" t="s">
        <v>336</v>
      </c>
      <c r="X308" t="s">
        <v>336</v>
      </c>
      <c r="Y308" t="s">
        <v>336</v>
      </c>
      <c r="Z308" t="s">
        <v>336</v>
      </c>
      <c r="AH308" t="str">
        <f t="array" ref="AH3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8" t="str">
        <f t="array" ref="AI3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8" s="18" t="e">
        <f>VLOOKUP(data[Lead Name],get_cat!$A$170:$B$171,2,0)</f>
        <v>#N/A</v>
      </c>
    </row>
    <row r="309" spans="1:37" x14ac:dyDescent="0.3">
      <c r="A309" t="s">
        <v>524</v>
      </c>
      <c r="B309" t="s">
        <v>336</v>
      </c>
      <c r="C309" t="s">
        <v>336</v>
      </c>
      <c r="D309" t="s">
        <v>336</v>
      </c>
      <c r="E309" t="s">
        <v>526</v>
      </c>
      <c r="F309" t="s">
        <v>526</v>
      </c>
      <c r="G309" t="s">
        <v>526</v>
      </c>
      <c r="H309" t="s">
        <v>526</v>
      </c>
      <c r="I309" t="s">
        <v>526</v>
      </c>
      <c r="J309" t="s">
        <v>526</v>
      </c>
      <c r="K309" t="s">
        <v>526</v>
      </c>
      <c r="L309" t="s">
        <v>526</v>
      </c>
      <c r="M309" t="s">
        <v>526</v>
      </c>
      <c r="N309" t="s">
        <v>526</v>
      </c>
      <c r="O309" t="s">
        <v>526</v>
      </c>
      <c r="P309" t="s">
        <v>526</v>
      </c>
      <c r="Q309" t="s">
        <v>526</v>
      </c>
      <c r="R309" t="s">
        <v>526</v>
      </c>
      <c r="S309" t="s">
        <v>526</v>
      </c>
      <c r="T309" t="s">
        <v>336</v>
      </c>
      <c r="U309" t="s">
        <v>336</v>
      </c>
      <c r="V309" t="s">
        <v>336</v>
      </c>
      <c r="W309" t="s">
        <v>336</v>
      </c>
      <c r="X309" t="s">
        <v>336</v>
      </c>
      <c r="Y309" t="s">
        <v>336</v>
      </c>
      <c r="Z309" t="s">
        <v>336</v>
      </c>
      <c r="AH309" t="str">
        <f t="array" ref="AH3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09" t="str">
        <f t="array" ref="AI3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0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09" s="18" t="e">
        <f>VLOOKUP(data[Lead Name],get_cat!$A$170:$B$171,2,0)</f>
        <v>#N/A</v>
      </c>
    </row>
    <row r="310" spans="1:37" x14ac:dyDescent="0.3">
      <c r="A310" t="s">
        <v>524</v>
      </c>
      <c r="B310" t="s">
        <v>336</v>
      </c>
      <c r="C310" t="s">
        <v>336</v>
      </c>
      <c r="D310" t="s">
        <v>336</v>
      </c>
      <c r="E310" t="s">
        <v>526</v>
      </c>
      <c r="F310" t="s">
        <v>526</v>
      </c>
      <c r="G310" t="s">
        <v>526</v>
      </c>
      <c r="H310" t="s">
        <v>526</v>
      </c>
      <c r="I310" t="s">
        <v>526</v>
      </c>
      <c r="J310" t="s">
        <v>526</v>
      </c>
      <c r="K310" t="s">
        <v>526</v>
      </c>
      <c r="L310" t="s">
        <v>526</v>
      </c>
      <c r="M310" t="s">
        <v>526</v>
      </c>
      <c r="N310" t="s">
        <v>526</v>
      </c>
      <c r="O310" t="s">
        <v>526</v>
      </c>
      <c r="P310" t="s">
        <v>526</v>
      </c>
      <c r="Q310" t="s">
        <v>526</v>
      </c>
      <c r="R310" t="s">
        <v>526</v>
      </c>
      <c r="S310" t="s">
        <v>526</v>
      </c>
      <c r="T310" t="s">
        <v>336</v>
      </c>
      <c r="U310" t="s">
        <v>336</v>
      </c>
      <c r="V310" t="s">
        <v>336</v>
      </c>
      <c r="W310" t="s">
        <v>336</v>
      </c>
      <c r="X310" t="s">
        <v>336</v>
      </c>
      <c r="Y310" t="s">
        <v>336</v>
      </c>
      <c r="Z310" t="s">
        <v>336</v>
      </c>
      <c r="AH310" t="str">
        <f t="array" ref="AH3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0" t="str">
        <f t="array" ref="AI3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0" s="18" t="e">
        <f>VLOOKUP(data[Lead Name],get_cat!$A$170:$B$171,2,0)</f>
        <v>#N/A</v>
      </c>
    </row>
    <row r="311" spans="1:37" x14ac:dyDescent="0.3">
      <c r="A311" t="s">
        <v>524</v>
      </c>
      <c r="B311" t="s">
        <v>336</v>
      </c>
      <c r="C311" t="s">
        <v>336</v>
      </c>
      <c r="D311" t="s">
        <v>336</v>
      </c>
      <c r="E311" t="s">
        <v>526</v>
      </c>
      <c r="F311" t="s">
        <v>526</v>
      </c>
      <c r="G311" t="s">
        <v>526</v>
      </c>
      <c r="H311" t="s">
        <v>526</v>
      </c>
      <c r="I311" t="s">
        <v>526</v>
      </c>
      <c r="J311" t="s">
        <v>526</v>
      </c>
      <c r="K311" t="s">
        <v>526</v>
      </c>
      <c r="L311" t="s">
        <v>526</v>
      </c>
      <c r="M311" t="s">
        <v>526</v>
      </c>
      <c r="N311" t="s">
        <v>526</v>
      </c>
      <c r="O311" t="s">
        <v>526</v>
      </c>
      <c r="P311" t="s">
        <v>526</v>
      </c>
      <c r="Q311" t="s">
        <v>526</v>
      </c>
      <c r="R311" t="s">
        <v>526</v>
      </c>
      <c r="S311" t="s">
        <v>526</v>
      </c>
      <c r="T311" t="s">
        <v>336</v>
      </c>
      <c r="U311" t="s">
        <v>336</v>
      </c>
      <c r="V311" t="s">
        <v>336</v>
      </c>
      <c r="W311" t="s">
        <v>336</v>
      </c>
      <c r="X311" t="s">
        <v>336</v>
      </c>
      <c r="Y311" t="s">
        <v>336</v>
      </c>
      <c r="Z311" t="s">
        <v>336</v>
      </c>
      <c r="AH311" t="str">
        <f t="array" ref="AH3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1" t="str">
        <f t="array" ref="AI3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1" s="18" t="e">
        <f>VLOOKUP(data[Lead Name],get_cat!$A$170:$B$171,2,0)</f>
        <v>#N/A</v>
      </c>
    </row>
    <row r="312" spans="1:37" x14ac:dyDescent="0.3">
      <c r="A312" t="s">
        <v>524</v>
      </c>
      <c r="B312" t="s">
        <v>336</v>
      </c>
      <c r="C312" t="s">
        <v>336</v>
      </c>
      <c r="D312" t="s">
        <v>336</v>
      </c>
      <c r="E312" t="s">
        <v>526</v>
      </c>
      <c r="F312" t="s">
        <v>526</v>
      </c>
      <c r="G312" t="s">
        <v>526</v>
      </c>
      <c r="H312" t="s">
        <v>526</v>
      </c>
      <c r="I312" t="s">
        <v>526</v>
      </c>
      <c r="J312" t="s">
        <v>526</v>
      </c>
      <c r="K312" t="s">
        <v>526</v>
      </c>
      <c r="L312" t="s">
        <v>526</v>
      </c>
      <c r="M312" t="s">
        <v>526</v>
      </c>
      <c r="N312" t="s">
        <v>526</v>
      </c>
      <c r="O312" t="s">
        <v>526</v>
      </c>
      <c r="P312" t="s">
        <v>526</v>
      </c>
      <c r="Q312" t="s">
        <v>526</v>
      </c>
      <c r="R312" t="s">
        <v>526</v>
      </c>
      <c r="S312" t="s">
        <v>526</v>
      </c>
      <c r="T312" t="s">
        <v>336</v>
      </c>
      <c r="U312" t="s">
        <v>336</v>
      </c>
      <c r="V312" t="s">
        <v>336</v>
      </c>
      <c r="W312" t="s">
        <v>336</v>
      </c>
      <c r="X312" t="s">
        <v>336</v>
      </c>
      <c r="Y312" t="s">
        <v>336</v>
      </c>
      <c r="Z312" t="s">
        <v>336</v>
      </c>
      <c r="AH312" t="str">
        <f t="array" ref="AH3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2" t="str">
        <f t="array" ref="AI3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2" s="18" t="e">
        <f>VLOOKUP(data[Lead Name],get_cat!$A$170:$B$171,2,0)</f>
        <v>#N/A</v>
      </c>
    </row>
    <row r="313" spans="1:37" x14ac:dyDescent="0.3">
      <c r="A313" t="s">
        <v>524</v>
      </c>
      <c r="B313" t="s">
        <v>336</v>
      </c>
      <c r="C313" t="s">
        <v>336</v>
      </c>
      <c r="D313" t="s">
        <v>336</v>
      </c>
      <c r="E313" t="s">
        <v>526</v>
      </c>
      <c r="F313" t="s">
        <v>526</v>
      </c>
      <c r="G313" t="s">
        <v>526</v>
      </c>
      <c r="H313" t="s">
        <v>526</v>
      </c>
      <c r="I313" t="s">
        <v>526</v>
      </c>
      <c r="J313" t="s">
        <v>526</v>
      </c>
      <c r="K313" t="s">
        <v>526</v>
      </c>
      <c r="L313" t="s">
        <v>526</v>
      </c>
      <c r="M313" t="s">
        <v>526</v>
      </c>
      <c r="N313" t="s">
        <v>526</v>
      </c>
      <c r="O313" t="s">
        <v>526</v>
      </c>
      <c r="P313" t="s">
        <v>526</v>
      </c>
      <c r="Q313" t="s">
        <v>526</v>
      </c>
      <c r="R313" t="s">
        <v>526</v>
      </c>
      <c r="S313" t="s">
        <v>526</v>
      </c>
      <c r="T313" t="s">
        <v>336</v>
      </c>
      <c r="U313" t="s">
        <v>336</v>
      </c>
      <c r="V313" t="s">
        <v>336</v>
      </c>
      <c r="W313" t="s">
        <v>336</v>
      </c>
      <c r="X313" t="s">
        <v>336</v>
      </c>
      <c r="Y313" t="s">
        <v>336</v>
      </c>
      <c r="Z313" t="s">
        <v>336</v>
      </c>
      <c r="AH313" t="str">
        <f t="array" ref="AH3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3" t="str">
        <f t="array" ref="AI3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3" s="18" t="e">
        <f>VLOOKUP(data[Lead Name],get_cat!$A$170:$B$171,2,0)</f>
        <v>#N/A</v>
      </c>
    </row>
    <row r="314" spans="1:37" x14ac:dyDescent="0.3">
      <c r="A314" t="s">
        <v>524</v>
      </c>
      <c r="B314" t="s">
        <v>336</v>
      </c>
      <c r="C314" t="s">
        <v>336</v>
      </c>
      <c r="D314" t="s">
        <v>336</v>
      </c>
      <c r="E314" t="s">
        <v>526</v>
      </c>
      <c r="F314" t="s">
        <v>526</v>
      </c>
      <c r="G314" t="s">
        <v>526</v>
      </c>
      <c r="H314" t="s">
        <v>526</v>
      </c>
      <c r="I314" t="s">
        <v>526</v>
      </c>
      <c r="J314" t="s">
        <v>526</v>
      </c>
      <c r="K314" t="s">
        <v>526</v>
      </c>
      <c r="L314" t="s">
        <v>526</v>
      </c>
      <c r="M314" t="s">
        <v>526</v>
      </c>
      <c r="N314" t="s">
        <v>526</v>
      </c>
      <c r="O314" t="s">
        <v>526</v>
      </c>
      <c r="P314" t="s">
        <v>526</v>
      </c>
      <c r="Q314" t="s">
        <v>526</v>
      </c>
      <c r="R314" t="s">
        <v>526</v>
      </c>
      <c r="S314" t="s">
        <v>526</v>
      </c>
      <c r="T314" t="s">
        <v>336</v>
      </c>
      <c r="U314" t="s">
        <v>336</v>
      </c>
      <c r="V314" t="s">
        <v>336</v>
      </c>
      <c r="W314" t="s">
        <v>336</v>
      </c>
      <c r="X314" t="s">
        <v>336</v>
      </c>
      <c r="Y314" t="s">
        <v>336</v>
      </c>
      <c r="Z314" t="s">
        <v>336</v>
      </c>
      <c r="AH314" t="str">
        <f t="array" ref="AH3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4" t="str">
        <f t="array" ref="AI3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4" s="18" t="e">
        <f>VLOOKUP(data[Lead Name],get_cat!$A$170:$B$171,2,0)</f>
        <v>#N/A</v>
      </c>
    </row>
    <row r="315" spans="1:37" x14ac:dyDescent="0.3">
      <c r="A315" t="s">
        <v>524</v>
      </c>
      <c r="B315" t="s">
        <v>336</v>
      </c>
      <c r="C315" t="s">
        <v>336</v>
      </c>
      <c r="D315" t="s">
        <v>336</v>
      </c>
      <c r="E315" t="s">
        <v>526</v>
      </c>
      <c r="F315" t="s">
        <v>526</v>
      </c>
      <c r="G315" t="s">
        <v>526</v>
      </c>
      <c r="H315" t="s">
        <v>526</v>
      </c>
      <c r="I315" t="s">
        <v>526</v>
      </c>
      <c r="J315" t="s">
        <v>526</v>
      </c>
      <c r="K315" t="s">
        <v>526</v>
      </c>
      <c r="L315" t="s">
        <v>526</v>
      </c>
      <c r="M315" t="s">
        <v>526</v>
      </c>
      <c r="N315" t="s">
        <v>526</v>
      </c>
      <c r="O315" t="s">
        <v>526</v>
      </c>
      <c r="P315" t="s">
        <v>526</v>
      </c>
      <c r="Q315" t="s">
        <v>526</v>
      </c>
      <c r="R315" t="s">
        <v>526</v>
      </c>
      <c r="S315" t="s">
        <v>526</v>
      </c>
      <c r="T315" t="s">
        <v>336</v>
      </c>
      <c r="U315" t="s">
        <v>336</v>
      </c>
      <c r="V315" t="s">
        <v>336</v>
      </c>
      <c r="W315" t="s">
        <v>336</v>
      </c>
      <c r="X315" t="s">
        <v>336</v>
      </c>
      <c r="Y315" t="s">
        <v>336</v>
      </c>
      <c r="Z315" t="s">
        <v>336</v>
      </c>
      <c r="AH315" t="str">
        <f t="array" ref="AH3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5" t="str">
        <f t="array" ref="AI3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5" s="18" t="e">
        <f>VLOOKUP(data[Lead Name],get_cat!$A$170:$B$171,2,0)</f>
        <v>#N/A</v>
      </c>
    </row>
    <row r="316" spans="1:37" x14ac:dyDescent="0.3">
      <c r="A316" t="s">
        <v>524</v>
      </c>
      <c r="B316" t="s">
        <v>336</v>
      </c>
      <c r="C316" t="s">
        <v>336</v>
      </c>
      <c r="D316" t="s">
        <v>336</v>
      </c>
      <c r="E316" t="s">
        <v>526</v>
      </c>
      <c r="F316" t="s">
        <v>526</v>
      </c>
      <c r="G316" t="s">
        <v>526</v>
      </c>
      <c r="H316" t="s">
        <v>526</v>
      </c>
      <c r="I316" t="s">
        <v>526</v>
      </c>
      <c r="J316" t="s">
        <v>526</v>
      </c>
      <c r="K316" t="s">
        <v>526</v>
      </c>
      <c r="L316" t="s">
        <v>526</v>
      </c>
      <c r="M316" t="s">
        <v>526</v>
      </c>
      <c r="N316" t="s">
        <v>526</v>
      </c>
      <c r="O316" t="s">
        <v>526</v>
      </c>
      <c r="P316" t="s">
        <v>526</v>
      </c>
      <c r="Q316" t="s">
        <v>526</v>
      </c>
      <c r="R316" t="s">
        <v>526</v>
      </c>
      <c r="S316" t="s">
        <v>526</v>
      </c>
      <c r="T316" t="s">
        <v>336</v>
      </c>
      <c r="U316" t="s">
        <v>336</v>
      </c>
      <c r="V316" t="s">
        <v>336</v>
      </c>
      <c r="W316" t="s">
        <v>336</v>
      </c>
      <c r="X316" t="s">
        <v>336</v>
      </c>
      <c r="Y316" t="s">
        <v>336</v>
      </c>
      <c r="Z316" t="s">
        <v>336</v>
      </c>
      <c r="AH316" t="str">
        <f t="array" ref="AH3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6" t="str">
        <f t="array" ref="AI3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6" s="18" t="e">
        <f>VLOOKUP(data[Lead Name],get_cat!$A$170:$B$171,2,0)</f>
        <v>#N/A</v>
      </c>
    </row>
    <row r="317" spans="1:37" x14ac:dyDescent="0.3">
      <c r="A317" t="s">
        <v>524</v>
      </c>
      <c r="B317" t="s">
        <v>336</v>
      </c>
      <c r="C317" t="s">
        <v>336</v>
      </c>
      <c r="D317" t="s">
        <v>336</v>
      </c>
      <c r="E317" t="s">
        <v>526</v>
      </c>
      <c r="F317" t="s">
        <v>526</v>
      </c>
      <c r="G317" t="s">
        <v>526</v>
      </c>
      <c r="H317" t="s">
        <v>526</v>
      </c>
      <c r="I317" t="s">
        <v>526</v>
      </c>
      <c r="J317" t="s">
        <v>526</v>
      </c>
      <c r="K317" t="s">
        <v>526</v>
      </c>
      <c r="L317" t="s">
        <v>526</v>
      </c>
      <c r="M317" t="s">
        <v>526</v>
      </c>
      <c r="N317" t="s">
        <v>526</v>
      </c>
      <c r="O317" t="s">
        <v>526</v>
      </c>
      <c r="P317" t="s">
        <v>526</v>
      </c>
      <c r="Q317" t="s">
        <v>526</v>
      </c>
      <c r="R317" t="s">
        <v>526</v>
      </c>
      <c r="S317" t="s">
        <v>526</v>
      </c>
      <c r="T317" t="s">
        <v>336</v>
      </c>
      <c r="U317" t="s">
        <v>336</v>
      </c>
      <c r="V317" t="s">
        <v>336</v>
      </c>
      <c r="W317" t="s">
        <v>336</v>
      </c>
      <c r="X317" t="s">
        <v>336</v>
      </c>
      <c r="Y317" t="s">
        <v>336</v>
      </c>
      <c r="Z317" t="s">
        <v>336</v>
      </c>
      <c r="AH317" t="str">
        <f t="array" ref="AH3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7" t="str">
        <f t="array" ref="AI3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7" s="18" t="e">
        <f>VLOOKUP(data[Lead Name],get_cat!$A$170:$B$171,2,0)</f>
        <v>#N/A</v>
      </c>
    </row>
    <row r="318" spans="1:37" x14ac:dyDescent="0.3">
      <c r="A318" t="s">
        <v>524</v>
      </c>
      <c r="B318" t="s">
        <v>336</v>
      </c>
      <c r="C318" t="s">
        <v>336</v>
      </c>
      <c r="D318" t="s">
        <v>336</v>
      </c>
      <c r="E318" t="s">
        <v>526</v>
      </c>
      <c r="F318" t="s">
        <v>526</v>
      </c>
      <c r="G318" t="s">
        <v>526</v>
      </c>
      <c r="H318" t="s">
        <v>526</v>
      </c>
      <c r="I318" t="s">
        <v>526</v>
      </c>
      <c r="J318" t="s">
        <v>526</v>
      </c>
      <c r="K318" t="s">
        <v>526</v>
      </c>
      <c r="L318" t="s">
        <v>526</v>
      </c>
      <c r="M318" t="s">
        <v>526</v>
      </c>
      <c r="N318" t="s">
        <v>526</v>
      </c>
      <c r="O318" t="s">
        <v>526</v>
      </c>
      <c r="P318" t="s">
        <v>526</v>
      </c>
      <c r="Q318" t="s">
        <v>526</v>
      </c>
      <c r="R318" t="s">
        <v>526</v>
      </c>
      <c r="S318" t="s">
        <v>526</v>
      </c>
      <c r="T318" t="s">
        <v>336</v>
      </c>
      <c r="U318" t="s">
        <v>336</v>
      </c>
      <c r="V318" t="s">
        <v>336</v>
      </c>
      <c r="W318" t="s">
        <v>336</v>
      </c>
      <c r="X318" t="s">
        <v>336</v>
      </c>
      <c r="Y318" t="s">
        <v>336</v>
      </c>
      <c r="Z318" t="s">
        <v>336</v>
      </c>
      <c r="AH318" t="str">
        <f t="array" ref="AH3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8" t="str">
        <f t="array" ref="AI3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8" s="18" t="e">
        <f>VLOOKUP(data[Lead Name],get_cat!$A$170:$B$171,2,0)</f>
        <v>#N/A</v>
      </c>
    </row>
    <row r="319" spans="1:37" x14ac:dyDescent="0.3">
      <c r="A319" t="s">
        <v>524</v>
      </c>
      <c r="B319" t="s">
        <v>336</v>
      </c>
      <c r="C319" t="s">
        <v>336</v>
      </c>
      <c r="D319" t="s">
        <v>336</v>
      </c>
      <c r="E319" t="s">
        <v>526</v>
      </c>
      <c r="F319" t="s">
        <v>526</v>
      </c>
      <c r="G319" t="s">
        <v>526</v>
      </c>
      <c r="H319" t="s">
        <v>526</v>
      </c>
      <c r="I319" t="s">
        <v>526</v>
      </c>
      <c r="J319" t="s">
        <v>526</v>
      </c>
      <c r="K319" t="s">
        <v>526</v>
      </c>
      <c r="L319" t="s">
        <v>526</v>
      </c>
      <c r="M319" t="s">
        <v>526</v>
      </c>
      <c r="N319" t="s">
        <v>526</v>
      </c>
      <c r="O319" t="s">
        <v>526</v>
      </c>
      <c r="P319" t="s">
        <v>526</v>
      </c>
      <c r="Q319" t="s">
        <v>526</v>
      </c>
      <c r="R319" t="s">
        <v>526</v>
      </c>
      <c r="S319" t="s">
        <v>526</v>
      </c>
      <c r="T319" t="s">
        <v>336</v>
      </c>
      <c r="U319" t="s">
        <v>336</v>
      </c>
      <c r="V319" t="s">
        <v>336</v>
      </c>
      <c r="W319" t="s">
        <v>336</v>
      </c>
      <c r="X319" t="s">
        <v>336</v>
      </c>
      <c r="Y319" t="s">
        <v>336</v>
      </c>
      <c r="Z319" t="s">
        <v>336</v>
      </c>
      <c r="AH319" t="str">
        <f t="array" ref="AH3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19" t="str">
        <f t="array" ref="AI3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1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19" s="18" t="e">
        <f>VLOOKUP(data[Lead Name],get_cat!$A$170:$B$171,2,0)</f>
        <v>#N/A</v>
      </c>
    </row>
    <row r="320" spans="1:37" x14ac:dyDescent="0.3">
      <c r="A320" t="s">
        <v>524</v>
      </c>
      <c r="B320" t="s">
        <v>336</v>
      </c>
      <c r="C320" t="s">
        <v>336</v>
      </c>
      <c r="D320" t="s">
        <v>336</v>
      </c>
      <c r="E320" t="s">
        <v>526</v>
      </c>
      <c r="F320" t="s">
        <v>526</v>
      </c>
      <c r="G320" t="s">
        <v>526</v>
      </c>
      <c r="H320" t="s">
        <v>526</v>
      </c>
      <c r="I320" t="s">
        <v>526</v>
      </c>
      <c r="J320" t="s">
        <v>526</v>
      </c>
      <c r="K320" t="s">
        <v>526</v>
      </c>
      <c r="L320" t="s">
        <v>526</v>
      </c>
      <c r="M320" t="s">
        <v>526</v>
      </c>
      <c r="N320" t="s">
        <v>526</v>
      </c>
      <c r="O320" t="s">
        <v>526</v>
      </c>
      <c r="P320" t="s">
        <v>526</v>
      </c>
      <c r="Q320" t="s">
        <v>526</v>
      </c>
      <c r="R320" t="s">
        <v>526</v>
      </c>
      <c r="S320" t="s">
        <v>526</v>
      </c>
      <c r="T320" t="s">
        <v>336</v>
      </c>
      <c r="U320" t="s">
        <v>336</v>
      </c>
      <c r="V320" t="s">
        <v>336</v>
      </c>
      <c r="W320" t="s">
        <v>336</v>
      </c>
      <c r="X320" t="s">
        <v>336</v>
      </c>
      <c r="Y320" t="s">
        <v>336</v>
      </c>
      <c r="Z320" t="s">
        <v>336</v>
      </c>
      <c r="AH320" t="str">
        <f t="array" ref="AH3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0" t="str">
        <f t="array" ref="AI3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0" s="18" t="e">
        <f>VLOOKUP(data[Lead Name],get_cat!$A$170:$B$171,2,0)</f>
        <v>#N/A</v>
      </c>
    </row>
    <row r="321" spans="1:37" x14ac:dyDescent="0.3">
      <c r="A321" t="s">
        <v>524</v>
      </c>
      <c r="B321" t="s">
        <v>336</v>
      </c>
      <c r="C321" t="s">
        <v>336</v>
      </c>
      <c r="D321" t="s">
        <v>336</v>
      </c>
      <c r="E321" t="s">
        <v>526</v>
      </c>
      <c r="F321" t="s">
        <v>526</v>
      </c>
      <c r="G321" t="s">
        <v>526</v>
      </c>
      <c r="H321" t="s">
        <v>526</v>
      </c>
      <c r="I321" t="s">
        <v>526</v>
      </c>
      <c r="J321" t="s">
        <v>526</v>
      </c>
      <c r="K321" t="s">
        <v>526</v>
      </c>
      <c r="L321" t="s">
        <v>526</v>
      </c>
      <c r="M321" t="s">
        <v>526</v>
      </c>
      <c r="N321" t="s">
        <v>526</v>
      </c>
      <c r="O321" t="s">
        <v>526</v>
      </c>
      <c r="P321" t="s">
        <v>526</v>
      </c>
      <c r="Q321" t="s">
        <v>526</v>
      </c>
      <c r="R321" t="s">
        <v>526</v>
      </c>
      <c r="S321" t="s">
        <v>526</v>
      </c>
      <c r="T321" t="s">
        <v>336</v>
      </c>
      <c r="U321" t="s">
        <v>336</v>
      </c>
      <c r="V321" t="s">
        <v>336</v>
      </c>
      <c r="W321" t="s">
        <v>336</v>
      </c>
      <c r="X321" t="s">
        <v>336</v>
      </c>
      <c r="Y321" t="s">
        <v>336</v>
      </c>
      <c r="Z321" t="s">
        <v>336</v>
      </c>
      <c r="AH321" t="str">
        <f t="array" ref="AH3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1" t="str">
        <f t="array" ref="AI3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1" s="18" t="e">
        <f>VLOOKUP(data[Lead Name],get_cat!$A$170:$B$171,2,0)</f>
        <v>#N/A</v>
      </c>
    </row>
    <row r="322" spans="1:37" x14ac:dyDescent="0.3">
      <c r="A322" t="s">
        <v>524</v>
      </c>
      <c r="B322" t="s">
        <v>336</v>
      </c>
      <c r="C322" t="s">
        <v>336</v>
      </c>
      <c r="D322" t="s">
        <v>336</v>
      </c>
      <c r="E322" t="s">
        <v>526</v>
      </c>
      <c r="F322" t="s">
        <v>526</v>
      </c>
      <c r="G322" t="s">
        <v>526</v>
      </c>
      <c r="H322" t="s">
        <v>526</v>
      </c>
      <c r="I322" t="s">
        <v>526</v>
      </c>
      <c r="J322" t="s">
        <v>526</v>
      </c>
      <c r="K322" t="s">
        <v>526</v>
      </c>
      <c r="L322" t="s">
        <v>526</v>
      </c>
      <c r="M322" t="s">
        <v>526</v>
      </c>
      <c r="N322" t="s">
        <v>526</v>
      </c>
      <c r="O322" t="s">
        <v>526</v>
      </c>
      <c r="P322" t="s">
        <v>526</v>
      </c>
      <c r="Q322" t="s">
        <v>526</v>
      </c>
      <c r="R322" t="s">
        <v>526</v>
      </c>
      <c r="S322" t="s">
        <v>526</v>
      </c>
      <c r="T322" t="s">
        <v>336</v>
      </c>
      <c r="U322" t="s">
        <v>336</v>
      </c>
      <c r="V322" t="s">
        <v>336</v>
      </c>
      <c r="W322" t="s">
        <v>336</v>
      </c>
      <c r="X322" t="s">
        <v>336</v>
      </c>
      <c r="Y322" t="s">
        <v>336</v>
      </c>
      <c r="Z322" t="s">
        <v>336</v>
      </c>
      <c r="AH322" t="str">
        <f t="array" ref="AH3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2" t="str">
        <f t="array" ref="AI3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2" s="18" t="e">
        <f>VLOOKUP(data[Lead Name],get_cat!$A$170:$B$171,2,0)</f>
        <v>#N/A</v>
      </c>
    </row>
    <row r="323" spans="1:37" x14ac:dyDescent="0.3">
      <c r="A323" t="s">
        <v>524</v>
      </c>
      <c r="B323" t="s">
        <v>336</v>
      </c>
      <c r="C323" t="s">
        <v>336</v>
      </c>
      <c r="D323" t="s">
        <v>336</v>
      </c>
      <c r="E323" t="s">
        <v>526</v>
      </c>
      <c r="F323" t="s">
        <v>526</v>
      </c>
      <c r="G323" t="s">
        <v>526</v>
      </c>
      <c r="H323" t="s">
        <v>526</v>
      </c>
      <c r="I323" t="s">
        <v>526</v>
      </c>
      <c r="J323" t="s">
        <v>526</v>
      </c>
      <c r="K323" t="s">
        <v>526</v>
      </c>
      <c r="L323" t="s">
        <v>526</v>
      </c>
      <c r="M323" t="s">
        <v>526</v>
      </c>
      <c r="N323" t="s">
        <v>526</v>
      </c>
      <c r="O323" t="s">
        <v>526</v>
      </c>
      <c r="P323" t="s">
        <v>526</v>
      </c>
      <c r="Q323" t="s">
        <v>526</v>
      </c>
      <c r="R323" t="s">
        <v>526</v>
      </c>
      <c r="S323" t="s">
        <v>526</v>
      </c>
      <c r="T323" t="s">
        <v>336</v>
      </c>
      <c r="U323" t="s">
        <v>336</v>
      </c>
      <c r="V323" t="s">
        <v>336</v>
      </c>
      <c r="W323" t="s">
        <v>336</v>
      </c>
      <c r="X323" t="s">
        <v>336</v>
      </c>
      <c r="Y323" t="s">
        <v>336</v>
      </c>
      <c r="Z323" t="s">
        <v>336</v>
      </c>
      <c r="AH323" t="str">
        <f t="array" ref="AH3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3" t="str">
        <f t="array" ref="AI3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3" s="18" t="e">
        <f>VLOOKUP(data[Lead Name],get_cat!$A$170:$B$171,2,0)</f>
        <v>#N/A</v>
      </c>
    </row>
    <row r="324" spans="1:37" x14ac:dyDescent="0.3">
      <c r="A324" t="s">
        <v>524</v>
      </c>
      <c r="B324" t="s">
        <v>336</v>
      </c>
      <c r="C324" t="s">
        <v>336</v>
      </c>
      <c r="D324" t="s">
        <v>336</v>
      </c>
      <c r="E324" t="s">
        <v>526</v>
      </c>
      <c r="F324" t="s">
        <v>526</v>
      </c>
      <c r="G324" t="s">
        <v>526</v>
      </c>
      <c r="H324" t="s">
        <v>526</v>
      </c>
      <c r="I324" t="s">
        <v>526</v>
      </c>
      <c r="J324" t="s">
        <v>526</v>
      </c>
      <c r="K324" t="s">
        <v>526</v>
      </c>
      <c r="L324" t="s">
        <v>526</v>
      </c>
      <c r="M324" t="s">
        <v>526</v>
      </c>
      <c r="N324" t="s">
        <v>526</v>
      </c>
      <c r="O324" t="s">
        <v>526</v>
      </c>
      <c r="P324" t="s">
        <v>526</v>
      </c>
      <c r="Q324" t="s">
        <v>526</v>
      </c>
      <c r="R324" t="s">
        <v>526</v>
      </c>
      <c r="S324" t="s">
        <v>526</v>
      </c>
      <c r="T324" t="s">
        <v>336</v>
      </c>
      <c r="U324" t="s">
        <v>336</v>
      </c>
      <c r="V324" t="s">
        <v>336</v>
      </c>
      <c r="W324" t="s">
        <v>336</v>
      </c>
      <c r="X324" t="s">
        <v>336</v>
      </c>
      <c r="Y324" t="s">
        <v>336</v>
      </c>
      <c r="Z324" t="s">
        <v>336</v>
      </c>
      <c r="AH324" t="str">
        <f t="array" ref="AH3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4" t="str">
        <f t="array" ref="AI3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4" s="18" t="e">
        <f>VLOOKUP(data[Lead Name],get_cat!$A$170:$B$171,2,0)</f>
        <v>#N/A</v>
      </c>
    </row>
    <row r="325" spans="1:37" x14ac:dyDescent="0.3">
      <c r="A325" t="s">
        <v>524</v>
      </c>
      <c r="B325" t="s">
        <v>336</v>
      </c>
      <c r="C325" t="s">
        <v>336</v>
      </c>
      <c r="D325" t="s">
        <v>336</v>
      </c>
      <c r="E325" t="s">
        <v>526</v>
      </c>
      <c r="F325" t="s">
        <v>526</v>
      </c>
      <c r="G325" t="s">
        <v>526</v>
      </c>
      <c r="H325" t="s">
        <v>526</v>
      </c>
      <c r="I325" t="s">
        <v>526</v>
      </c>
      <c r="J325" t="s">
        <v>526</v>
      </c>
      <c r="K325" t="s">
        <v>526</v>
      </c>
      <c r="L325" t="s">
        <v>526</v>
      </c>
      <c r="M325" t="s">
        <v>526</v>
      </c>
      <c r="N325" t="s">
        <v>526</v>
      </c>
      <c r="O325" t="s">
        <v>526</v>
      </c>
      <c r="P325" t="s">
        <v>526</v>
      </c>
      <c r="Q325" t="s">
        <v>526</v>
      </c>
      <c r="R325" t="s">
        <v>526</v>
      </c>
      <c r="S325" t="s">
        <v>526</v>
      </c>
      <c r="T325" t="s">
        <v>336</v>
      </c>
      <c r="U325" t="s">
        <v>336</v>
      </c>
      <c r="V325" t="s">
        <v>336</v>
      </c>
      <c r="W325" t="s">
        <v>336</v>
      </c>
      <c r="X325" t="s">
        <v>336</v>
      </c>
      <c r="Y325" t="s">
        <v>336</v>
      </c>
      <c r="Z325" t="s">
        <v>336</v>
      </c>
      <c r="AH325" t="str">
        <f t="array" ref="AH3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5" t="str">
        <f t="array" ref="AI3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5" s="18" t="e">
        <f>VLOOKUP(data[Lead Name],get_cat!$A$170:$B$171,2,0)</f>
        <v>#N/A</v>
      </c>
    </row>
    <row r="326" spans="1:37" x14ac:dyDescent="0.3">
      <c r="A326" t="s">
        <v>524</v>
      </c>
      <c r="B326" t="s">
        <v>336</v>
      </c>
      <c r="C326" t="s">
        <v>336</v>
      </c>
      <c r="D326" t="s">
        <v>336</v>
      </c>
      <c r="E326" t="s">
        <v>526</v>
      </c>
      <c r="F326" t="s">
        <v>526</v>
      </c>
      <c r="G326" t="s">
        <v>526</v>
      </c>
      <c r="H326" t="s">
        <v>526</v>
      </c>
      <c r="I326" t="s">
        <v>526</v>
      </c>
      <c r="J326" t="s">
        <v>526</v>
      </c>
      <c r="K326" t="s">
        <v>526</v>
      </c>
      <c r="L326" t="s">
        <v>526</v>
      </c>
      <c r="M326" t="s">
        <v>526</v>
      </c>
      <c r="N326" t="s">
        <v>526</v>
      </c>
      <c r="O326" t="s">
        <v>526</v>
      </c>
      <c r="P326" t="s">
        <v>526</v>
      </c>
      <c r="Q326" t="s">
        <v>526</v>
      </c>
      <c r="R326" t="s">
        <v>526</v>
      </c>
      <c r="S326" t="s">
        <v>526</v>
      </c>
      <c r="T326" t="s">
        <v>336</v>
      </c>
      <c r="U326" t="s">
        <v>336</v>
      </c>
      <c r="V326" t="s">
        <v>336</v>
      </c>
      <c r="W326" t="s">
        <v>336</v>
      </c>
      <c r="X326" t="s">
        <v>336</v>
      </c>
      <c r="Y326" t="s">
        <v>336</v>
      </c>
      <c r="Z326" t="s">
        <v>336</v>
      </c>
      <c r="AH326" t="str">
        <f t="array" ref="AH3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6" t="str">
        <f t="array" ref="AI3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6" s="18" t="e">
        <f>VLOOKUP(data[Lead Name],get_cat!$A$170:$B$171,2,0)</f>
        <v>#N/A</v>
      </c>
    </row>
    <row r="327" spans="1:37" x14ac:dyDescent="0.3">
      <c r="A327" t="s">
        <v>524</v>
      </c>
      <c r="B327" t="s">
        <v>336</v>
      </c>
      <c r="C327" t="s">
        <v>336</v>
      </c>
      <c r="D327" t="s">
        <v>336</v>
      </c>
      <c r="E327" t="s">
        <v>526</v>
      </c>
      <c r="F327" t="s">
        <v>526</v>
      </c>
      <c r="G327" t="s">
        <v>526</v>
      </c>
      <c r="H327" t="s">
        <v>526</v>
      </c>
      <c r="I327" t="s">
        <v>526</v>
      </c>
      <c r="J327" t="s">
        <v>526</v>
      </c>
      <c r="K327" t="s">
        <v>526</v>
      </c>
      <c r="L327" t="s">
        <v>526</v>
      </c>
      <c r="M327" t="s">
        <v>526</v>
      </c>
      <c r="N327" t="s">
        <v>526</v>
      </c>
      <c r="O327" t="s">
        <v>526</v>
      </c>
      <c r="P327" t="s">
        <v>526</v>
      </c>
      <c r="Q327" t="s">
        <v>526</v>
      </c>
      <c r="R327" t="s">
        <v>526</v>
      </c>
      <c r="S327" t="s">
        <v>526</v>
      </c>
      <c r="T327" t="s">
        <v>336</v>
      </c>
      <c r="U327" t="s">
        <v>336</v>
      </c>
      <c r="V327" t="s">
        <v>336</v>
      </c>
      <c r="W327" t="s">
        <v>336</v>
      </c>
      <c r="X327" t="s">
        <v>336</v>
      </c>
      <c r="Y327" t="s">
        <v>336</v>
      </c>
      <c r="Z327" t="s">
        <v>336</v>
      </c>
      <c r="AH327" t="str">
        <f t="array" ref="AH3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7" t="str">
        <f t="array" ref="AI3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7" s="18" t="e">
        <f>VLOOKUP(data[Lead Name],get_cat!$A$170:$B$171,2,0)</f>
        <v>#N/A</v>
      </c>
    </row>
    <row r="328" spans="1:37" x14ac:dyDescent="0.3">
      <c r="A328" t="s">
        <v>524</v>
      </c>
      <c r="B328" t="s">
        <v>336</v>
      </c>
      <c r="C328" t="s">
        <v>336</v>
      </c>
      <c r="D328" t="s">
        <v>336</v>
      </c>
      <c r="E328" t="s">
        <v>526</v>
      </c>
      <c r="F328" t="s">
        <v>526</v>
      </c>
      <c r="G328" t="s">
        <v>526</v>
      </c>
      <c r="H328" t="s">
        <v>526</v>
      </c>
      <c r="I328" t="s">
        <v>526</v>
      </c>
      <c r="J328" t="s">
        <v>526</v>
      </c>
      <c r="K328" t="s">
        <v>526</v>
      </c>
      <c r="L328" t="s">
        <v>526</v>
      </c>
      <c r="M328" t="s">
        <v>526</v>
      </c>
      <c r="N328" t="s">
        <v>526</v>
      </c>
      <c r="O328" t="s">
        <v>526</v>
      </c>
      <c r="P328" t="s">
        <v>526</v>
      </c>
      <c r="Q328" t="s">
        <v>526</v>
      </c>
      <c r="R328" t="s">
        <v>526</v>
      </c>
      <c r="S328" t="s">
        <v>526</v>
      </c>
      <c r="T328" t="s">
        <v>336</v>
      </c>
      <c r="U328" t="s">
        <v>336</v>
      </c>
      <c r="V328" t="s">
        <v>336</v>
      </c>
      <c r="W328" t="s">
        <v>336</v>
      </c>
      <c r="X328" t="s">
        <v>336</v>
      </c>
      <c r="Y328" t="s">
        <v>336</v>
      </c>
      <c r="Z328" t="s">
        <v>336</v>
      </c>
      <c r="AH328" t="str">
        <f t="array" ref="AH3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8" t="str">
        <f t="array" ref="AI3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8" s="18" t="e">
        <f>VLOOKUP(data[Lead Name],get_cat!$A$170:$B$171,2,0)</f>
        <v>#N/A</v>
      </c>
    </row>
    <row r="329" spans="1:37" x14ac:dyDescent="0.3">
      <c r="A329" t="s">
        <v>524</v>
      </c>
      <c r="B329" t="s">
        <v>336</v>
      </c>
      <c r="C329" t="s">
        <v>336</v>
      </c>
      <c r="D329" t="s">
        <v>336</v>
      </c>
      <c r="E329" t="s">
        <v>526</v>
      </c>
      <c r="F329" t="s">
        <v>526</v>
      </c>
      <c r="G329" t="s">
        <v>526</v>
      </c>
      <c r="H329" t="s">
        <v>526</v>
      </c>
      <c r="I329" t="s">
        <v>526</v>
      </c>
      <c r="J329" t="s">
        <v>526</v>
      </c>
      <c r="K329" t="s">
        <v>526</v>
      </c>
      <c r="L329" t="s">
        <v>526</v>
      </c>
      <c r="M329" t="s">
        <v>526</v>
      </c>
      <c r="N329" t="s">
        <v>526</v>
      </c>
      <c r="O329" t="s">
        <v>526</v>
      </c>
      <c r="P329" t="s">
        <v>526</v>
      </c>
      <c r="Q329" t="s">
        <v>526</v>
      </c>
      <c r="R329" t="s">
        <v>526</v>
      </c>
      <c r="S329" t="s">
        <v>526</v>
      </c>
      <c r="T329" t="s">
        <v>336</v>
      </c>
      <c r="U329" t="s">
        <v>336</v>
      </c>
      <c r="V329" t="s">
        <v>336</v>
      </c>
      <c r="W329" t="s">
        <v>336</v>
      </c>
      <c r="X329" t="s">
        <v>336</v>
      </c>
      <c r="Y329" t="s">
        <v>336</v>
      </c>
      <c r="Z329" t="s">
        <v>336</v>
      </c>
      <c r="AH329" t="str">
        <f t="array" ref="AH3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29" t="str">
        <f t="array" ref="AI3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2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29" s="18" t="e">
        <f>VLOOKUP(data[Lead Name],get_cat!$A$170:$B$171,2,0)</f>
        <v>#N/A</v>
      </c>
    </row>
    <row r="330" spans="1:37" x14ac:dyDescent="0.3">
      <c r="A330" t="s">
        <v>524</v>
      </c>
      <c r="B330" t="s">
        <v>336</v>
      </c>
      <c r="C330" t="s">
        <v>336</v>
      </c>
      <c r="D330" t="s">
        <v>336</v>
      </c>
      <c r="E330" t="s">
        <v>526</v>
      </c>
      <c r="F330" t="s">
        <v>526</v>
      </c>
      <c r="G330" t="s">
        <v>526</v>
      </c>
      <c r="H330" t="s">
        <v>526</v>
      </c>
      <c r="I330" t="s">
        <v>526</v>
      </c>
      <c r="J330" t="s">
        <v>526</v>
      </c>
      <c r="K330" t="s">
        <v>526</v>
      </c>
      <c r="L330" t="s">
        <v>526</v>
      </c>
      <c r="M330" t="s">
        <v>526</v>
      </c>
      <c r="N330" t="s">
        <v>526</v>
      </c>
      <c r="O330" t="s">
        <v>526</v>
      </c>
      <c r="P330" t="s">
        <v>526</v>
      </c>
      <c r="Q330" t="s">
        <v>526</v>
      </c>
      <c r="R330" t="s">
        <v>526</v>
      </c>
      <c r="S330" t="s">
        <v>526</v>
      </c>
      <c r="T330" t="s">
        <v>336</v>
      </c>
      <c r="U330" t="s">
        <v>336</v>
      </c>
      <c r="V330" t="s">
        <v>336</v>
      </c>
      <c r="W330" t="s">
        <v>336</v>
      </c>
      <c r="X330" t="s">
        <v>336</v>
      </c>
      <c r="Y330" t="s">
        <v>336</v>
      </c>
      <c r="Z330" t="s">
        <v>336</v>
      </c>
      <c r="AH330" t="str">
        <f t="array" ref="AH3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0" t="str">
        <f t="array" ref="AI3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0" s="18" t="e">
        <f>VLOOKUP(data[Lead Name],get_cat!$A$170:$B$171,2,0)</f>
        <v>#N/A</v>
      </c>
    </row>
    <row r="331" spans="1:37" x14ac:dyDescent="0.3">
      <c r="A331" t="s">
        <v>524</v>
      </c>
      <c r="B331" t="s">
        <v>336</v>
      </c>
      <c r="C331" t="s">
        <v>336</v>
      </c>
      <c r="D331" t="s">
        <v>336</v>
      </c>
      <c r="E331" t="s">
        <v>526</v>
      </c>
      <c r="F331" t="s">
        <v>526</v>
      </c>
      <c r="G331" t="s">
        <v>526</v>
      </c>
      <c r="H331" t="s">
        <v>526</v>
      </c>
      <c r="I331" t="s">
        <v>526</v>
      </c>
      <c r="J331" t="s">
        <v>526</v>
      </c>
      <c r="K331" t="s">
        <v>526</v>
      </c>
      <c r="L331" t="s">
        <v>526</v>
      </c>
      <c r="M331" t="s">
        <v>526</v>
      </c>
      <c r="N331" t="s">
        <v>526</v>
      </c>
      <c r="O331" t="s">
        <v>526</v>
      </c>
      <c r="P331" t="s">
        <v>526</v>
      </c>
      <c r="Q331" t="s">
        <v>526</v>
      </c>
      <c r="R331" t="s">
        <v>526</v>
      </c>
      <c r="S331" t="s">
        <v>526</v>
      </c>
      <c r="T331" t="s">
        <v>336</v>
      </c>
      <c r="U331" t="s">
        <v>336</v>
      </c>
      <c r="V331" t="s">
        <v>336</v>
      </c>
      <c r="W331" t="s">
        <v>336</v>
      </c>
      <c r="X331" t="s">
        <v>336</v>
      </c>
      <c r="Y331" t="s">
        <v>336</v>
      </c>
      <c r="Z331" t="s">
        <v>336</v>
      </c>
      <c r="AH331" t="str">
        <f t="array" ref="AH3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1" t="str">
        <f t="array" ref="AI3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1" s="18" t="e">
        <f>VLOOKUP(data[Lead Name],get_cat!$A$170:$B$171,2,0)</f>
        <v>#N/A</v>
      </c>
    </row>
    <row r="332" spans="1:37" x14ac:dyDescent="0.3">
      <c r="A332" t="s">
        <v>524</v>
      </c>
      <c r="B332" t="s">
        <v>336</v>
      </c>
      <c r="C332" t="s">
        <v>336</v>
      </c>
      <c r="D332" t="s">
        <v>336</v>
      </c>
      <c r="E332" t="s">
        <v>526</v>
      </c>
      <c r="F332" t="s">
        <v>526</v>
      </c>
      <c r="G332" t="s">
        <v>526</v>
      </c>
      <c r="H332" t="s">
        <v>526</v>
      </c>
      <c r="I332" t="s">
        <v>526</v>
      </c>
      <c r="J332" t="s">
        <v>526</v>
      </c>
      <c r="K332" t="s">
        <v>526</v>
      </c>
      <c r="L332" t="s">
        <v>526</v>
      </c>
      <c r="M332" t="s">
        <v>526</v>
      </c>
      <c r="N332" t="s">
        <v>526</v>
      </c>
      <c r="O332" t="s">
        <v>526</v>
      </c>
      <c r="P332" t="s">
        <v>526</v>
      </c>
      <c r="Q332" t="s">
        <v>526</v>
      </c>
      <c r="R332" t="s">
        <v>526</v>
      </c>
      <c r="S332" t="s">
        <v>526</v>
      </c>
      <c r="T332" t="s">
        <v>336</v>
      </c>
      <c r="U332" t="s">
        <v>336</v>
      </c>
      <c r="V332" t="s">
        <v>336</v>
      </c>
      <c r="W332" t="s">
        <v>336</v>
      </c>
      <c r="X332" t="s">
        <v>336</v>
      </c>
      <c r="Y332" t="s">
        <v>336</v>
      </c>
      <c r="Z332" t="s">
        <v>336</v>
      </c>
      <c r="AH332" t="str">
        <f t="array" ref="AH3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2" t="str">
        <f t="array" ref="AI3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2" s="18" t="e">
        <f>VLOOKUP(data[Lead Name],get_cat!$A$170:$B$171,2,0)</f>
        <v>#N/A</v>
      </c>
    </row>
    <row r="333" spans="1:37" x14ac:dyDescent="0.3">
      <c r="A333" t="s">
        <v>524</v>
      </c>
      <c r="B333" t="s">
        <v>336</v>
      </c>
      <c r="C333" t="s">
        <v>336</v>
      </c>
      <c r="D333" t="s">
        <v>336</v>
      </c>
      <c r="E333" t="s">
        <v>526</v>
      </c>
      <c r="F333" t="s">
        <v>526</v>
      </c>
      <c r="G333" t="s">
        <v>526</v>
      </c>
      <c r="H333" t="s">
        <v>526</v>
      </c>
      <c r="I333" t="s">
        <v>526</v>
      </c>
      <c r="J333" t="s">
        <v>526</v>
      </c>
      <c r="K333" t="s">
        <v>526</v>
      </c>
      <c r="L333" t="s">
        <v>526</v>
      </c>
      <c r="M333" t="s">
        <v>526</v>
      </c>
      <c r="N333" t="s">
        <v>526</v>
      </c>
      <c r="O333" t="s">
        <v>526</v>
      </c>
      <c r="P333" t="s">
        <v>526</v>
      </c>
      <c r="Q333" t="s">
        <v>526</v>
      </c>
      <c r="R333" t="s">
        <v>526</v>
      </c>
      <c r="S333" t="s">
        <v>526</v>
      </c>
      <c r="T333" t="s">
        <v>336</v>
      </c>
      <c r="U333" t="s">
        <v>336</v>
      </c>
      <c r="V333" t="s">
        <v>336</v>
      </c>
      <c r="W333" t="s">
        <v>336</v>
      </c>
      <c r="X333" t="s">
        <v>336</v>
      </c>
      <c r="Y333" t="s">
        <v>336</v>
      </c>
      <c r="Z333" t="s">
        <v>336</v>
      </c>
      <c r="AH333" t="str">
        <f t="array" ref="AH3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3" t="str">
        <f t="array" ref="AI3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3" s="18" t="e">
        <f>VLOOKUP(data[Lead Name],get_cat!$A$170:$B$171,2,0)</f>
        <v>#N/A</v>
      </c>
    </row>
    <row r="334" spans="1:37" x14ac:dyDescent="0.3">
      <c r="A334" t="s">
        <v>524</v>
      </c>
      <c r="B334" t="s">
        <v>336</v>
      </c>
      <c r="C334" t="s">
        <v>336</v>
      </c>
      <c r="D334" t="s">
        <v>336</v>
      </c>
      <c r="E334" t="s">
        <v>526</v>
      </c>
      <c r="F334" t="s">
        <v>526</v>
      </c>
      <c r="G334" t="s">
        <v>526</v>
      </c>
      <c r="H334" t="s">
        <v>526</v>
      </c>
      <c r="I334" t="s">
        <v>526</v>
      </c>
      <c r="J334" t="s">
        <v>526</v>
      </c>
      <c r="K334" t="s">
        <v>526</v>
      </c>
      <c r="L334" t="s">
        <v>526</v>
      </c>
      <c r="M334" t="s">
        <v>526</v>
      </c>
      <c r="N334" t="s">
        <v>526</v>
      </c>
      <c r="O334" t="s">
        <v>526</v>
      </c>
      <c r="P334" t="s">
        <v>526</v>
      </c>
      <c r="Q334" t="s">
        <v>526</v>
      </c>
      <c r="R334" t="s">
        <v>526</v>
      </c>
      <c r="S334" t="s">
        <v>526</v>
      </c>
      <c r="T334" t="s">
        <v>336</v>
      </c>
      <c r="U334" t="s">
        <v>336</v>
      </c>
      <c r="V334" t="s">
        <v>336</v>
      </c>
      <c r="W334" t="s">
        <v>336</v>
      </c>
      <c r="X334" t="s">
        <v>336</v>
      </c>
      <c r="Y334" t="s">
        <v>336</v>
      </c>
      <c r="Z334" t="s">
        <v>336</v>
      </c>
      <c r="AH334" t="str">
        <f t="array" ref="AH3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4" t="str">
        <f t="array" ref="AI3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4" s="18" t="e">
        <f>VLOOKUP(data[Lead Name],get_cat!$A$170:$B$171,2,0)</f>
        <v>#N/A</v>
      </c>
    </row>
    <row r="335" spans="1:37" x14ac:dyDescent="0.3">
      <c r="A335" t="s">
        <v>524</v>
      </c>
      <c r="B335" t="s">
        <v>336</v>
      </c>
      <c r="C335" t="s">
        <v>336</v>
      </c>
      <c r="D335" t="s">
        <v>336</v>
      </c>
      <c r="E335" t="s">
        <v>526</v>
      </c>
      <c r="F335" t="s">
        <v>526</v>
      </c>
      <c r="G335" t="s">
        <v>526</v>
      </c>
      <c r="H335" t="s">
        <v>526</v>
      </c>
      <c r="I335" t="s">
        <v>526</v>
      </c>
      <c r="J335" t="s">
        <v>526</v>
      </c>
      <c r="K335" t="s">
        <v>526</v>
      </c>
      <c r="L335" t="s">
        <v>526</v>
      </c>
      <c r="M335" t="s">
        <v>526</v>
      </c>
      <c r="N335" t="s">
        <v>526</v>
      </c>
      <c r="O335" t="s">
        <v>526</v>
      </c>
      <c r="P335" t="s">
        <v>526</v>
      </c>
      <c r="Q335" t="s">
        <v>526</v>
      </c>
      <c r="R335" t="s">
        <v>526</v>
      </c>
      <c r="S335" t="s">
        <v>526</v>
      </c>
      <c r="T335" t="s">
        <v>336</v>
      </c>
      <c r="U335" t="s">
        <v>336</v>
      </c>
      <c r="V335" t="s">
        <v>336</v>
      </c>
      <c r="W335" t="s">
        <v>336</v>
      </c>
      <c r="X335" t="s">
        <v>336</v>
      </c>
      <c r="Y335" t="s">
        <v>336</v>
      </c>
      <c r="Z335" t="s">
        <v>336</v>
      </c>
      <c r="AH335" t="str">
        <f t="array" ref="AH3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5" t="str">
        <f t="array" ref="AI3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5" s="18" t="e">
        <f>VLOOKUP(data[Lead Name],get_cat!$A$170:$B$171,2,0)</f>
        <v>#N/A</v>
      </c>
    </row>
    <row r="336" spans="1:37" x14ac:dyDescent="0.3">
      <c r="A336" t="s">
        <v>524</v>
      </c>
      <c r="B336" t="s">
        <v>336</v>
      </c>
      <c r="C336" t="s">
        <v>336</v>
      </c>
      <c r="D336" t="s">
        <v>336</v>
      </c>
      <c r="E336" t="s">
        <v>526</v>
      </c>
      <c r="F336" t="s">
        <v>526</v>
      </c>
      <c r="G336" t="s">
        <v>526</v>
      </c>
      <c r="H336" t="s">
        <v>526</v>
      </c>
      <c r="I336" t="s">
        <v>526</v>
      </c>
      <c r="J336" t="s">
        <v>526</v>
      </c>
      <c r="K336" t="s">
        <v>526</v>
      </c>
      <c r="L336" t="s">
        <v>526</v>
      </c>
      <c r="M336" t="s">
        <v>526</v>
      </c>
      <c r="N336" t="s">
        <v>526</v>
      </c>
      <c r="O336" t="s">
        <v>526</v>
      </c>
      <c r="P336" t="s">
        <v>526</v>
      </c>
      <c r="Q336" t="s">
        <v>526</v>
      </c>
      <c r="R336" t="s">
        <v>526</v>
      </c>
      <c r="S336" t="s">
        <v>526</v>
      </c>
      <c r="T336" t="s">
        <v>336</v>
      </c>
      <c r="U336" t="s">
        <v>336</v>
      </c>
      <c r="V336" t="s">
        <v>336</v>
      </c>
      <c r="W336" t="s">
        <v>336</v>
      </c>
      <c r="X336" t="s">
        <v>336</v>
      </c>
      <c r="Y336" t="s">
        <v>336</v>
      </c>
      <c r="Z336" t="s">
        <v>336</v>
      </c>
      <c r="AH336" t="str">
        <f t="array" ref="AH3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6" t="str">
        <f t="array" ref="AI3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6" s="18" t="e">
        <f>VLOOKUP(data[Lead Name],get_cat!$A$170:$B$171,2,0)</f>
        <v>#N/A</v>
      </c>
    </row>
    <row r="337" spans="1:37" x14ac:dyDescent="0.3">
      <c r="A337" t="s">
        <v>524</v>
      </c>
      <c r="B337" t="s">
        <v>336</v>
      </c>
      <c r="C337" t="s">
        <v>336</v>
      </c>
      <c r="D337" t="s">
        <v>336</v>
      </c>
      <c r="E337" t="s">
        <v>526</v>
      </c>
      <c r="F337" t="s">
        <v>526</v>
      </c>
      <c r="G337" t="s">
        <v>526</v>
      </c>
      <c r="H337" t="s">
        <v>526</v>
      </c>
      <c r="I337" t="s">
        <v>526</v>
      </c>
      <c r="J337" t="s">
        <v>526</v>
      </c>
      <c r="K337" t="s">
        <v>526</v>
      </c>
      <c r="L337" t="s">
        <v>526</v>
      </c>
      <c r="M337" t="s">
        <v>526</v>
      </c>
      <c r="N337" t="s">
        <v>526</v>
      </c>
      <c r="O337" t="s">
        <v>526</v>
      </c>
      <c r="P337" t="s">
        <v>526</v>
      </c>
      <c r="Q337" t="s">
        <v>526</v>
      </c>
      <c r="R337" t="s">
        <v>526</v>
      </c>
      <c r="S337" t="s">
        <v>526</v>
      </c>
      <c r="T337" t="s">
        <v>336</v>
      </c>
      <c r="U337" t="s">
        <v>336</v>
      </c>
      <c r="V337" t="s">
        <v>336</v>
      </c>
      <c r="W337" t="s">
        <v>336</v>
      </c>
      <c r="X337" t="s">
        <v>336</v>
      </c>
      <c r="Y337" t="s">
        <v>336</v>
      </c>
      <c r="Z337" t="s">
        <v>336</v>
      </c>
      <c r="AH337" t="str">
        <f t="array" ref="AH3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7" t="str">
        <f t="array" ref="AI3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7" s="18" t="e">
        <f>VLOOKUP(data[Lead Name],get_cat!$A$170:$B$171,2,0)</f>
        <v>#N/A</v>
      </c>
    </row>
    <row r="338" spans="1:37" x14ac:dyDescent="0.3">
      <c r="A338" t="s">
        <v>524</v>
      </c>
      <c r="B338" t="s">
        <v>336</v>
      </c>
      <c r="C338" t="s">
        <v>336</v>
      </c>
      <c r="D338" t="s">
        <v>336</v>
      </c>
      <c r="E338" t="s">
        <v>526</v>
      </c>
      <c r="F338" t="s">
        <v>526</v>
      </c>
      <c r="G338" t="s">
        <v>526</v>
      </c>
      <c r="H338" t="s">
        <v>526</v>
      </c>
      <c r="I338" t="s">
        <v>526</v>
      </c>
      <c r="J338" t="s">
        <v>526</v>
      </c>
      <c r="K338" t="s">
        <v>526</v>
      </c>
      <c r="L338" t="s">
        <v>526</v>
      </c>
      <c r="M338" t="s">
        <v>526</v>
      </c>
      <c r="N338" t="s">
        <v>526</v>
      </c>
      <c r="O338" t="s">
        <v>526</v>
      </c>
      <c r="P338" t="s">
        <v>526</v>
      </c>
      <c r="Q338" t="s">
        <v>526</v>
      </c>
      <c r="R338" t="s">
        <v>526</v>
      </c>
      <c r="S338" t="s">
        <v>526</v>
      </c>
      <c r="T338" t="s">
        <v>336</v>
      </c>
      <c r="U338" t="s">
        <v>336</v>
      </c>
      <c r="V338" t="s">
        <v>336</v>
      </c>
      <c r="W338" t="s">
        <v>336</v>
      </c>
      <c r="X338" t="s">
        <v>336</v>
      </c>
      <c r="Y338" t="s">
        <v>336</v>
      </c>
      <c r="Z338" t="s">
        <v>336</v>
      </c>
      <c r="AH338" t="str">
        <f t="array" ref="AH3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8" t="str">
        <f t="array" ref="AI3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8" s="18" t="e">
        <f>VLOOKUP(data[Lead Name],get_cat!$A$170:$B$171,2,0)</f>
        <v>#N/A</v>
      </c>
    </row>
    <row r="339" spans="1:37" x14ac:dyDescent="0.3">
      <c r="A339" t="s">
        <v>524</v>
      </c>
      <c r="B339" t="s">
        <v>336</v>
      </c>
      <c r="C339" t="s">
        <v>336</v>
      </c>
      <c r="D339" t="s">
        <v>336</v>
      </c>
      <c r="E339" t="s">
        <v>526</v>
      </c>
      <c r="F339" t="s">
        <v>526</v>
      </c>
      <c r="G339" t="s">
        <v>526</v>
      </c>
      <c r="H339" t="s">
        <v>526</v>
      </c>
      <c r="I339" t="s">
        <v>526</v>
      </c>
      <c r="J339" t="s">
        <v>526</v>
      </c>
      <c r="K339" t="s">
        <v>526</v>
      </c>
      <c r="L339" t="s">
        <v>526</v>
      </c>
      <c r="M339" t="s">
        <v>526</v>
      </c>
      <c r="N339" t="s">
        <v>526</v>
      </c>
      <c r="O339" t="s">
        <v>526</v>
      </c>
      <c r="P339" t="s">
        <v>526</v>
      </c>
      <c r="Q339" t="s">
        <v>526</v>
      </c>
      <c r="R339" t="s">
        <v>526</v>
      </c>
      <c r="S339" t="s">
        <v>526</v>
      </c>
      <c r="T339" t="s">
        <v>336</v>
      </c>
      <c r="U339" t="s">
        <v>336</v>
      </c>
      <c r="V339" t="s">
        <v>336</v>
      </c>
      <c r="W339" t="s">
        <v>336</v>
      </c>
      <c r="X339" t="s">
        <v>336</v>
      </c>
      <c r="Y339" t="s">
        <v>336</v>
      </c>
      <c r="Z339" t="s">
        <v>336</v>
      </c>
      <c r="AH339" t="str">
        <f t="array" ref="AH3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39" t="str">
        <f t="array" ref="AI3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3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39" s="18" t="e">
        <f>VLOOKUP(data[Lead Name],get_cat!$A$170:$B$171,2,0)</f>
        <v>#N/A</v>
      </c>
    </row>
    <row r="340" spans="1:37" x14ac:dyDescent="0.3">
      <c r="A340" t="s">
        <v>524</v>
      </c>
      <c r="B340" t="s">
        <v>336</v>
      </c>
      <c r="C340" t="s">
        <v>336</v>
      </c>
      <c r="D340" t="s">
        <v>336</v>
      </c>
      <c r="E340" t="s">
        <v>526</v>
      </c>
      <c r="F340" t="s">
        <v>526</v>
      </c>
      <c r="G340" t="s">
        <v>526</v>
      </c>
      <c r="H340" t="s">
        <v>526</v>
      </c>
      <c r="I340" t="s">
        <v>526</v>
      </c>
      <c r="J340" t="s">
        <v>526</v>
      </c>
      <c r="K340" t="s">
        <v>526</v>
      </c>
      <c r="L340" t="s">
        <v>526</v>
      </c>
      <c r="M340" t="s">
        <v>526</v>
      </c>
      <c r="N340" t="s">
        <v>526</v>
      </c>
      <c r="O340" t="s">
        <v>526</v>
      </c>
      <c r="P340" t="s">
        <v>526</v>
      </c>
      <c r="Q340" t="s">
        <v>526</v>
      </c>
      <c r="R340" t="s">
        <v>526</v>
      </c>
      <c r="S340" t="s">
        <v>526</v>
      </c>
      <c r="T340" t="s">
        <v>336</v>
      </c>
      <c r="U340" t="s">
        <v>336</v>
      </c>
      <c r="V340" t="s">
        <v>336</v>
      </c>
      <c r="W340" t="s">
        <v>336</v>
      </c>
      <c r="X340" t="s">
        <v>336</v>
      </c>
      <c r="Y340" t="s">
        <v>336</v>
      </c>
      <c r="Z340" t="s">
        <v>336</v>
      </c>
      <c r="AH340" t="str">
        <f t="array" ref="AH3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0" t="str">
        <f t="array" ref="AI3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0" s="18" t="e">
        <f>VLOOKUP(data[Lead Name],get_cat!$A$170:$B$171,2,0)</f>
        <v>#N/A</v>
      </c>
    </row>
    <row r="341" spans="1:37" x14ac:dyDescent="0.3">
      <c r="A341" t="s">
        <v>524</v>
      </c>
      <c r="B341" t="s">
        <v>336</v>
      </c>
      <c r="C341" t="s">
        <v>336</v>
      </c>
      <c r="D341" t="s">
        <v>336</v>
      </c>
      <c r="E341" t="s">
        <v>526</v>
      </c>
      <c r="F341" t="s">
        <v>526</v>
      </c>
      <c r="G341" t="s">
        <v>526</v>
      </c>
      <c r="H341" t="s">
        <v>526</v>
      </c>
      <c r="I341" t="s">
        <v>526</v>
      </c>
      <c r="J341" t="s">
        <v>526</v>
      </c>
      <c r="K341" t="s">
        <v>526</v>
      </c>
      <c r="L341" t="s">
        <v>526</v>
      </c>
      <c r="M341" t="s">
        <v>526</v>
      </c>
      <c r="N341" t="s">
        <v>526</v>
      </c>
      <c r="O341" t="s">
        <v>526</v>
      </c>
      <c r="P341" t="s">
        <v>526</v>
      </c>
      <c r="Q341" t="s">
        <v>526</v>
      </c>
      <c r="R341" t="s">
        <v>526</v>
      </c>
      <c r="S341" t="s">
        <v>526</v>
      </c>
      <c r="T341" t="s">
        <v>336</v>
      </c>
      <c r="U341" t="s">
        <v>336</v>
      </c>
      <c r="V341" t="s">
        <v>336</v>
      </c>
      <c r="W341" t="s">
        <v>336</v>
      </c>
      <c r="X341" t="s">
        <v>336</v>
      </c>
      <c r="Y341" t="s">
        <v>336</v>
      </c>
      <c r="Z341" t="s">
        <v>336</v>
      </c>
      <c r="AH341" t="str">
        <f t="array" ref="AH3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1" t="str">
        <f t="array" ref="AI3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1" s="18" t="e">
        <f>VLOOKUP(data[Lead Name],get_cat!$A$170:$B$171,2,0)</f>
        <v>#N/A</v>
      </c>
    </row>
    <row r="342" spans="1:37" x14ac:dyDescent="0.3">
      <c r="A342" t="s">
        <v>524</v>
      </c>
      <c r="B342" t="s">
        <v>336</v>
      </c>
      <c r="C342" t="s">
        <v>336</v>
      </c>
      <c r="D342" t="s">
        <v>336</v>
      </c>
      <c r="E342" t="s">
        <v>526</v>
      </c>
      <c r="F342" t="s">
        <v>526</v>
      </c>
      <c r="G342" t="s">
        <v>526</v>
      </c>
      <c r="H342" t="s">
        <v>526</v>
      </c>
      <c r="I342" t="s">
        <v>526</v>
      </c>
      <c r="J342" t="s">
        <v>526</v>
      </c>
      <c r="K342" t="s">
        <v>526</v>
      </c>
      <c r="L342" t="s">
        <v>526</v>
      </c>
      <c r="M342" t="s">
        <v>526</v>
      </c>
      <c r="N342" t="s">
        <v>526</v>
      </c>
      <c r="O342" t="s">
        <v>526</v>
      </c>
      <c r="P342" t="s">
        <v>526</v>
      </c>
      <c r="Q342" t="s">
        <v>526</v>
      </c>
      <c r="R342" t="s">
        <v>526</v>
      </c>
      <c r="S342" t="s">
        <v>526</v>
      </c>
      <c r="T342" t="s">
        <v>336</v>
      </c>
      <c r="U342" t="s">
        <v>336</v>
      </c>
      <c r="V342" t="s">
        <v>336</v>
      </c>
      <c r="W342" t="s">
        <v>336</v>
      </c>
      <c r="X342" t="s">
        <v>336</v>
      </c>
      <c r="Y342" t="s">
        <v>336</v>
      </c>
      <c r="Z342" t="s">
        <v>336</v>
      </c>
      <c r="AH342" t="str">
        <f t="array" ref="AH3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2" t="str">
        <f t="array" ref="AI3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2" s="18" t="e">
        <f>VLOOKUP(data[Lead Name],get_cat!$A$170:$B$171,2,0)</f>
        <v>#N/A</v>
      </c>
    </row>
    <row r="343" spans="1:37" x14ac:dyDescent="0.3">
      <c r="A343" t="s">
        <v>524</v>
      </c>
      <c r="B343" t="s">
        <v>336</v>
      </c>
      <c r="C343" t="s">
        <v>336</v>
      </c>
      <c r="D343" t="s">
        <v>336</v>
      </c>
      <c r="E343" t="s">
        <v>526</v>
      </c>
      <c r="F343" t="s">
        <v>526</v>
      </c>
      <c r="G343" t="s">
        <v>526</v>
      </c>
      <c r="H343" t="s">
        <v>526</v>
      </c>
      <c r="I343" t="s">
        <v>526</v>
      </c>
      <c r="J343" t="s">
        <v>526</v>
      </c>
      <c r="K343" t="s">
        <v>526</v>
      </c>
      <c r="L343" t="s">
        <v>526</v>
      </c>
      <c r="M343" t="s">
        <v>526</v>
      </c>
      <c r="N343" t="s">
        <v>526</v>
      </c>
      <c r="O343" t="s">
        <v>526</v>
      </c>
      <c r="P343" t="s">
        <v>526</v>
      </c>
      <c r="Q343" t="s">
        <v>526</v>
      </c>
      <c r="R343" t="s">
        <v>526</v>
      </c>
      <c r="S343" t="s">
        <v>526</v>
      </c>
      <c r="T343" t="s">
        <v>336</v>
      </c>
      <c r="U343" t="s">
        <v>336</v>
      </c>
      <c r="V343" t="s">
        <v>336</v>
      </c>
      <c r="W343" t="s">
        <v>336</v>
      </c>
      <c r="X343" t="s">
        <v>336</v>
      </c>
      <c r="Y343" t="s">
        <v>336</v>
      </c>
      <c r="Z343" t="s">
        <v>336</v>
      </c>
      <c r="AH343" t="str">
        <f t="array" ref="AH3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3" t="str">
        <f t="array" ref="AI3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3" s="18" t="e">
        <f>VLOOKUP(data[Lead Name],get_cat!$A$170:$B$171,2,0)</f>
        <v>#N/A</v>
      </c>
    </row>
    <row r="344" spans="1:37" x14ac:dyDescent="0.3">
      <c r="A344" t="s">
        <v>524</v>
      </c>
      <c r="B344" t="s">
        <v>336</v>
      </c>
      <c r="C344" t="s">
        <v>336</v>
      </c>
      <c r="D344" t="s">
        <v>336</v>
      </c>
      <c r="E344" t="s">
        <v>526</v>
      </c>
      <c r="F344" t="s">
        <v>526</v>
      </c>
      <c r="G344" t="s">
        <v>526</v>
      </c>
      <c r="H344" t="s">
        <v>526</v>
      </c>
      <c r="I344" t="s">
        <v>526</v>
      </c>
      <c r="J344" t="s">
        <v>526</v>
      </c>
      <c r="K344" t="s">
        <v>526</v>
      </c>
      <c r="L344" t="s">
        <v>526</v>
      </c>
      <c r="M344" t="s">
        <v>526</v>
      </c>
      <c r="N344" t="s">
        <v>526</v>
      </c>
      <c r="O344" t="s">
        <v>526</v>
      </c>
      <c r="P344" t="s">
        <v>526</v>
      </c>
      <c r="Q344" t="s">
        <v>526</v>
      </c>
      <c r="R344" t="s">
        <v>526</v>
      </c>
      <c r="S344" t="s">
        <v>526</v>
      </c>
      <c r="T344" t="s">
        <v>336</v>
      </c>
      <c r="U344" t="s">
        <v>336</v>
      </c>
      <c r="V344" t="s">
        <v>336</v>
      </c>
      <c r="W344" t="s">
        <v>336</v>
      </c>
      <c r="X344" t="s">
        <v>336</v>
      </c>
      <c r="Y344" t="s">
        <v>336</v>
      </c>
      <c r="Z344" t="s">
        <v>336</v>
      </c>
      <c r="AH344" t="str">
        <f t="array" ref="AH3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4" t="str">
        <f t="array" ref="AI3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4" s="18" t="e">
        <f>VLOOKUP(data[Lead Name],get_cat!$A$170:$B$171,2,0)</f>
        <v>#N/A</v>
      </c>
    </row>
    <row r="345" spans="1:37" x14ac:dyDescent="0.3">
      <c r="A345" t="s">
        <v>524</v>
      </c>
      <c r="B345" t="s">
        <v>336</v>
      </c>
      <c r="C345" t="s">
        <v>336</v>
      </c>
      <c r="D345" t="s">
        <v>336</v>
      </c>
      <c r="E345" t="s">
        <v>526</v>
      </c>
      <c r="F345" t="s">
        <v>526</v>
      </c>
      <c r="G345" t="s">
        <v>526</v>
      </c>
      <c r="H345" t="s">
        <v>526</v>
      </c>
      <c r="I345" t="s">
        <v>526</v>
      </c>
      <c r="J345" t="s">
        <v>526</v>
      </c>
      <c r="K345" t="s">
        <v>526</v>
      </c>
      <c r="L345" t="s">
        <v>526</v>
      </c>
      <c r="M345" t="s">
        <v>526</v>
      </c>
      <c r="N345" t="s">
        <v>526</v>
      </c>
      <c r="O345" t="s">
        <v>526</v>
      </c>
      <c r="P345" t="s">
        <v>526</v>
      </c>
      <c r="Q345" t="s">
        <v>526</v>
      </c>
      <c r="R345" t="s">
        <v>526</v>
      </c>
      <c r="S345" t="s">
        <v>526</v>
      </c>
      <c r="T345" t="s">
        <v>336</v>
      </c>
      <c r="U345" t="s">
        <v>336</v>
      </c>
      <c r="V345" t="s">
        <v>336</v>
      </c>
      <c r="W345" t="s">
        <v>336</v>
      </c>
      <c r="X345" t="s">
        <v>336</v>
      </c>
      <c r="Y345" t="s">
        <v>336</v>
      </c>
      <c r="Z345" t="s">
        <v>336</v>
      </c>
      <c r="AH345" t="str">
        <f t="array" ref="AH3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5" t="str">
        <f t="array" ref="AI3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5" s="18" t="e">
        <f>VLOOKUP(data[Lead Name],get_cat!$A$170:$B$171,2,0)</f>
        <v>#N/A</v>
      </c>
    </row>
    <row r="346" spans="1:37" x14ac:dyDescent="0.3">
      <c r="A346" t="s">
        <v>524</v>
      </c>
      <c r="B346" t="s">
        <v>336</v>
      </c>
      <c r="C346" t="s">
        <v>336</v>
      </c>
      <c r="D346" t="s">
        <v>336</v>
      </c>
      <c r="E346" t="s">
        <v>526</v>
      </c>
      <c r="F346" t="s">
        <v>526</v>
      </c>
      <c r="G346" t="s">
        <v>526</v>
      </c>
      <c r="H346" t="s">
        <v>526</v>
      </c>
      <c r="I346" t="s">
        <v>526</v>
      </c>
      <c r="J346" t="s">
        <v>526</v>
      </c>
      <c r="K346" t="s">
        <v>526</v>
      </c>
      <c r="L346" t="s">
        <v>526</v>
      </c>
      <c r="M346" t="s">
        <v>526</v>
      </c>
      <c r="N346" t="s">
        <v>526</v>
      </c>
      <c r="O346" t="s">
        <v>526</v>
      </c>
      <c r="P346" t="s">
        <v>526</v>
      </c>
      <c r="Q346" t="s">
        <v>526</v>
      </c>
      <c r="R346" t="s">
        <v>526</v>
      </c>
      <c r="S346" t="s">
        <v>526</v>
      </c>
      <c r="T346" t="s">
        <v>336</v>
      </c>
      <c r="U346" t="s">
        <v>336</v>
      </c>
      <c r="V346" t="s">
        <v>336</v>
      </c>
      <c r="W346" t="s">
        <v>336</v>
      </c>
      <c r="X346" t="s">
        <v>336</v>
      </c>
      <c r="Y346" t="s">
        <v>336</v>
      </c>
      <c r="Z346" t="s">
        <v>336</v>
      </c>
      <c r="AH346" t="str">
        <f t="array" ref="AH3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6" t="str">
        <f t="array" ref="AI3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6" s="18" t="e">
        <f>VLOOKUP(data[Lead Name],get_cat!$A$170:$B$171,2,0)</f>
        <v>#N/A</v>
      </c>
    </row>
    <row r="347" spans="1:37" x14ac:dyDescent="0.3">
      <c r="A347" t="s">
        <v>524</v>
      </c>
      <c r="B347" t="s">
        <v>336</v>
      </c>
      <c r="C347" t="s">
        <v>336</v>
      </c>
      <c r="D347" t="s">
        <v>336</v>
      </c>
      <c r="E347" t="s">
        <v>526</v>
      </c>
      <c r="F347" t="s">
        <v>526</v>
      </c>
      <c r="G347" t="s">
        <v>526</v>
      </c>
      <c r="H347" t="s">
        <v>526</v>
      </c>
      <c r="I347" t="s">
        <v>526</v>
      </c>
      <c r="J347" t="s">
        <v>526</v>
      </c>
      <c r="K347" t="s">
        <v>526</v>
      </c>
      <c r="L347" t="s">
        <v>526</v>
      </c>
      <c r="M347" t="s">
        <v>526</v>
      </c>
      <c r="N347" t="s">
        <v>526</v>
      </c>
      <c r="O347" t="s">
        <v>526</v>
      </c>
      <c r="P347" t="s">
        <v>526</v>
      </c>
      <c r="Q347" t="s">
        <v>526</v>
      </c>
      <c r="R347" t="s">
        <v>526</v>
      </c>
      <c r="S347" t="s">
        <v>526</v>
      </c>
      <c r="T347" t="s">
        <v>336</v>
      </c>
      <c r="U347" t="s">
        <v>336</v>
      </c>
      <c r="V347" t="s">
        <v>336</v>
      </c>
      <c r="W347" t="s">
        <v>336</v>
      </c>
      <c r="X347" t="s">
        <v>336</v>
      </c>
      <c r="Y347" t="s">
        <v>336</v>
      </c>
      <c r="Z347" t="s">
        <v>336</v>
      </c>
      <c r="AH347" t="str">
        <f t="array" ref="AH3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7" t="str">
        <f t="array" ref="AI3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7" s="18" t="e">
        <f>VLOOKUP(data[Lead Name],get_cat!$A$170:$B$171,2,0)</f>
        <v>#N/A</v>
      </c>
    </row>
    <row r="348" spans="1:37" x14ac:dyDescent="0.3">
      <c r="A348" t="s">
        <v>524</v>
      </c>
      <c r="B348" t="s">
        <v>336</v>
      </c>
      <c r="C348" t="s">
        <v>336</v>
      </c>
      <c r="D348" t="s">
        <v>336</v>
      </c>
      <c r="E348" t="s">
        <v>526</v>
      </c>
      <c r="F348" t="s">
        <v>526</v>
      </c>
      <c r="G348" t="s">
        <v>526</v>
      </c>
      <c r="H348" t="s">
        <v>526</v>
      </c>
      <c r="I348" t="s">
        <v>526</v>
      </c>
      <c r="J348" t="s">
        <v>526</v>
      </c>
      <c r="K348" t="s">
        <v>526</v>
      </c>
      <c r="L348" t="s">
        <v>526</v>
      </c>
      <c r="M348" t="s">
        <v>526</v>
      </c>
      <c r="N348" t="s">
        <v>526</v>
      </c>
      <c r="O348" t="s">
        <v>526</v>
      </c>
      <c r="P348" t="s">
        <v>526</v>
      </c>
      <c r="Q348" t="s">
        <v>526</v>
      </c>
      <c r="R348" t="s">
        <v>526</v>
      </c>
      <c r="S348" t="s">
        <v>526</v>
      </c>
      <c r="T348" t="s">
        <v>336</v>
      </c>
      <c r="U348" t="s">
        <v>336</v>
      </c>
      <c r="V348" t="s">
        <v>336</v>
      </c>
      <c r="W348" t="s">
        <v>336</v>
      </c>
      <c r="X348" t="s">
        <v>336</v>
      </c>
      <c r="Y348" t="s">
        <v>336</v>
      </c>
      <c r="Z348" t="s">
        <v>336</v>
      </c>
      <c r="AH348" t="str">
        <f t="array" ref="AH3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8" t="str">
        <f t="array" ref="AI3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8" s="18" t="e">
        <f>VLOOKUP(data[Lead Name],get_cat!$A$170:$B$171,2,0)</f>
        <v>#N/A</v>
      </c>
    </row>
    <row r="349" spans="1:37" x14ac:dyDescent="0.3">
      <c r="A349" t="s">
        <v>524</v>
      </c>
      <c r="B349" t="s">
        <v>336</v>
      </c>
      <c r="C349" t="s">
        <v>336</v>
      </c>
      <c r="D349" t="s">
        <v>336</v>
      </c>
      <c r="E349" t="s">
        <v>526</v>
      </c>
      <c r="F349" t="s">
        <v>526</v>
      </c>
      <c r="G349" t="s">
        <v>526</v>
      </c>
      <c r="H349" t="s">
        <v>526</v>
      </c>
      <c r="I349" t="s">
        <v>526</v>
      </c>
      <c r="J349" t="s">
        <v>526</v>
      </c>
      <c r="K349" t="s">
        <v>526</v>
      </c>
      <c r="L349" t="s">
        <v>526</v>
      </c>
      <c r="M349" t="s">
        <v>526</v>
      </c>
      <c r="N349" t="s">
        <v>526</v>
      </c>
      <c r="O349" t="s">
        <v>526</v>
      </c>
      <c r="P349" t="s">
        <v>526</v>
      </c>
      <c r="Q349" t="s">
        <v>526</v>
      </c>
      <c r="R349" t="s">
        <v>526</v>
      </c>
      <c r="S349" t="s">
        <v>526</v>
      </c>
      <c r="T349" t="s">
        <v>336</v>
      </c>
      <c r="U349" t="s">
        <v>336</v>
      </c>
      <c r="V349" t="s">
        <v>336</v>
      </c>
      <c r="W349" t="s">
        <v>336</v>
      </c>
      <c r="X349" t="s">
        <v>336</v>
      </c>
      <c r="Y349" t="s">
        <v>336</v>
      </c>
      <c r="Z349" t="s">
        <v>336</v>
      </c>
      <c r="AH349" t="str">
        <f t="array" ref="AH3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49" t="str">
        <f t="array" ref="AI3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4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49" s="18" t="e">
        <f>VLOOKUP(data[Lead Name],get_cat!$A$170:$B$171,2,0)</f>
        <v>#N/A</v>
      </c>
    </row>
    <row r="350" spans="1:37" x14ac:dyDescent="0.3">
      <c r="A350" t="s">
        <v>524</v>
      </c>
      <c r="B350" t="s">
        <v>336</v>
      </c>
      <c r="C350" t="s">
        <v>336</v>
      </c>
      <c r="D350" t="s">
        <v>336</v>
      </c>
      <c r="E350" t="s">
        <v>526</v>
      </c>
      <c r="F350" t="s">
        <v>526</v>
      </c>
      <c r="G350" t="s">
        <v>526</v>
      </c>
      <c r="H350" t="s">
        <v>526</v>
      </c>
      <c r="I350" t="s">
        <v>526</v>
      </c>
      <c r="J350" t="s">
        <v>526</v>
      </c>
      <c r="K350" t="s">
        <v>526</v>
      </c>
      <c r="L350" t="s">
        <v>526</v>
      </c>
      <c r="M350" t="s">
        <v>526</v>
      </c>
      <c r="N350" t="s">
        <v>526</v>
      </c>
      <c r="O350" t="s">
        <v>526</v>
      </c>
      <c r="P350" t="s">
        <v>526</v>
      </c>
      <c r="Q350" t="s">
        <v>526</v>
      </c>
      <c r="R350" t="s">
        <v>526</v>
      </c>
      <c r="S350" t="s">
        <v>526</v>
      </c>
      <c r="T350" t="s">
        <v>336</v>
      </c>
      <c r="U350" t="s">
        <v>336</v>
      </c>
      <c r="V350" t="s">
        <v>336</v>
      </c>
      <c r="W350" t="s">
        <v>336</v>
      </c>
      <c r="X350" t="s">
        <v>336</v>
      </c>
      <c r="Y350" t="s">
        <v>336</v>
      </c>
      <c r="Z350" t="s">
        <v>336</v>
      </c>
      <c r="AH350" t="str">
        <f t="array" ref="AH3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0" t="str">
        <f t="array" ref="AI3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0" s="18" t="e">
        <f>VLOOKUP(data[Lead Name],get_cat!$A$170:$B$171,2,0)</f>
        <v>#N/A</v>
      </c>
    </row>
    <row r="351" spans="1:37" x14ac:dyDescent="0.3">
      <c r="A351" t="s">
        <v>524</v>
      </c>
      <c r="B351" t="s">
        <v>336</v>
      </c>
      <c r="C351" t="s">
        <v>336</v>
      </c>
      <c r="D351" t="s">
        <v>336</v>
      </c>
      <c r="E351" t="s">
        <v>526</v>
      </c>
      <c r="F351" t="s">
        <v>526</v>
      </c>
      <c r="G351" t="s">
        <v>526</v>
      </c>
      <c r="H351" t="s">
        <v>526</v>
      </c>
      <c r="I351" t="s">
        <v>526</v>
      </c>
      <c r="J351" t="s">
        <v>526</v>
      </c>
      <c r="K351" t="s">
        <v>526</v>
      </c>
      <c r="L351" t="s">
        <v>526</v>
      </c>
      <c r="M351" t="s">
        <v>526</v>
      </c>
      <c r="N351" t="s">
        <v>526</v>
      </c>
      <c r="O351" t="s">
        <v>526</v>
      </c>
      <c r="P351" t="s">
        <v>526</v>
      </c>
      <c r="Q351" t="s">
        <v>526</v>
      </c>
      <c r="R351" t="s">
        <v>526</v>
      </c>
      <c r="S351" t="s">
        <v>526</v>
      </c>
      <c r="T351" t="s">
        <v>336</v>
      </c>
      <c r="U351" t="s">
        <v>336</v>
      </c>
      <c r="V351" t="s">
        <v>336</v>
      </c>
      <c r="W351" t="s">
        <v>336</v>
      </c>
      <c r="X351" t="s">
        <v>336</v>
      </c>
      <c r="Y351" t="s">
        <v>336</v>
      </c>
      <c r="Z351" t="s">
        <v>336</v>
      </c>
      <c r="AH351" t="str">
        <f t="array" ref="AH3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1" t="str">
        <f t="array" ref="AI3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1" s="18" t="e">
        <f>VLOOKUP(data[Lead Name],get_cat!$A$170:$B$171,2,0)</f>
        <v>#N/A</v>
      </c>
    </row>
    <row r="352" spans="1:37" x14ac:dyDescent="0.3">
      <c r="A352" t="s">
        <v>524</v>
      </c>
      <c r="B352" t="s">
        <v>336</v>
      </c>
      <c r="C352" t="s">
        <v>336</v>
      </c>
      <c r="D352" t="s">
        <v>336</v>
      </c>
      <c r="E352" t="s">
        <v>526</v>
      </c>
      <c r="F352" t="s">
        <v>526</v>
      </c>
      <c r="G352" t="s">
        <v>526</v>
      </c>
      <c r="H352" t="s">
        <v>526</v>
      </c>
      <c r="I352" t="s">
        <v>526</v>
      </c>
      <c r="J352" t="s">
        <v>526</v>
      </c>
      <c r="K352" t="s">
        <v>526</v>
      </c>
      <c r="L352" t="s">
        <v>526</v>
      </c>
      <c r="M352" t="s">
        <v>526</v>
      </c>
      <c r="N352" t="s">
        <v>526</v>
      </c>
      <c r="O352" t="s">
        <v>526</v>
      </c>
      <c r="P352" t="s">
        <v>526</v>
      </c>
      <c r="Q352" t="s">
        <v>526</v>
      </c>
      <c r="R352" t="s">
        <v>526</v>
      </c>
      <c r="S352" t="s">
        <v>526</v>
      </c>
      <c r="T352" t="s">
        <v>336</v>
      </c>
      <c r="U352" t="s">
        <v>336</v>
      </c>
      <c r="V352" t="s">
        <v>336</v>
      </c>
      <c r="W352" t="s">
        <v>336</v>
      </c>
      <c r="X352" t="s">
        <v>336</v>
      </c>
      <c r="Y352" t="s">
        <v>336</v>
      </c>
      <c r="Z352" t="s">
        <v>336</v>
      </c>
      <c r="AH352" t="str">
        <f t="array" ref="AH3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2" t="str">
        <f t="array" ref="AI3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2" s="18" t="e">
        <f>VLOOKUP(data[Lead Name],get_cat!$A$170:$B$171,2,0)</f>
        <v>#N/A</v>
      </c>
    </row>
    <row r="353" spans="1:37" x14ac:dyDescent="0.3">
      <c r="A353" t="s">
        <v>524</v>
      </c>
      <c r="B353" t="s">
        <v>336</v>
      </c>
      <c r="C353" t="s">
        <v>336</v>
      </c>
      <c r="D353" t="s">
        <v>336</v>
      </c>
      <c r="E353" t="s">
        <v>526</v>
      </c>
      <c r="F353" t="s">
        <v>526</v>
      </c>
      <c r="G353" t="s">
        <v>526</v>
      </c>
      <c r="H353" t="s">
        <v>526</v>
      </c>
      <c r="I353" t="s">
        <v>526</v>
      </c>
      <c r="J353" t="s">
        <v>526</v>
      </c>
      <c r="K353" t="s">
        <v>526</v>
      </c>
      <c r="L353" t="s">
        <v>526</v>
      </c>
      <c r="M353" t="s">
        <v>526</v>
      </c>
      <c r="N353" t="s">
        <v>526</v>
      </c>
      <c r="O353" t="s">
        <v>526</v>
      </c>
      <c r="P353" t="s">
        <v>526</v>
      </c>
      <c r="Q353" t="s">
        <v>526</v>
      </c>
      <c r="R353" t="s">
        <v>526</v>
      </c>
      <c r="S353" t="s">
        <v>526</v>
      </c>
      <c r="T353" t="s">
        <v>336</v>
      </c>
      <c r="U353" t="s">
        <v>336</v>
      </c>
      <c r="V353" t="s">
        <v>336</v>
      </c>
      <c r="W353" t="s">
        <v>336</v>
      </c>
      <c r="X353" t="s">
        <v>336</v>
      </c>
      <c r="Y353" t="s">
        <v>336</v>
      </c>
      <c r="Z353" t="s">
        <v>336</v>
      </c>
      <c r="AH353" t="str">
        <f t="array" ref="AH3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3" t="str">
        <f t="array" ref="AI3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3" s="18" t="e">
        <f>VLOOKUP(data[Lead Name],get_cat!$A$170:$B$171,2,0)</f>
        <v>#N/A</v>
      </c>
    </row>
    <row r="354" spans="1:37" x14ac:dyDescent="0.3">
      <c r="A354" t="s">
        <v>524</v>
      </c>
      <c r="B354" t="s">
        <v>336</v>
      </c>
      <c r="C354" t="s">
        <v>336</v>
      </c>
      <c r="D354" t="s">
        <v>336</v>
      </c>
      <c r="E354" t="s">
        <v>526</v>
      </c>
      <c r="F354" t="s">
        <v>526</v>
      </c>
      <c r="G354" t="s">
        <v>526</v>
      </c>
      <c r="H354" t="s">
        <v>526</v>
      </c>
      <c r="I354" t="s">
        <v>526</v>
      </c>
      <c r="J354" t="s">
        <v>526</v>
      </c>
      <c r="K354" t="s">
        <v>526</v>
      </c>
      <c r="L354" t="s">
        <v>526</v>
      </c>
      <c r="M354" t="s">
        <v>526</v>
      </c>
      <c r="N354" t="s">
        <v>526</v>
      </c>
      <c r="O354" t="s">
        <v>526</v>
      </c>
      <c r="P354" t="s">
        <v>526</v>
      </c>
      <c r="Q354" t="s">
        <v>526</v>
      </c>
      <c r="R354" t="s">
        <v>526</v>
      </c>
      <c r="S354" t="s">
        <v>526</v>
      </c>
      <c r="T354" t="s">
        <v>336</v>
      </c>
      <c r="U354" t="s">
        <v>336</v>
      </c>
      <c r="V354" t="s">
        <v>336</v>
      </c>
      <c r="W354" t="s">
        <v>336</v>
      </c>
      <c r="X354" t="s">
        <v>336</v>
      </c>
      <c r="Y354" t="s">
        <v>336</v>
      </c>
      <c r="Z354" t="s">
        <v>336</v>
      </c>
      <c r="AH354" t="str">
        <f t="array" ref="AH3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4" t="str">
        <f t="array" ref="AI3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4" s="18" t="e">
        <f>VLOOKUP(data[Lead Name],get_cat!$A$170:$B$171,2,0)</f>
        <v>#N/A</v>
      </c>
    </row>
    <row r="355" spans="1:37" x14ac:dyDescent="0.3">
      <c r="A355" t="s">
        <v>524</v>
      </c>
      <c r="B355" t="s">
        <v>336</v>
      </c>
      <c r="C355" t="s">
        <v>336</v>
      </c>
      <c r="D355" t="s">
        <v>336</v>
      </c>
      <c r="E355" t="s">
        <v>526</v>
      </c>
      <c r="F355" t="s">
        <v>526</v>
      </c>
      <c r="G355" t="s">
        <v>526</v>
      </c>
      <c r="H355" t="s">
        <v>526</v>
      </c>
      <c r="I355" t="s">
        <v>526</v>
      </c>
      <c r="J355" t="s">
        <v>526</v>
      </c>
      <c r="K355" t="s">
        <v>526</v>
      </c>
      <c r="L355" t="s">
        <v>526</v>
      </c>
      <c r="M355" t="s">
        <v>526</v>
      </c>
      <c r="N355" t="s">
        <v>526</v>
      </c>
      <c r="O355" t="s">
        <v>526</v>
      </c>
      <c r="P355" t="s">
        <v>526</v>
      </c>
      <c r="Q355" t="s">
        <v>526</v>
      </c>
      <c r="R355" t="s">
        <v>526</v>
      </c>
      <c r="S355" t="s">
        <v>526</v>
      </c>
      <c r="T355" t="s">
        <v>336</v>
      </c>
      <c r="U355" t="s">
        <v>336</v>
      </c>
      <c r="V355" t="s">
        <v>336</v>
      </c>
      <c r="W355" t="s">
        <v>336</v>
      </c>
      <c r="X355" t="s">
        <v>336</v>
      </c>
      <c r="Y355" t="s">
        <v>336</v>
      </c>
      <c r="Z355" t="s">
        <v>336</v>
      </c>
      <c r="AH355" t="str">
        <f t="array" ref="AH3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5" t="str">
        <f t="array" ref="AI3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5" s="18" t="e">
        <f>VLOOKUP(data[Lead Name],get_cat!$A$170:$B$171,2,0)</f>
        <v>#N/A</v>
      </c>
    </row>
    <row r="356" spans="1:37" x14ac:dyDescent="0.3">
      <c r="A356" t="s">
        <v>524</v>
      </c>
      <c r="B356" t="s">
        <v>336</v>
      </c>
      <c r="C356" t="s">
        <v>336</v>
      </c>
      <c r="D356" t="s">
        <v>336</v>
      </c>
      <c r="E356" t="s">
        <v>526</v>
      </c>
      <c r="F356" t="s">
        <v>526</v>
      </c>
      <c r="G356" t="s">
        <v>526</v>
      </c>
      <c r="H356" t="s">
        <v>526</v>
      </c>
      <c r="I356" t="s">
        <v>526</v>
      </c>
      <c r="J356" t="s">
        <v>526</v>
      </c>
      <c r="K356" t="s">
        <v>526</v>
      </c>
      <c r="L356" t="s">
        <v>526</v>
      </c>
      <c r="M356" t="s">
        <v>526</v>
      </c>
      <c r="N356" t="s">
        <v>526</v>
      </c>
      <c r="O356" t="s">
        <v>526</v>
      </c>
      <c r="P356" t="s">
        <v>526</v>
      </c>
      <c r="Q356" t="s">
        <v>526</v>
      </c>
      <c r="R356" t="s">
        <v>526</v>
      </c>
      <c r="S356" t="s">
        <v>526</v>
      </c>
      <c r="T356" t="s">
        <v>336</v>
      </c>
      <c r="U356" t="s">
        <v>336</v>
      </c>
      <c r="V356" t="s">
        <v>336</v>
      </c>
      <c r="W356" t="s">
        <v>336</v>
      </c>
      <c r="X356" t="s">
        <v>336</v>
      </c>
      <c r="Y356" t="s">
        <v>336</v>
      </c>
      <c r="Z356" t="s">
        <v>336</v>
      </c>
      <c r="AH356" t="str">
        <f t="array" ref="AH3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6" t="str">
        <f t="array" ref="AI3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6" s="18" t="e">
        <f>VLOOKUP(data[Lead Name],get_cat!$A$170:$B$171,2,0)</f>
        <v>#N/A</v>
      </c>
    </row>
    <row r="357" spans="1:37" x14ac:dyDescent="0.3">
      <c r="A357" t="s">
        <v>524</v>
      </c>
      <c r="B357" t="s">
        <v>336</v>
      </c>
      <c r="C357" t="s">
        <v>336</v>
      </c>
      <c r="D357" t="s">
        <v>336</v>
      </c>
      <c r="E357" t="s">
        <v>526</v>
      </c>
      <c r="F357" t="s">
        <v>526</v>
      </c>
      <c r="G357" t="s">
        <v>526</v>
      </c>
      <c r="H357" t="s">
        <v>526</v>
      </c>
      <c r="I357" t="s">
        <v>526</v>
      </c>
      <c r="J357" t="s">
        <v>526</v>
      </c>
      <c r="K357" t="s">
        <v>526</v>
      </c>
      <c r="L357" t="s">
        <v>526</v>
      </c>
      <c r="M357" t="s">
        <v>526</v>
      </c>
      <c r="N357" t="s">
        <v>526</v>
      </c>
      <c r="O357" t="s">
        <v>526</v>
      </c>
      <c r="P357" t="s">
        <v>526</v>
      </c>
      <c r="Q357" t="s">
        <v>526</v>
      </c>
      <c r="R357" t="s">
        <v>526</v>
      </c>
      <c r="S357" t="s">
        <v>526</v>
      </c>
      <c r="T357" t="s">
        <v>336</v>
      </c>
      <c r="U357" t="s">
        <v>336</v>
      </c>
      <c r="V357" t="s">
        <v>336</v>
      </c>
      <c r="W357" t="s">
        <v>336</v>
      </c>
      <c r="X357" t="s">
        <v>336</v>
      </c>
      <c r="Y357" t="s">
        <v>336</v>
      </c>
      <c r="Z357" t="s">
        <v>336</v>
      </c>
      <c r="AH357" t="str">
        <f t="array" ref="AH3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7" t="str">
        <f t="array" ref="AI3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7" s="18" t="e">
        <f>VLOOKUP(data[Lead Name],get_cat!$A$170:$B$171,2,0)</f>
        <v>#N/A</v>
      </c>
    </row>
    <row r="358" spans="1:37" x14ac:dyDescent="0.3">
      <c r="A358" t="s">
        <v>524</v>
      </c>
      <c r="B358" t="s">
        <v>336</v>
      </c>
      <c r="C358" t="s">
        <v>336</v>
      </c>
      <c r="D358" t="s">
        <v>336</v>
      </c>
      <c r="E358" t="s">
        <v>526</v>
      </c>
      <c r="F358" t="s">
        <v>526</v>
      </c>
      <c r="G358" t="s">
        <v>526</v>
      </c>
      <c r="H358" t="s">
        <v>526</v>
      </c>
      <c r="I358" t="s">
        <v>526</v>
      </c>
      <c r="J358" t="s">
        <v>526</v>
      </c>
      <c r="K358" t="s">
        <v>526</v>
      </c>
      <c r="L358" t="s">
        <v>526</v>
      </c>
      <c r="M358" t="s">
        <v>526</v>
      </c>
      <c r="N358" t="s">
        <v>526</v>
      </c>
      <c r="O358" t="s">
        <v>526</v>
      </c>
      <c r="P358" t="s">
        <v>526</v>
      </c>
      <c r="Q358" t="s">
        <v>526</v>
      </c>
      <c r="R358" t="s">
        <v>526</v>
      </c>
      <c r="S358" t="s">
        <v>526</v>
      </c>
      <c r="T358" t="s">
        <v>336</v>
      </c>
      <c r="U358" t="s">
        <v>336</v>
      </c>
      <c r="V358" t="s">
        <v>336</v>
      </c>
      <c r="W358" t="s">
        <v>336</v>
      </c>
      <c r="X358" t="s">
        <v>336</v>
      </c>
      <c r="Y358" t="s">
        <v>336</v>
      </c>
      <c r="Z358" t="s">
        <v>336</v>
      </c>
      <c r="AH358" t="str">
        <f t="array" ref="AH3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8" t="str">
        <f t="array" ref="AI3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8" s="18" t="e">
        <f>VLOOKUP(data[Lead Name],get_cat!$A$170:$B$171,2,0)</f>
        <v>#N/A</v>
      </c>
    </row>
    <row r="359" spans="1:37" x14ac:dyDescent="0.3">
      <c r="A359" t="s">
        <v>524</v>
      </c>
      <c r="B359" t="s">
        <v>336</v>
      </c>
      <c r="C359" t="s">
        <v>336</v>
      </c>
      <c r="D359" t="s">
        <v>336</v>
      </c>
      <c r="E359" t="s">
        <v>526</v>
      </c>
      <c r="F359" t="s">
        <v>526</v>
      </c>
      <c r="G359" t="s">
        <v>526</v>
      </c>
      <c r="H359" t="s">
        <v>526</v>
      </c>
      <c r="I359" t="s">
        <v>526</v>
      </c>
      <c r="J359" t="s">
        <v>526</v>
      </c>
      <c r="K359" t="s">
        <v>526</v>
      </c>
      <c r="L359" t="s">
        <v>526</v>
      </c>
      <c r="M359" t="s">
        <v>526</v>
      </c>
      <c r="N359" t="s">
        <v>526</v>
      </c>
      <c r="O359" t="s">
        <v>526</v>
      </c>
      <c r="P359" t="s">
        <v>526</v>
      </c>
      <c r="Q359" t="s">
        <v>526</v>
      </c>
      <c r="R359" t="s">
        <v>526</v>
      </c>
      <c r="S359" t="s">
        <v>526</v>
      </c>
      <c r="T359" t="s">
        <v>336</v>
      </c>
      <c r="U359" t="s">
        <v>336</v>
      </c>
      <c r="V359" t="s">
        <v>336</v>
      </c>
      <c r="W359" t="s">
        <v>336</v>
      </c>
      <c r="X359" t="s">
        <v>336</v>
      </c>
      <c r="Y359" t="s">
        <v>336</v>
      </c>
      <c r="Z359" t="s">
        <v>336</v>
      </c>
      <c r="AH359" t="str">
        <f t="array" ref="AH3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59" t="str">
        <f t="array" ref="AI3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5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59" s="18" t="e">
        <f>VLOOKUP(data[Lead Name],get_cat!$A$170:$B$171,2,0)</f>
        <v>#N/A</v>
      </c>
    </row>
    <row r="360" spans="1:37" x14ac:dyDescent="0.3">
      <c r="A360" t="s">
        <v>524</v>
      </c>
      <c r="B360" t="s">
        <v>336</v>
      </c>
      <c r="C360" t="s">
        <v>336</v>
      </c>
      <c r="D360" t="s">
        <v>336</v>
      </c>
      <c r="E360" t="s">
        <v>526</v>
      </c>
      <c r="F360" t="s">
        <v>526</v>
      </c>
      <c r="G360" t="s">
        <v>526</v>
      </c>
      <c r="H360" t="s">
        <v>526</v>
      </c>
      <c r="I360" t="s">
        <v>526</v>
      </c>
      <c r="J360" t="s">
        <v>526</v>
      </c>
      <c r="K360" t="s">
        <v>526</v>
      </c>
      <c r="L360" t="s">
        <v>526</v>
      </c>
      <c r="M360" t="s">
        <v>526</v>
      </c>
      <c r="N360" t="s">
        <v>526</v>
      </c>
      <c r="O360" t="s">
        <v>526</v>
      </c>
      <c r="P360" t="s">
        <v>526</v>
      </c>
      <c r="Q360" t="s">
        <v>526</v>
      </c>
      <c r="R360" t="s">
        <v>526</v>
      </c>
      <c r="S360" t="s">
        <v>526</v>
      </c>
      <c r="T360" t="s">
        <v>336</v>
      </c>
      <c r="U360" t="s">
        <v>336</v>
      </c>
      <c r="V360" t="s">
        <v>336</v>
      </c>
      <c r="W360" t="s">
        <v>336</v>
      </c>
      <c r="X360" t="s">
        <v>336</v>
      </c>
      <c r="Y360" t="s">
        <v>336</v>
      </c>
      <c r="Z360" t="s">
        <v>336</v>
      </c>
      <c r="AH360" t="str">
        <f t="array" ref="AH3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0" t="str">
        <f t="array" ref="AI3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0" s="18" t="e">
        <f>VLOOKUP(data[Lead Name],get_cat!$A$170:$B$171,2,0)</f>
        <v>#N/A</v>
      </c>
    </row>
    <row r="361" spans="1:37" x14ac:dyDescent="0.3">
      <c r="A361" t="s">
        <v>524</v>
      </c>
      <c r="B361" t="s">
        <v>336</v>
      </c>
      <c r="C361" t="s">
        <v>336</v>
      </c>
      <c r="D361" t="s">
        <v>336</v>
      </c>
      <c r="E361" t="s">
        <v>526</v>
      </c>
      <c r="F361" t="s">
        <v>526</v>
      </c>
      <c r="G361" t="s">
        <v>526</v>
      </c>
      <c r="H361" t="s">
        <v>526</v>
      </c>
      <c r="I361" t="s">
        <v>526</v>
      </c>
      <c r="J361" t="s">
        <v>526</v>
      </c>
      <c r="K361" t="s">
        <v>526</v>
      </c>
      <c r="L361" t="s">
        <v>526</v>
      </c>
      <c r="M361" t="s">
        <v>526</v>
      </c>
      <c r="N361" t="s">
        <v>526</v>
      </c>
      <c r="O361" t="s">
        <v>526</v>
      </c>
      <c r="P361" t="s">
        <v>526</v>
      </c>
      <c r="Q361" t="s">
        <v>526</v>
      </c>
      <c r="R361" t="s">
        <v>526</v>
      </c>
      <c r="S361" t="s">
        <v>526</v>
      </c>
      <c r="T361" t="s">
        <v>336</v>
      </c>
      <c r="U361" t="s">
        <v>336</v>
      </c>
      <c r="V361" t="s">
        <v>336</v>
      </c>
      <c r="W361" t="s">
        <v>336</v>
      </c>
      <c r="X361" t="s">
        <v>336</v>
      </c>
      <c r="Y361" t="s">
        <v>336</v>
      </c>
      <c r="Z361" t="s">
        <v>336</v>
      </c>
      <c r="AH361" t="str">
        <f t="array" ref="AH3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1" t="str">
        <f t="array" ref="AI3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1" s="18" t="e">
        <f>VLOOKUP(data[Lead Name],get_cat!$A$170:$B$171,2,0)</f>
        <v>#N/A</v>
      </c>
    </row>
    <row r="362" spans="1:37" x14ac:dyDescent="0.3">
      <c r="A362" t="s">
        <v>524</v>
      </c>
      <c r="B362" t="s">
        <v>336</v>
      </c>
      <c r="C362" t="s">
        <v>336</v>
      </c>
      <c r="D362" t="s">
        <v>336</v>
      </c>
      <c r="E362" t="s">
        <v>526</v>
      </c>
      <c r="F362" t="s">
        <v>526</v>
      </c>
      <c r="G362" t="s">
        <v>526</v>
      </c>
      <c r="H362" t="s">
        <v>526</v>
      </c>
      <c r="I362" t="s">
        <v>526</v>
      </c>
      <c r="J362" t="s">
        <v>526</v>
      </c>
      <c r="K362" t="s">
        <v>526</v>
      </c>
      <c r="L362" t="s">
        <v>526</v>
      </c>
      <c r="M362" t="s">
        <v>526</v>
      </c>
      <c r="N362" t="s">
        <v>526</v>
      </c>
      <c r="O362" t="s">
        <v>526</v>
      </c>
      <c r="P362" t="s">
        <v>526</v>
      </c>
      <c r="Q362" t="s">
        <v>526</v>
      </c>
      <c r="R362" t="s">
        <v>526</v>
      </c>
      <c r="S362" t="s">
        <v>526</v>
      </c>
      <c r="T362" t="s">
        <v>336</v>
      </c>
      <c r="U362" t="s">
        <v>336</v>
      </c>
      <c r="V362" t="s">
        <v>336</v>
      </c>
      <c r="W362" t="s">
        <v>336</v>
      </c>
      <c r="X362" t="s">
        <v>336</v>
      </c>
      <c r="Y362" t="s">
        <v>336</v>
      </c>
      <c r="Z362" t="s">
        <v>336</v>
      </c>
      <c r="AH362" t="str">
        <f t="array" ref="AH3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2" t="str">
        <f t="array" ref="AI3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2" s="18" t="e">
        <f>VLOOKUP(data[Lead Name],get_cat!$A$170:$B$171,2,0)</f>
        <v>#N/A</v>
      </c>
    </row>
    <row r="363" spans="1:37" x14ac:dyDescent="0.3">
      <c r="A363" t="s">
        <v>524</v>
      </c>
      <c r="B363" t="s">
        <v>336</v>
      </c>
      <c r="C363" t="s">
        <v>336</v>
      </c>
      <c r="D363" t="s">
        <v>336</v>
      </c>
      <c r="E363" t="s">
        <v>526</v>
      </c>
      <c r="F363" t="s">
        <v>526</v>
      </c>
      <c r="G363" t="s">
        <v>526</v>
      </c>
      <c r="H363" t="s">
        <v>526</v>
      </c>
      <c r="I363" t="s">
        <v>526</v>
      </c>
      <c r="J363" t="s">
        <v>526</v>
      </c>
      <c r="K363" t="s">
        <v>526</v>
      </c>
      <c r="L363" t="s">
        <v>526</v>
      </c>
      <c r="M363" t="s">
        <v>526</v>
      </c>
      <c r="N363" t="s">
        <v>526</v>
      </c>
      <c r="O363" t="s">
        <v>526</v>
      </c>
      <c r="P363" t="s">
        <v>526</v>
      </c>
      <c r="Q363" t="s">
        <v>526</v>
      </c>
      <c r="R363" t="s">
        <v>526</v>
      </c>
      <c r="S363" t="s">
        <v>526</v>
      </c>
      <c r="T363" t="s">
        <v>336</v>
      </c>
      <c r="U363" t="s">
        <v>336</v>
      </c>
      <c r="V363" t="s">
        <v>336</v>
      </c>
      <c r="W363" t="s">
        <v>336</v>
      </c>
      <c r="X363" t="s">
        <v>336</v>
      </c>
      <c r="Y363" t="s">
        <v>336</v>
      </c>
      <c r="Z363" t="s">
        <v>336</v>
      </c>
      <c r="AH363" t="str">
        <f t="array" ref="AH3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3" t="str">
        <f t="array" ref="AI3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3" s="18" t="e">
        <f>VLOOKUP(data[Lead Name],get_cat!$A$170:$B$171,2,0)</f>
        <v>#N/A</v>
      </c>
    </row>
    <row r="364" spans="1:37" x14ac:dyDescent="0.3">
      <c r="A364" t="s">
        <v>524</v>
      </c>
      <c r="B364" t="s">
        <v>336</v>
      </c>
      <c r="C364" t="s">
        <v>336</v>
      </c>
      <c r="D364" t="s">
        <v>336</v>
      </c>
      <c r="E364" t="s">
        <v>526</v>
      </c>
      <c r="F364" t="s">
        <v>526</v>
      </c>
      <c r="G364" t="s">
        <v>526</v>
      </c>
      <c r="H364" t="s">
        <v>526</v>
      </c>
      <c r="I364" t="s">
        <v>526</v>
      </c>
      <c r="J364" t="s">
        <v>526</v>
      </c>
      <c r="K364" t="s">
        <v>526</v>
      </c>
      <c r="L364" t="s">
        <v>526</v>
      </c>
      <c r="M364" t="s">
        <v>526</v>
      </c>
      <c r="N364" t="s">
        <v>526</v>
      </c>
      <c r="O364" t="s">
        <v>526</v>
      </c>
      <c r="P364" t="s">
        <v>526</v>
      </c>
      <c r="Q364" t="s">
        <v>526</v>
      </c>
      <c r="R364" t="s">
        <v>526</v>
      </c>
      <c r="S364" t="s">
        <v>526</v>
      </c>
      <c r="T364" t="s">
        <v>336</v>
      </c>
      <c r="U364" t="s">
        <v>336</v>
      </c>
      <c r="V364" t="s">
        <v>336</v>
      </c>
      <c r="W364" t="s">
        <v>336</v>
      </c>
      <c r="X364" t="s">
        <v>336</v>
      </c>
      <c r="Y364" t="s">
        <v>336</v>
      </c>
      <c r="Z364" t="s">
        <v>336</v>
      </c>
      <c r="AH364" t="str">
        <f t="array" ref="AH3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4" t="str">
        <f t="array" ref="AI3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4" s="18" t="e">
        <f>VLOOKUP(data[Lead Name],get_cat!$A$170:$B$171,2,0)</f>
        <v>#N/A</v>
      </c>
    </row>
    <row r="365" spans="1:37" x14ac:dyDescent="0.3">
      <c r="A365" t="s">
        <v>524</v>
      </c>
      <c r="B365" t="s">
        <v>336</v>
      </c>
      <c r="C365" t="s">
        <v>336</v>
      </c>
      <c r="D365" t="s">
        <v>336</v>
      </c>
      <c r="E365" t="s">
        <v>526</v>
      </c>
      <c r="F365" t="s">
        <v>526</v>
      </c>
      <c r="G365" t="s">
        <v>526</v>
      </c>
      <c r="H365" t="s">
        <v>526</v>
      </c>
      <c r="I365" t="s">
        <v>526</v>
      </c>
      <c r="J365" t="s">
        <v>526</v>
      </c>
      <c r="K365" t="s">
        <v>526</v>
      </c>
      <c r="L365" t="s">
        <v>526</v>
      </c>
      <c r="M365" t="s">
        <v>526</v>
      </c>
      <c r="N365" t="s">
        <v>526</v>
      </c>
      <c r="O365" t="s">
        <v>526</v>
      </c>
      <c r="P365" t="s">
        <v>526</v>
      </c>
      <c r="Q365" t="s">
        <v>526</v>
      </c>
      <c r="R365" t="s">
        <v>526</v>
      </c>
      <c r="S365" t="s">
        <v>526</v>
      </c>
      <c r="T365" t="s">
        <v>336</v>
      </c>
      <c r="U365" t="s">
        <v>336</v>
      </c>
      <c r="V365" t="s">
        <v>336</v>
      </c>
      <c r="W365" t="s">
        <v>336</v>
      </c>
      <c r="X365" t="s">
        <v>336</v>
      </c>
      <c r="Y365" t="s">
        <v>336</v>
      </c>
      <c r="Z365" t="s">
        <v>336</v>
      </c>
      <c r="AH365" t="str">
        <f t="array" ref="AH3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5" t="str">
        <f t="array" ref="AI3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5" s="18" t="e">
        <f>VLOOKUP(data[Lead Name],get_cat!$A$170:$B$171,2,0)</f>
        <v>#N/A</v>
      </c>
    </row>
    <row r="366" spans="1:37" x14ac:dyDescent="0.3">
      <c r="A366" t="s">
        <v>524</v>
      </c>
      <c r="B366" t="s">
        <v>336</v>
      </c>
      <c r="C366" t="s">
        <v>336</v>
      </c>
      <c r="D366" t="s">
        <v>336</v>
      </c>
      <c r="E366" t="s">
        <v>526</v>
      </c>
      <c r="F366" t="s">
        <v>526</v>
      </c>
      <c r="G366" t="s">
        <v>526</v>
      </c>
      <c r="H366" t="s">
        <v>526</v>
      </c>
      <c r="I366" t="s">
        <v>526</v>
      </c>
      <c r="J366" t="s">
        <v>526</v>
      </c>
      <c r="K366" t="s">
        <v>526</v>
      </c>
      <c r="L366" t="s">
        <v>526</v>
      </c>
      <c r="M366" t="s">
        <v>526</v>
      </c>
      <c r="N366" t="s">
        <v>526</v>
      </c>
      <c r="O366" t="s">
        <v>526</v>
      </c>
      <c r="P366" t="s">
        <v>526</v>
      </c>
      <c r="Q366" t="s">
        <v>526</v>
      </c>
      <c r="R366" t="s">
        <v>526</v>
      </c>
      <c r="S366" t="s">
        <v>526</v>
      </c>
      <c r="T366" t="s">
        <v>336</v>
      </c>
      <c r="U366" t="s">
        <v>336</v>
      </c>
      <c r="V366" t="s">
        <v>336</v>
      </c>
      <c r="W366" t="s">
        <v>336</v>
      </c>
      <c r="X366" t="s">
        <v>336</v>
      </c>
      <c r="Y366" t="s">
        <v>336</v>
      </c>
      <c r="Z366" t="s">
        <v>336</v>
      </c>
      <c r="AH366" t="str">
        <f t="array" ref="AH3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6" t="str">
        <f t="array" ref="AI3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6" s="18" t="e">
        <f>VLOOKUP(data[Lead Name],get_cat!$A$170:$B$171,2,0)</f>
        <v>#N/A</v>
      </c>
    </row>
    <row r="367" spans="1:37" x14ac:dyDescent="0.3">
      <c r="A367" t="s">
        <v>524</v>
      </c>
      <c r="B367" t="s">
        <v>336</v>
      </c>
      <c r="C367" t="s">
        <v>336</v>
      </c>
      <c r="D367" t="s">
        <v>336</v>
      </c>
      <c r="E367" t="s">
        <v>526</v>
      </c>
      <c r="F367" t="s">
        <v>526</v>
      </c>
      <c r="G367" t="s">
        <v>526</v>
      </c>
      <c r="H367" t="s">
        <v>526</v>
      </c>
      <c r="I367" t="s">
        <v>526</v>
      </c>
      <c r="J367" t="s">
        <v>526</v>
      </c>
      <c r="K367" t="s">
        <v>526</v>
      </c>
      <c r="L367" t="s">
        <v>526</v>
      </c>
      <c r="M367" t="s">
        <v>526</v>
      </c>
      <c r="N367" t="s">
        <v>526</v>
      </c>
      <c r="O367" t="s">
        <v>526</v>
      </c>
      <c r="P367" t="s">
        <v>526</v>
      </c>
      <c r="Q367" t="s">
        <v>526</v>
      </c>
      <c r="R367" t="s">
        <v>526</v>
      </c>
      <c r="S367" t="s">
        <v>526</v>
      </c>
      <c r="T367" t="s">
        <v>336</v>
      </c>
      <c r="U367" t="s">
        <v>336</v>
      </c>
      <c r="V367" t="s">
        <v>336</v>
      </c>
      <c r="W367" t="s">
        <v>336</v>
      </c>
      <c r="X367" t="s">
        <v>336</v>
      </c>
      <c r="Y367" t="s">
        <v>336</v>
      </c>
      <c r="Z367" t="s">
        <v>336</v>
      </c>
      <c r="AH367" t="str">
        <f t="array" ref="AH3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7" t="str">
        <f t="array" ref="AI3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7" s="18" t="e">
        <f>VLOOKUP(data[Lead Name],get_cat!$A$170:$B$171,2,0)</f>
        <v>#N/A</v>
      </c>
    </row>
    <row r="368" spans="1:37" x14ac:dyDescent="0.3">
      <c r="A368" t="s">
        <v>524</v>
      </c>
      <c r="B368" t="s">
        <v>336</v>
      </c>
      <c r="C368" t="s">
        <v>336</v>
      </c>
      <c r="D368" t="s">
        <v>336</v>
      </c>
      <c r="E368" t="s">
        <v>526</v>
      </c>
      <c r="F368" t="s">
        <v>526</v>
      </c>
      <c r="G368" t="s">
        <v>526</v>
      </c>
      <c r="H368" t="s">
        <v>526</v>
      </c>
      <c r="I368" t="s">
        <v>526</v>
      </c>
      <c r="J368" t="s">
        <v>526</v>
      </c>
      <c r="K368" t="s">
        <v>526</v>
      </c>
      <c r="L368" t="s">
        <v>526</v>
      </c>
      <c r="M368" t="s">
        <v>526</v>
      </c>
      <c r="N368" t="s">
        <v>526</v>
      </c>
      <c r="O368" t="s">
        <v>526</v>
      </c>
      <c r="P368" t="s">
        <v>526</v>
      </c>
      <c r="Q368" t="s">
        <v>526</v>
      </c>
      <c r="R368" t="s">
        <v>526</v>
      </c>
      <c r="S368" t="s">
        <v>526</v>
      </c>
      <c r="T368" t="s">
        <v>336</v>
      </c>
      <c r="U368" t="s">
        <v>336</v>
      </c>
      <c r="V368" t="s">
        <v>336</v>
      </c>
      <c r="W368" t="s">
        <v>336</v>
      </c>
      <c r="X368" t="s">
        <v>336</v>
      </c>
      <c r="Y368" t="s">
        <v>336</v>
      </c>
      <c r="Z368" t="s">
        <v>336</v>
      </c>
      <c r="AH368" t="str">
        <f t="array" ref="AH3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8" t="str">
        <f t="array" ref="AI3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8" s="18" t="e">
        <f>VLOOKUP(data[Lead Name],get_cat!$A$170:$B$171,2,0)</f>
        <v>#N/A</v>
      </c>
    </row>
    <row r="369" spans="1:37" x14ac:dyDescent="0.3">
      <c r="A369" t="s">
        <v>524</v>
      </c>
      <c r="B369" t="s">
        <v>336</v>
      </c>
      <c r="C369" t="s">
        <v>336</v>
      </c>
      <c r="D369" t="s">
        <v>336</v>
      </c>
      <c r="E369" t="s">
        <v>526</v>
      </c>
      <c r="F369" t="s">
        <v>526</v>
      </c>
      <c r="G369" t="s">
        <v>526</v>
      </c>
      <c r="H369" t="s">
        <v>526</v>
      </c>
      <c r="I369" t="s">
        <v>526</v>
      </c>
      <c r="J369" t="s">
        <v>526</v>
      </c>
      <c r="K369" t="s">
        <v>526</v>
      </c>
      <c r="L369" t="s">
        <v>526</v>
      </c>
      <c r="M369" t="s">
        <v>526</v>
      </c>
      <c r="N369" t="s">
        <v>526</v>
      </c>
      <c r="O369" t="s">
        <v>526</v>
      </c>
      <c r="P369" t="s">
        <v>526</v>
      </c>
      <c r="Q369" t="s">
        <v>526</v>
      </c>
      <c r="R369" t="s">
        <v>526</v>
      </c>
      <c r="S369" t="s">
        <v>526</v>
      </c>
      <c r="T369" t="s">
        <v>336</v>
      </c>
      <c r="U369" t="s">
        <v>336</v>
      </c>
      <c r="V369" t="s">
        <v>336</v>
      </c>
      <c r="W369" t="s">
        <v>336</v>
      </c>
      <c r="X369" t="s">
        <v>336</v>
      </c>
      <c r="Y369" t="s">
        <v>336</v>
      </c>
      <c r="Z369" t="s">
        <v>336</v>
      </c>
      <c r="AH369" t="str">
        <f t="array" ref="AH3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69" t="str">
        <f t="array" ref="AI3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6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69" s="18" t="e">
        <f>VLOOKUP(data[Lead Name],get_cat!$A$170:$B$171,2,0)</f>
        <v>#N/A</v>
      </c>
    </row>
    <row r="370" spans="1:37" x14ac:dyDescent="0.3">
      <c r="A370" t="s">
        <v>524</v>
      </c>
      <c r="B370" t="s">
        <v>336</v>
      </c>
      <c r="C370" t="s">
        <v>336</v>
      </c>
      <c r="D370" t="s">
        <v>336</v>
      </c>
      <c r="E370" t="s">
        <v>526</v>
      </c>
      <c r="F370" t="s">
        <v>526</v>
      </c>
      <c r="G370" t="s">
        <v>526</v>
      </c>
      <c r="H370" t="s">
        <v>526</v>
      </c>
      <c r="I370" t="s">
        <v>526</v>
      </c>
      <c r="J370" t="s">
        <v>526</v>
      </c>
      <c r="K370" t="s">
        <v>526</v>
      </c>
      <c r="L370" t="s">
        <v>526</v>
      </c>
      <c r="M370" t="s">
        <v>526</v>
      </c>
      <c r="N370" t="s">
        <v>526</v>
      </c>
      <c r="O370" t="s">
        <v>526</v>
      </c>
      <c r="P370" t="s">
        <v>526</v>
      </c>
      <c r="Q370" t="s">
        <v>526</v>
      </c>
      <c r="R370" t="s">
        <v>526</v>
      </c>
      <c r="S370" t="s">
        <v>526</v>
      </c>
      <c r="T370" t="s">
        <v>336</v>
      </c>
      <c r="U370" t="s">
        <v>336</v>
      </c>
      <c r="V370" t="s">
        <v>336</v>
      </c>
      <c r="W370" t="s">
        <v>336</v>
      </c>
      <c r="X370" t="s">
        <v>336</v>
      </c>
      <c r="Y370" t="s">
        <v>336</v>
      </c>
      <c r="Z370" t="s">
        <v>336</v>
      </c>
      <c r="AH370" t="str">
        <f t="array" ref="AH3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0" t="str">
        <f t="array" ref="AI3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0" s="18" t="e">
        <f>VLOOKUP(data[Lead Name],get_cat!$A$170:$B$171,2,0)</f>
        <v>#N/A</v>
      </c>
    </row>
    <row r="371" spans="1:37" x14ac:dyDescent="0.3">
      <c r="A371" t="s">
        <v>524</v>
      </c>
      <c r="B371" t="s">
        <v>336</v>
      </c>
      <c r="C371" t="s">
        <v>336</v>
      </c>
      <c r="D371" t="s">
        <v>336</v>
      </c>
      <c r="E371" t="s">
        <v>526</v>
      </c>
      <c r="F371" t="s">
        <v>526</v>
      </c>
      <c r="G371" t="s">
        <v>526</v>
      </c>
      <c r="H371" t="s">
        <v>526</v>
      </c>
      <c r="I371" t="s">
        <v>526</v>
      </c>
      <c r="J371" t="s">
        <v>526</v>
      </c>
      <c r="K371" t="s">
        <v>526</v>
      </c>
      <c r="L371" t="s">
        <v>526</v>
      </c>
      <c r="M371" t="s">
        <v>526</v>
      </c>
      <c r="N371" t="s">
        <v>526</v>
      </c>
      <c r="O371" t="s">
        <v>526</v>
      </c>
      <c r="P371" t="s">
        <v>526</v>
      </c>
      <c r="Q371" t="s">
        <v>526</v>
      </c>
      <c r="R371" t="s">
        <v>526</v>
      </c>
      <c r="S371" t="s">
        <v>526</v>
      </c>
      <c r="T371" t="s">
        <v>336</v>
      </c>
      <c r="U371" t="s">
        <v>336</v>
      </c>
      <c r="V371" t="s">
        <v>336</v>
      </c>
      <c r="W371" t="s">
        <v>336</v>
      </c>
      <c r="X371" t="s">
        <v>336</v>
      </c>
      <c r="Y371" t="s">
        <v>336</v>
      </c>
      <c r="Z371" t="s">
        <v>336</v>
      </c>
      <c r="AH371" t="str">
        <f t="array" ref="AH3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1" t="str">
        <f t="array" ref="AI3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1" s="18" t="e">
        <f>VLOOKUP(data[Lead Name],get_cat!$A$170:$B$171,2,0)</f>
        <v>#N/A</v>
      </c>
    </row>
    <row r="372" spans="1:37" x14ac:dyDescent="0.3">
      <c r="A372" t="s">
        <v>524</v>
      </c>
      <c r="B372" t="s">
        <v>336</v>
      </c>
      <c r="C372" t="s">
        <v>336</v>
      </c>
      <c r="D372" t="s">
        <v>336</v>
      </c>
      <c r="E372" t="s">
        <v>526</v>
      </c>
      <c r="F372" t="s">
        <v>526</v>
      </c>
      <c r="G372" t="s">
        <v>526</v>
      </c>
      <c r="H372" t="s">
        <v>526</v>
      </c>
      <c r="I372" t="s">
        <v>526</v>
      </c>
      <c r="J372" t="s">
        <v>526</v>
      </c>
      <c r="K372" t="s">
        <v>526</v>
      </c>
      <c r="L372" t="s">
        <v>526</v>
      </c>
      <c r="M372" t="s">
        <v>526</v>
      </c>
      <c r="N372" t="s">
        <v>526</v>
      </c>
      <c r="O372" t="s">
        <v>526</v>
      </c>
      <c r="P372" t="s">
        <v>526</v>
      </c>
      <c r="Q372" t="s">
        <v>526</v>
      </c>
      <c r="R372" t="s">
        <v>526</v>
      </c>
      <c r="S372" t="s">
        <v>526</v>
      </c>
      <c r="T372" t="s">
        <v>336</v>
      </c>
      <c r="U372" t="s">
        <v>336</v>
      </c>
      <c r="V372" t="s">
        <v>336</v>
      </c>
      <c r="W372" t="s">
        <v>336</v>
      </c>
      <c r="X372" t="s">
        <v>336</v>
      </c>
      <c r="Y372" t="s">
        <v>336</v>
      </c>
      <c r="Z372" t="s">
        <v>336</v>
      </c>
      <c r="AH372" t="str">
        <f t="array" ref="AH3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2" t="str">
        <f t="array" ref="AI3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2" s="18" t="e">
        <f>VLOOKUP(data[Lead Name],get_cat!$A$170:$B$171,2,0)</f>
        <v>#N/A</v>
      </c>
    </row>
    <row r="373" spans="1:37" x14ac:dyDescent="0.3">
      <c r="A373" t="s">
        <v>524</v>
      </c>
      <c r="B373" t="s">
        <v>336</v>
      </c>
      <c r="C373" t="s">
        <v>336</v>
      </c>
      <c r="D373" t="s">
        <v>336</v>
      </c>
      <c r="E373" t="s">
        <v>526</v>
      </c>
      <c r="F373" t="s">
        <v>526</v>
      </c>
      <c r="G373" t="s">
        <v>526</v>
      </c>
      <c r="H373" t="s">
        <v>526</v>
      </c>
      <c r="I373" t="s">
        <v>526</v>
      </c>
      <c r="J373" t="s">
        <v>526</v>
      </c>
      <c r="K373" t="s">
        <v>526</v>
      </c>
      <c r="L373" t="s">
        <v>526</v>
      </c>
      <c r="M373" t="s">
        <v>526</v>
      </c>
      <c r="N373" t="s">
        <v>526</v>
      </c>
      <c r="O373" t="s">
        <v>526</v>
      </c>
      <c r="P373" t="s">
        <v>526</v>
      </c>
      <c r="Q373" t="s">
        <v>526</v>
      </c>
      <c r="R373" t="s">
        <v>526</v>
      </c>
      <c r="S373" t="s">
        <v>526</v>
      </c>
      <c r="T373" t="s">
        <v>336</v>
      </c>
      <c r="U373" t="s">
        <v>336</v>
      </c>
      <c r="V373" t="s">
        <v>336</v>
      </c>
      <c r="W373" t="s">
        <v>336</v>
      </c>
      <c r="X373" t="s">
        <v>336</v>
      </c>
      <c r="Y373" t="s">
        <v>336</v>
      </c>
      <c r="Z373" t="s">
        <v>336</v>
      </c>
      <c r="AH373" t="str">
        <f t="array" ref="AH3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3" t="str">
        <f t="array" ref="AI3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3" s="18" t="e">
        <f>VLOOKUP(data[Lead Name],get_cat!$A$170:$B$171,2,0)</f>
        <v>#N/A</v>
      </c>
    </row>
    <row r="374" spans="1:37" x14ac:dyDescent="0.3">
      <c r="A374" t="s">
        <v>524</v>
      </c>
      <c r="B374" t="s">
        <v>336</v>
      </c>
      <c r="C374" t="s">
        <v>336</v>
      </c>
      <c r="D374" t="s">
        <v>336</v>
      </c>
      <c r="E374" t="s">
        <v>526</v>
      </c>
      <c r="F374" t="s">
        <v>526</v>
      </c>
      <c r="G374" t="s">
        <v>526</v>
      </c>
      <c r="H374" t="s">
        <v>526</v>
      </c>
      <c r="I374" t="s">
        <v>526</v>
      </c>
      <c r="J374" t="s">
        <v>526</v>
      </c>
      <c r="K374" t="s">
        <v>526</v>
      </c>
      <c r="L374" t="s">
        <v>526</v>
      </c>
      <c r="M374" t="s">
        <v>526</v>
      </c>
      <c r="N374" t="s">
        <v>526</v>
      </c>
      <c r="O374" t="s">
        <v>526</v>
      </c>
      <c r="P374" t="s">
        <v>526</v>
      </c>
      <c r="Q374" t="s">
        <v>526</v>
      </c>
      <c r="R374" t="s">
        <v>526</v>
      </c>
      <c r="S374" t="s">
        <v>526</v>
      </c>
      <c r="T374" t="s">
        <v>336</v>
      </c>
      <c r="U374" t="s">
        <v>336</v>
      </c>
      <c r="V374" t="s">
        <v>336</v>
      </c>
      <c r="W374" t="s">
        <v>336</v>
      </c>
      <c r="X374" t="s">
        <v>336</v>
      </c>
      <c r="Y374" t="s">
        <v>336</v>
      </c>
      <c r="Z374" t="s">
        <v>336</v>
      </c>
      <c r="AH374" t="str">
        <f t="array" ref="AH3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4" t="str">
        <f t="array" ref="AI3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4" s="18" t="e">
        <f>VLOOKUP(data[Lead Name],get_cat!$A$170:$B$171,2,0)</f>
        <v>#N/A</v>
      </c>
    </row>
    <row r="375" spans="1:37" x14ac:dyDescent="0.3">
      <c r="A375" t="s">
        <v>524</v>
      </c>
      <c r="B375" t="s">
        <v>336</v>
      </c>
      <c r="C375" t="s">
        <v>336</v>
      </c>
      <c r="D375" t="s">
        <v>336</v>
      </c>
      <c r="E375" t="s">
        <v>526</v>
      </c>
      <c r="F375" t="s">
        <v>526</v>
      </c>
      <c r="G375" t="s">
        <v>526</v>
      </c>
      <c r="H375" t="s">
        <v>526</v>
      </c>
      <c r="I375" t="s">
        <v>526</v>
      </c>
      <c r="J375" t="s">
        <v>526</v>
      </c>
      <c r="K375" t="s">
        <v>526</v>
      </c>
      <c r="L375" t="s">
        <v>526</v>
      </c>
      <c r="M375" t="s">
        <v>526</v>
      </c>
      <c r="N375" t="s">
        <v>526</v>
      </c>
      <c r="O375" t="s">
        <v>526</v>
      </c>
      <c r="P375" t="s">
        <v>526</v>
      </c>
      <c r="Q375" t="s">
        <v>526</v>
      </c>
      <c r="R375" t="s">
        <v>526</v>
      </c>
      <c r="S375" t="s">
        <v>526</v>
      </c>
      <c r="T375" t="s">
        <v>336</v>
      </c>
      <c r="U375" t="s">
        <v>336</v>
      </c>
      <c r="V375" t="s">
        <v>336</v>
      </c>
      <c r="W375" t="s">
        <v>336</v>
      </c>
      <c r="X375" t="s">
        <v>336</v>
      </c>
      <c r="Y375" t="s">
        <v>336</v>
      </c>
      <c r="Z375" t="s">
        <v>336</v>
      </c>
      <c r="AH375" t="str">
        <f t="array" ref="AH3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5" t="str">
        <f t="array" ref="AI3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5" s="18" t="e">
        <f>VLOOKUP(data[Lead Name],get_cat!$A$170:$B$171,2,0)</f>
        <v>#N/A</v>
      </c>
    </row>
    <row r="376" spans="1:37" x14ac:dyDescent="0.3">
      <c r="A376" t="s">
        <v>524</v>
      </c>
      <c r="B376" t="s">
        <v>336</v>
      </c>
      <c r="C376" t="s">
        <v>336</v>
      </c>
      <c r="D376" t="s">
        <v>336</v>
      </c>
      <c r="E376" t="s">
        <v>526</v>
      </c>
      <c r="F376" t="s">
        <v>526</v>
      </c>
      <c r="G376" t="s">
        <v>526</v>
      </c>
      <c r="H376" t="s">
        <v>526</v>
      </c>
      <c r="I376" t="s">
        <v>526</v>
      </c>
      <c r="J376" t="s">
        <v>526</v>
      </c>
      <c r="K376" t="s">
        <v>526</v>
      </c>
      <c r="L376" t="s">
        <v>526</v>
      </c>
      <c r="M376" t="s">
        <v>526</v>
      </c>
      <c r="N376" t="s">
        <v>526</v>
      </c>
      <c r="O376" t="s">
        <v>526</v>
      </c>
      <c r="P376" t="s">
        <v>526</v>
      </c>
      <c r="Q376" t="s">
        <v>526</v>
      </c>
      <c r="R376" t="s">
        <v>526</v>
      </c>
      <c r="S376" t="s">
        <v>526</v>
      </c>
      <c r="T376" t="s">
        <v>336</v>
      </c>
      <c r="U376" t="s">
        <v>336</v>
      </c>
      <c r="V376" t="s">
        <v>336</v>
      </c>
      <c r="W376" t="s">
        <v>336</v>
      </c>
      <c r="X376" t="s">
        <v>336</v>
      </c>
      <c r="Y376" t="s">
        <v>336</v>
      </c>
      <c r="Z376" t="s">
        <v>336</v>
      </c>
      <c r="AH376" t="str">
        <f t="array" ref="AH3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6" t="str">
        <f t="array" ref="AI3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6" s="18" t="e">
        <f>VLOOKUP(data[Lead Name],get_cat!$A$170:$B$171,2,0)</f>
        <v>#N/A</v>
      </c>
    </row>
    <row r="377" spans="1:37" x14ac:dyDescent="0.3">
      <c r="A377" t="s">
        <v>524</v>
      </c>
      <c r="B377" t="s">
        <v>336</v>
      </c>
      <c r="C377" t="s">
        <v>336</v>
      </c>
      <c r="D377" t="s">
        <v>336</v>
      </c>
      <c r="E377" t="s">
        <v>526</v>
      </c>
      <c r="F377" t="s">
        <v>526</v>
      </c>
      <c r="G377" t="s">
        <v>526</v>
      </c>
      <c r="H377" t="s">
        <v>526</v>
      </c>
      <c r="I377" t="s">
        <v>526</v>
      </c>
      <c r="J377" t="s">
        <v>526</v>
      </c>
      <c r="K377" t="s">
        <v>526</v>
      </c>
      <c r="L377" t="s">
        <v>526</v>
      </c>
      <c r="M377" t="s">
        <v>526</v>
      </c>
      <c r="N377" t="s">
        <v>526</v>
      </c>
      <c r="O377" t="s">
        <v>526</v>
      </c>
      <c r="P377" t="s">
        <v>526</v>
      </c>
      <c r="Q377" t="s">
        <v>526</v>
      </c>
      <c r="R377" t="s">
        <v>526</v>
      </c>
      <c r="S377" t="s">
        <v>526</v>
      </c>
      <c r="T377" t="s">
        <v>336</v>
      </c>
      <c r="U377" t="s">
        <v>336</v>
      </c>
      <c r="V377" t="s">
        <v>336</v>
      </c>
      <c r="W377" t="s">
        <v>336</v>
      </c>
      <c r="X377" t="s">
        <v>336</v>
      </c>
      <c r="Y377" t="s">
        <v>336</v>
      </c>
      <c r="Z377" t="s">
        <v>336</v>
      </c>
      <c r="AH377" t="str">
        <f t="array" ref="AH3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7" t="str">
        <f t="array" ref="AI3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7" s="18" t="e">
        <f>VLOOKUP(data[Lead Name],get_cat!$A$170:$B$171,2,0)</f>
        <v>#N/A</v>
      </c>
    </row>
    <row r="378" spans="1:37" x14ac:dyDescent="0.3">
      <c r="A378" t="s">
        <v>524</v>
      </c>
      <c r="B378" t="s">
        <v>336</v>
      </c>
      <c r="C378" t="s">
        <v>336</v>
      </c>
      <c r="D378" t="s">
        <v>336</v>
      </c>
      <c r="E378" t="s">
        <v>526</v>
      </c>
      <c r="F378" t="s">
        <v>526</v>
      </c>
      <c r="G378" t="s">
        <v>526</v>
      </c>
      <c r="H378" t="s">
        <v>526</v>
      </c>
      <c r="I378" t="s">
        <v>526</v>
      </c>
      <c r="J378" t="s">
        <v>526</v>
      </c>
      <c r="K378" t="s">
        <v>526</v>
      </c>
      <c r="L378" t="s">
        <v>526</v>
      </c>
      <c r="M378" t="s">
        <v>526</v>
      </c>
      <c r="N378" t="s">
        <v>526</v>
      </c>
      <c r="O378" t="s">
        <v>526</v>
      </c>
      <c r="P378" t="s">
        <v>526</v>
      </c>
      <c r="Q378" t="s">
        <v>526</v>
      </c>
      <c r="R378" t="s">
        <v>526</v>
      </c>
      <c r="S378" t="s">
        <v>526</v>
      </c>
      <c r="T378" t="s">
        <v>336</v>
      </c>
      <c r="U378" t="s">
        <v>336</v>
      </c>
      <c r="V378" t="s">
        <v>336</v>
      </c>
      <c r="W378" t="s">
        <v>336</v>
      </c>
      <c r="X378" t="s">
        <v>336</v>
      </c>
      <c r="Y378" t="s">
        <v>336</v>
      </c>
      <c r="Z378" t="s">
        <v>336</v>
      </c>
      <c r="AH378" t="str">
        <f t="array" ref="AH3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8" t="str">
        <f t="array" ref="AI3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8" s="18" t="e">
        <f>VLOOKUP(data[Lead Name],get_cat!$A$170:$B$171,2,0)</f>
        <v>#N/A</v>
      </c>
    </row>
    <row r="379" spans="1:37" x14ac:dyDescent="0.3">
      <c r="A379" t="s">
        <v>524</v>
      </c>
      <c r="B379" t="s">
        <v>336</v>
      </c>
      <c r="C379" t="s">
        <v>336</v>
      </c>
      <c r="D379" t="s">
        <v>336</v>
      </c>
      <c r="E379" t="s">
        <v>526</v>
      </c>
      <c r="F379" t="s">
        <v>526</v>
      </c>
      <c r="G379" t="s">
        <v>526</v>
      </c>
      <c r="H379" t="s">
        <v>526</v>
      </c>
      <c r="I379" t="s">
        <v>526</v>
      </c>
      <c r="J379" t="s">
        <v>526</v>
      </c>
      <c r="K379" t="s">
        <v>526</v>
      </c>
      <c r="L379" t="s">
        <v>526</v>
      </c>
      <c r="M379" t="s">
        <v>526</v>
      </c>
      <c r="N379" t="s">
        <v>526</v>
      </c>
      <c r="O379" t="s">
        <v>526</v>
      </c>
      <c r="P379" t="s">
        <v>526</v>
      </c>
      <c r="Q379" t="s">
        <v>526</v>
      </c>
      <c r="R379" t="s">
        <v>526</v>
      </c>
      <c r="S379" t="s">
        <v>526</v>
      </c>
      <c r="T379" t="s">
        <v>336</v>
      </c>
      <c r="U379" t="s">
        <v>336</v>
      </c>
      <c r="V379" t="s">
        <v>336</v>
      </c>
      <c r="W379" t="s">
        <v>336</v>
      </c>
      <c r="X379" t="s">
        <v>336</v>
      </c>
      <c r="Y379" t="s">
        <v>336</v>
      </c>
      <c r="Z379" t="s">
        <v>336</v>
      </c>
      <c r="AH379" t="str">
        <f t="array" ref="AH3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79" t="str">
        <f t="array" ref="AI3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7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79" s="18" t="e">
        <f>VLOOKUP(data[Lead Name],get_cat!$A$170:$B$171,2,0)</f>
        <v>#N/A</v>
      </c>
    </row>
    <row r="380" spans="1:37" x14ac:dyDescent="0.3">
      <c r="A380" t="s">
        <v>524</v>
      </c>
      <c r="B380" t="s">
        <v>336</v>
      </c>
      <c r="C380" t="s">
        <v>336</v>
      </c>
      <c r="D380" t="s">
        <v>336</v>
      </c>
      <c r="E380" t="s">
        <v>526</v>
      </c>
      <c r="F380" t="s">
        <v>526</v>
      </c>
      <c r="G380" t="s">
        <v>526</v>
      </c>
      <c r="H380" t="s">
        <v>526</v>
      </c>
      <c r="I380" t="s">
        <v>526</v>
      </c>
      <c r="J380" t="s">
        <v>526</v>
      </c>
      <c r="K380" t="s">
        <v>526</v>
      </c>
      <c r="L380" t="s">
        <v>526</v>
      </c>
      <c r="M380" t="s">
        <v>526</v>
      </c>
      <c r="N380" t="s">
        <v>526</v>
      </c>
      <c r="O380" t="s">
        <v>526</v>
      </c>
      <c r="P380" t="s">
        <v>526</v>
      </c>
      <c r="Q380" t="s">
        <v>526</v>
      </c>
      <c r="R380" t="s">
        <v>526</v>
      </c>
      <c r="S380" t="s">
        <v>526</v>
      </c>
      <c r="T380" t="s">
        <v>336</v>
      </c>
      <c r="U380" t="s">
        <v>336</v>
      </c>
      <c r="V380" t="s">
        <v>336</v>
      </c>
      <c r="W380" t="s">
        <v>336</v>
      </c>
      <c r="X380" t="s">
        <v>336</v>
      </c>
      <c r="Y380" t="s">
        <v>336</v>
      </c>
      <c r="Z380" t="s">
        <v>336</v>
      </c>
      <c r="AH380" t="str">
        <f t="array" ref="AH3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0" t="str">
        <f t="array" ref="AI3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0" s="18" t="e">
        <f>VLOOKUP(data[Lead Name],get_cat!$A$170:$B$171,2,0)</f>
        <v>#N/A</v>
      </c>
    </row>
    <row r="381" spans="1:37" x14ac:dyDescent="0.3">
      <c r="A381" t="s">
        <v>524</v>
      </c>
      <c r="B381" t="s">
        <v>336</v>
      </c>
      <c r="C381" t="s">
        <v>336</v>
      </c>
      <c r="D381" t="s">
        <v>336</v>
      </c>
      <c r="E381" t="s">
        <v>526</v>
      </c>
      <c r="F381" t="s">
        <v>526</v>
      </c>
      <c r="G381" t="s">
        <v>526</v>
      </c>
      <c r="H381" t="s">
        <v>526</v>
      </c>
      <c r="I381" t="s">
        <v>526</v>
      </c>
      <c r="J381" t="s">
        <v>526</v>
      </c>
      <c r="K381" t="s">
        <v>526</v>
      </c>
      <c r="L381" t="s">
        <v>526</v>
      </c>
      <c r="M381" t="s">
        <v>526</v>
      </c>
      <c r="N381" t="s">
        <v>526</v>
      </c>
      <c r="O381" t="s">
        <v>526</v>
      </c>
      <c r="P381" t="s">
        <v>526</v>
      </c>
      <c r="Q381" t="s">
        <v>526</v>
      </c>
      <c r="R381" t="s">
        <v>526</v>
      </c>
      <c r="S381" t="s">
        <v>526</v>
      </c>
      <c r="T381" t="s">
        <v>336</v>
      </c>
      <c r="U381" t="s">
        <v>336</v>
      </c>
      <c r="V381" t="s">
        <v>336</v>
      </c>
      <c r="W381" t="s">
        <v>336</v>
      </c>
      <c r="X381" t="s">
        <v>336</v>
      </c>
      <c r="Y381" t="s">
        <v>336</v>
      </c>
      <c r="Z381" t="s">
        <v>336</v>
      </c>
      <c r="AH381" t="str">
        <f t="array" ref="AH3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1" t="str">
        <f t="array" ref="AI3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1" s="18" t="e">
        <f>VLOOKUP(data[Lead Name],get_cat!$A$170:$B$171,2,0)</f>
        <v>#N/A</v>
      </c>
    </row>
    <row r="382" spans="1:37" x14ac:dyDescent="0.3">
      <c r="A382" t="s">
        <v>524</v>
      </c>
      <c r="B382" t="s">
        <v>336</v>
      </c>
      <c r="C382" t="s">
        <v>336</v>
      </c>
      <c r="D382" t="s">
        <v>336</v>
      </c>
      <c r="E382" t="s">
        <v>526</v>
      </c>
      <c r="F382" t="s">
        <v>526</v>
      </c>
      <c r="G382" t="s">
        <v>526</v>
      </c>
      <c r="H382" t="s">
        <v>526</v>
      </c>
      <c r="I382" t="s">
        <v>526</v>
      </c>
      <c r="J382" t="s">
        <v>526</v>
      </c>
      <c r="K382" t="s">
        <v>526</v>
      </c>
      <c r="L382" t="s">
        <v>526</v>
      </c>
      <c r="M382" t="s">
        <v>526</v>
      </c>
      <c r="N382" t="s">
        <v>526</v>
      </c>
      <c r="O382" t="s">
        <v>526</v>
      </c>
      <c r="P382" t="s">
        <v>526</v>
      </c>
      <c r="Q382" t="s">
        <v>526</v>
      </c>
      <c r="R382" t="s">
        <v>526</v>
      </c>
      <c r="S382" t="s">
        <v>526</v>
      </c>
      <c r="T382" t="s">
        <v>336</v>
      </c>
      <c r="U382" t="s">
        <v>336</v>
      </c>
      <c r="V382" t="s">
        <v>336</v>
      </c>
      <c r="W382" t="s">
        <v>336</v>
      </c>
      <c r="X382" t="s">
        <v>336</v>
      </c>
      <c r="Y382" t="s">
        <v>336</v>
      </c>
      <c r="Z382" t="s">
        <v>336</v>
      </c>
      <c r="AH382" t="str">
        <f t="array" ref="AH3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2" t="str">
        <f t="array" ref="AI3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2" s="18" t="e">
        <f>VLOOKUP(data[Lead Name],get_cat!$A$170:$B$171,2,0)</f>
        <v>#N/A</v>
      </c>
    </row>
    <row r="383" spans="1:37" x14ac:dyDescent="0.3">
      <c r="A383" t="s">
        <v>524</v>
      </c>
      <c r="B383" t="s">
        <v>336</v>
      </c>
      <c r="C383" t="s">
        <v>336</v>
      </c>
      <c r="D383" t="s">
        <v>336</v>
      </c>
      <c r="E383" t="s">
        <v>526</v>
      </c>
      <c r="F383" t="s">
        <v>526</v>
      </c>
      <c r="G383" t="s">
        <v>526</v>
      </c>
      <c r="H383" t="s">
        <v>526</v>
      </c>
      <c r="I383" t="s">
        <v>526</v>
      </c>
      <c r="J383" t="s">
        <v>526</v>
      </c>
      <c r="K383" t="s">
        <v>526</v>
      </c>
      <c r="L383" t="s">
        <v>526</v>
      </c>
      <c r="M383" t="s">
        <v>526</v>
      </c>
      <c r="N383" t="s">
        <v>526</v>
      </c>
      <c r="O383" t="s">
        <v>526</v>
      </c>
      <c r="P383" t="s">
        <v>526</v>
      </c>
      <c r="Q383" t="s">
        <v>526</v>
      </c>
      <c r="R383" t="s">
        <v>526</v>
      </c>
      <c r="S383" t="s">
        <v>526</v>
      </c>
      <c r="T383" t="s">
        <v>336</v>
      </c>
      <c r="U383" t="s">
        <v>336</v>
      </c>
      <c r="V383" t="s">
        <v>336</v>
      </c>
      <c r="W383" t="s">
        <v>336</v>
      </c>
      <c r="X383" t="s">
        <v>336</v>
      </c>
      <c r="Y383" t="s">
        <v>336</v>
      </c>
      <c r="Z383" t="s">
        <v>336</v>
      </c>
      <c r="AH383" t="str">
        <f t="array" ref="AH3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3" t="str">
        <f t="array" ref="AI3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3" s="18" t="e">
        <f>VLOOKUP(data[Lead Name],get_cat!$A$170:$B$171,2,0)</f>
        <v>#N/A</v>
      </c>
    </row>
    <row r="384" spans="1:37" x14ac:dyDescent="0.3">
      <c r="A384" t="s">
        <v>524</v>
      </c>
      <c r="B384" t="s">
        <v>336</v>
      </c>
      <c r="C384" t="s">
        <v>336</v>
      </c>
      <c r="D384" t="s">
        <v>336</v>
      </c>
      <c r="E384" t="s">
        <v>526</v>
      </c>
      <c r="F384" t="s">
        <v>526</v>
      </c>
      <c r="G384" t="s">
        <v>526</v>
      </c>
      <c r="H384" t="s">
        <v>526</v>
      </c>
      <c r="I384" t="s">
        <v>526</v>
      </c>
      <c r="J384" t="s">
        <v>526</v>
      </c>
      <c r="K384" t="s">
        <v>526</v>
      </c>
      <c r="L384" t="s">
        <v>526</v>
      </c>
      <c r="M384" t="s">
        <v>526</v>
      </c>
      <c r="N384" t="s">
        <v>526</v>
      </c>
      <c r="O384" t="s">
        <v>526</v>
      </c>
      <c r="P384" t="s">
        <v>526</v>
      </c>
      <c r="Q384" t="s">
        <v>526</v>
      </c>
      <c r="R384" t="s">
        <v>526</v>
      </c>
      <c r="S384" t="s">
        <v>526</v>
      </c>
      <c r="T384" t="s">
        <v>336</v>
      </c>
      <c r="U384" t="s">
        <v>336</v>
      </c>
      <c r="V384" t="s">
        <v>336</v>
      </c>
      <c r="W384" t="s">
        <v>336</v>
      </c>
      <c r="X384" t="s">
        <v>336</v>
      </c>
      <c r="Y384" t="s">
        <v>336</v>
      </c>
      <c r="Z384" t="s">
        <v>336</v>
      </c>
      <c r="AH384" t="str">
        <f t="array" ref="AH3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4" t="str">
        <f t="array" ref="AI3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4" s="18" t="e">
        <f>VLOOKUP(data[Lead Name],get_cat!$A$170:$B$171,2,0)</f>
        <v>#N/A</v>
      </c>
    </row>
    <row r="385" spans="1:37" x14ac:dyDescent="0.3">
      <c r="A385" t="s">
        <v>524</v>
      </c>
      <c r="B385" t="s">
        <v>336</v>
      </c>
      <c r="C385" t="s">
        <v>336</v>
      </c>
      <c r="D385" t="s">
        <v>336</v>
      </c>
      <c r="E385" t="s">
        <v>526</v>
      </c>
      <c r="F385" t="s">
        <v>526</v>
      </c>
      <c r="G385" t="s">
        <v>526</v>
      </c>
      <c r="H385" t="s">
        <v>526</v>
      </c>
      <c r="I385" t="s">
        <v>526</v>
      </c>
      <c r="J385" t="s">
        <v>526</v>
      </c>
      <c r="K385" t="s">
        <v>526</v>
      </c>
      <c r="L385" t="s">
        <v>526</v>
      </c>
      <c r="M385" t="s">
        <v>526</v>
      </c>
      <c r="N385" t="s">
        <v>526</v>
      </c>
      <c r="O385" t="s">
        <v>526</v>
      </c>
      <c r="P385" t="s">
        <v>526</v>
      </c>
      <c r="Q385" t="s">
        <v>526</v>
      </c>
      <c r="R385" t="s">
        <v>526</v>
      </c>
      <c r="S385" t="s">
        <v>526</v>
      </c>
      <c r="T385" t="s">
        <v>336</v>
      </c>
      <c r="U385" t="s">
        <v>336</v>
      </c>
      <c r="V385" t="s">
        <v>336</v>
      </c>
      <c r="W385" t="s">
        <v>336</v>
      </c>
      <c r="X385" t="s">
        <v>336</v>
      </c>
      <c r="Y385" t="s">
        <v>336</v>
      </c>
      <c r="Z385" t="s">
        <v>336</v>
      </c>
      <c r="AH385" t="str">
        <f t="array" ref="AH3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5" t="str">
        <f t="array" ref="AI3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5" s="18" t="e">
        <f>VLOOKUP(data[Lead Name],get_cat!$A$170:$B$171,2,0)</f>
        <v>#N/A</v>
      </c>
    </row>
    <row r="386" spans="1:37" x14ac:dyDescent="0.3">
      <c r="A386" t="s">
        <v>524</v>
      </c>
      <c r="B386" t="s">
        <v>336</v>
      </c>
      <c r="C386" t="s">
        <v>336</v>
      </c>
      <c r="D386" t="s">
        <v>336</v>
      </c>
      <c r="E386" t="s">
        <v>526</v>
      </c>
      <c r="F386" t="s">
        <v>526</v>
      </c>
      <c r="G386" t="s">
        <v>526</v>
      </c>
      <c r="H386" t="s">
        <v>526</v>
      </c>
      <c r="I386" t="s">
        <v>526</v>
      </c>
      <c r="J386" t="s">
        <v>526</v>
      </c>
      <c r="K386" t="s">
        <v>526</v>
      </c>
      <c r="L386" t="s">
        <v>526</v>
      </c>
      <c r="M386" t="s">
        <v>526</v>
      </c>
      <c r="N386" t="s">
        <v>526</v>
      </c>
      <c r="O386" t="s">
        <v>526</v>
      </c>
      <c r="P386" t="s">
        <v>526</v>
      </c>
      <c r="Q386" t="s">
        <v>526</v>
      </c>
      <c r="R386" t="s">
        <v>526</v>
      </c>
      <c r="S386" t="s">
        <v>526</v>
      </c>
      <c r="T386" t="s">
        <v>336</v>
      </c>
      <c r="U386" t="s">
        <v>336</v>
      </c>
      <c r="V386" t="s">
        <v>336</v>
      </c>
      <c r="W386" t="s">
        <v>336</v>
      </c>
      <c r="X386" t="s">
        <v>336</v>
      </c>
      <c r="Y386" t="s">
        <v>336</v>
      </c>
      <c r="Z386" t="s">
        <v>336</v>
      </c>
      <c r="AH386" t="str">
        <f t="array" ref="AH3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6" t="str">
        <f t="array" ref="AI3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6" s="18" t="e">
        <f>VLOOKUP(data[Lead Name],get_cat!$A$170:$B$171,2,0)</f>
        <v>#N/A</v>
      </c>
    </row>
    <row r="387" spans="1:37" x14ac:dyDescent="0.3">
      <c r="A387" t="s">
        <v>524</v>
      </c>
      <c r="B387" t="s">
        <v>336</v>
      </c>
      <c r="C387" t="s">
        <v>336</v>
      </c>
      <c r="D387" t="s">
        <v>336</v>
      </c>
      <c r="E387" t="s">
        <v>526</v>
      </c>
      <c r="F387" t="s">
        <v>526</v>
      </c>
      <c r="G387" t="s">
        <v>526</v>
      </c>
      <c r="H387" t="s">
        <v>526</v>
      </c>
      <c r="I387" t="s">
        <v>526</v>
      </c>
      <c r="J387" t="s">
        <v>526</v>
      </c>
      <c r="K387" t="s">
        <v>526</v>
      </c>
      <c r="L387" t="s">
        <v>526</v>
      </c>
      <c r="M387" t="s">
        <v>526</v>
      </c>
      <c r="N387" t="s">
        <v>526</v>
      </c>
      <c r="O387" t="s">
        <v>526</v>
      </c>
      <c r="P387" t="s">
        <v>526</v>
      </c>
      <c r="Q387" t="s">
        <v>526</v>
      </c>
      <c r="R387" t="s">
        <v>526</v>
      </c>
      <c r="S387" t="s">
        <v>526</v>
      </c>
      <c r="T387" t="s">
        <v>336</v>
      </c>
      <c r="U387" t="s">
        <v>336</v>
      </c>
      <c r="V387" t="s">
        <v>336</v>
      </c>
      <c r="W387" t="s">
        <v>336</v>
      </c>
      <c r="X387" t="s">
        <v>336</v>
      </c>
      <c r="Y387" t="s">
        <v>336</v>
      </c>
      <c r="Z387" t="s">
        <v>336</v>
      </c>
      <c r="AH387" t="str">
        <f t="array" ref="AH3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7" t="str">
        <f t="array" ref="AI3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7" s="18" t="e">
        <f>VLOOKUP(data[Lead Name],get_cat!$A$170:$B$171,2,0)</f>
        <v>#N/A</v>
      </c>
    </row>
    <row r="388" spans="1:37" x14ac:dyDescent="0.3">
      <c r="A388" t="s">
        <v>524</v>
      </c>
      <c r="B388" t="s">
        <v>336</v>
      </c>
      <c r="C388" t="s">
        <v>336</v>
      </c>
      <c r="D388" t="s">
        <v>336</v>
      </c>
      <c r="E388" t="s">
        <v>526</v>
      </c>
      <c r="F388" t="s">
        <v>526</v>
      </c>
      <c r="G388" t="s">
        <v>526</v>
      </c>
      <c r="H388" t="s">
        <v>526</v>
      </c>
      <c r="I388" t="s">
        <v>526</v>
      </c>
      <c r="J388" t="s">
        <v>526</v>
      </c>
      <c r="K388" t="s">
        <v>526</v>
      </c>
      <c r="L388" t="s">
        <v>526</v>
      </c>
      <c r="M388" t="s">
        <v>526</v>
      </c>
      <c r="N388" t="s">
        <v>526</v>
      </c>
      <c r="O388" t="s">
        <v>526</v>
      </c>
      <c r="P388" t="s">
        <v>526</v>
      </c>
      <c r="Q388" t="s">
        <v>526</v>
      </c>
      <c r="R388" t="s">
        <v>526</v>
      </c>
      <c r="S388" t="s">
        <v>526</v>
      </c>
      <c r="T388" t="s">
        <v>336</v>
      </c>
      <c r="U388" t="s">
        <v>336</v>
      </c>
      <c r="V388" t="s">
        <v>336</v>
      </c>
      <c r="W388" t="s">
        <v>336</v>
      </c>
      <c r="X388" t="s">
        <v>336</v>
      </c>
      <c r="Y388" t="s">
        <v>336</v>
      </c>
      <c r="Z388" t="s">
        <v>336</v>
      </c>
      <c r="AH388" t="str">
        <f t="array" ref="AH3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8" t="str">
        <f t="array" ref="AI3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8" s="18" t="e">
        <f>VLOOKUP(data[Lead Name],get_cat!$A$170:$B$171,2,0)</f>
        <v>#N/A</v>
      </c>
    </row>
    <row r="389" spans="1:37" x14ac:dyDescent="0.3">
      <c r="A389" t="s">
        <v>524</v>
      </c>
      <c r="B389" t="s">
        <v>336</v>
      </c>
      <c r="C389" t="s">
        <v>336</v>
      </c>
      <c r="D389" t="s">
        <v>336</v>
      </c>
      <c r="E389" t="s">
        <v>526</v>
      </c>
      <c r="F389" t="s">
        <v>526</v>
      </c>
      <c r="G389" t="s">
        <v>526</v>
      </c>
      <c r="H389" t="s">
        <v>526</v>
      </c>
      <c r="I389" t="s">
        <v>526</v>
      </c>
      <c r="J389" t="s">
        <v>526</v>
      </c>
      <c r="K389" t="s">
        <v>526</v>
      </c>
      <c r="L389" t="s">
        <v>526</v>
      </c>
      <c r="M389" t="s">
        <v>526</v>
      </c>
      <c r="N389" t="s">
        <v>526</v>
      </c>
      <c r="O389" t="s">
        <v>526</v>
      </c>
      <c r="P389" t="s">
        <v>526</v>
      </c>
      <c r="Q389" t="s">
        <v>526</v>
      </c>
      <c r="R389" t="s">
        <v>526</v>
      </c>
      <c r="S389" t="s">
        <v>526</v>
      </c>
      <c r="T389" t="s">
        <v>336</v>
      </c>
      <c r="U389" t="s">
        <v>336</v>
      </c>
      <c r="V389" t="s">
        <v>336</v>
      </c>
      <c r="W389" t="s">
        <v>336</v>
      </c>
      <c r="X389" t="s">
        <v>336</v>
      </c>
      <c r="Y389" t="s">
        <v>336</v>
      </c>
      <c r="Z389" t="s">
        <v>336</v>
      </c>
      <c r="AH389" t="str">
        <f t="array" ref="AH3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89" t="str">
        <f t="array" ref="AI3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8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89" s="18" t="e">
        <f>VLOOKUP(data[Lead Name],get_cat!$A$170:$B$171,2,0)</f>
        <v>#N/A</v>
      </c>
    </row>
    <row r="390" spans="1:37" x14ac:dyDescent="0.3">
      <c r="A390" t="s">
        <v>524</v>
      </c>
      <c r="B390" t="s">
        <v>336</v>
      </c>
      <c r="C390" t="s">
        <v>336</v>
      </c>
      <c r="D390" t="s">
        <v>336</v>
      </c>
      <c r="E390" t="s">
        <v>526</v>
      </c>
      <c r="F390" t="s">
        <v>526</v>
      </c>
      <c r="G390" t="s">
        <v>526</v>
      </c>
      <c r="H390" t="s">
        <v>526</v>
      </c>
      <c r="I390" t="s">
        <v>526</v>
      </c>
      <c r="J390" t="s">
        <v>526</v>
      </c>
      <c r="K390" t="s">
        <v>526</v>
      </c>
      <c r="L390" t="s">
        <v>526</v>
      </c>
      <c r="M390" t="s">
        <v>526</v>
      </c>
      <c r="N390" t="s">
        <v>526</v>
      </c>
      <c r="O390" t="s">
        <v>526</v>
      </c>
      <c r="P390" t="s">
        <v>526</v>
      </c>
      <c r="Q390" t="s">
        <v>526</v>
      </c>
      <c r="R390" t="s">
        <v>526</v>
      </c>
      <c r="S390" t="s">
        <v>526</v>
      </c>
      <c r="T390" t="s">
        <v>336</v>
      </c>
      <c r="U390" t="s">
        <v>336</v>
      </c>
      <c r="V390" t="s">
        <v>336</v>
      </c>
      <c r="W390" t="s">
        <v>336</v>
      </c>
      <c r="X390" t="s">
        <v>336</v>
      </c>
      <c r="Y390" t="s">
        <v>336</v>
      </c>
      <c r="Z390" t="s">
        <v>336</v>
      </c>
      <c r="AH390" t="str">
        <f t="array" ref="AH3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0" t="str">
        <f t="array" ref="AI3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0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0" s="18" t="e">
        <f>VLOOKUP(data[Lead Name],get_cat!$A$170:$B$171,2,0)</f>
        <v>#N/A</v>
      </c>
    </row>
    <row r="391" spans="1:37" x14ac:dyDescent="0.3">
      <c r="A391" t="s">
        <v>524</v>
      </c>
      <c r="B391" t="s">
        <v>336</v>
      </c>
      <c r="C391" t="s">
        <v>336</v>
      </c>
      <c r="D391" t="s">
        <v>336</v>
      </c>
      <c r="E391" t="s">
        <v>526</v>
      </c>
      <c r="F391" t="s">
        <v>526</v>
      </c>
      <c r="G391" t="s">
        <v>526</v>
      </c>
      <c r="H391" t="s">
        <v>526</v>
      </c>
      <c r="I391" t="s">
        <v>526</v>
      </c>
      <c r="J391" t="s">
        <v>526</v>
      </c>
      <c r="K391" t="s">
        <v>526</v>
      </c>
      <c r="L391" t="s">
        <v>526</v>
      </c>
      <c r="M391" t="s">
        <v>526</v>
      </c>
      <c r="N391" t="s">
        <v>526</v>
      </c>
      <c r="O391" t="s">
        <v>526</v>
      </c>
      <c r="P391" t="s">
        <v>526</v>
      </c>
      <c r="Q391" t="s">
        <v>526</v>
      </c>
      <c r="R391" t="s">
        <v>526</v>
      </c>
      <c r="S391" t="s">
        <v>526</v>
      </c>
      <c r="T391" t="s">
        <v>336</v>
      </c>
      <c r="U391" t="s">
        <v>336</v>
      </c>
      <c r="V391" t="s">
        <v>336</v>
      </c>
      <c r="W391" t="s">
        <v>336</v>
      </c>
      <c r="X391" t="s">
        <v>336</v>
      </c>
      <c r="Y391" t="s">
        <v>336</v>
      </c>
      <c r="Z391" t="s">
        <v>336</v>
      </c>
      <c r="AH391" t="str">
        <f t="array" ref="AH3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1" t="str">
        <f t="array" ref="AI3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1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1" s="18" t="e">
        <f>VLOOKUP(data[Lead Name],get_cat!$A$170:$B$171,2,0)</f>
        <v>#N/A</v>
      </c>
    </row>
    <row r="392" spans="1:37" x14ac:dyDescent="0.3">
      <c r="A392" t="s">
        <v>524</v>
      </c>
      <c r="B392" t="s">
        <v>336</v>
      </c>
      <c r="C392" t="s">
        <v>336</v>
      </c>
      <c r="D392" t="s">
        <v>336</v>
      </c>
      <c r="E392" t="s">
        <v>526</v>
      </c>
      <c r="F392" t="s">
        <v>526</v>
      </c>
      <c r="G392" t="s">
        <v>526</v>
      </c>
      <c r="H392" t="s">
        <v>526</v>
      </c>
      <c r="I392" t="s">
        <v>526</v>
      </c>
      <c r="J392" t="s">
        <v>526</v>
      </c>
      <c r="K392" t="s">
        <v>526</v>
      </c>
      <c r="L392" t="s">
        <v>526</v>
      </c>
      <c r="M392" t="s">
        <v>526</v>
      </c>
      <c r="N392" t="s">
        <v>526</v>
      </c>
      <c r="O392" t="s">
        <v>526</v>
      </c>
      <c r="P392" t="s">
        <v>526</v>
      </c>
      <c r="Q392" t="s">
        <v>526</v>
      </c>
      <c r="R392" t="s">
        <v>526</v>
      </c>
      <c r="S392" t="s">
        <v>526</v>
      </c>
      <c r="T392" t="s">
        <v>336</v>
      </c>
      <c r="U392" t="s">
        <v>336</v>
      </c>
      <c r="V392" t="s">
        <v>336</v>
      </c>
      <c r="W392" t="s">
        <v>336</v>
      </c>
      <c r="X392" t="s">
        <v>336</v>
      </c>
      <c r="Y392" t="s">
        <v>336</v>
      </c>
      <c r="Z392" t="s">
        <v>336</v>
      </c>
      <c r="AH392" t="str">
        <f t="array" ref="AH3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2" t="str">
        <f t="array" ref="AI3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2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2" s="18" t="e">
        <f>VLOOKUP(data[Lead Name],get_cat!$A$170:$B$171,2,0)</f>
        <v>#N/A</v>
      </c>
    </row>
    <row r="393" spans="1:37" x14ac:dyDescent="0.3">
      <c r="A393" t="s">
        <v>524</v>
      </c>
      <c r="B393" t="s">
        <v>336</v>
      </c>
      <c r="C393" t="s">
        <v>336</v>
      </c>
      <c r="D393" t="s">
        <v>336</v>
      </c>
      <c r="E393" t="s">
        <v>526</v>
      </c>
      <c r="F393" t="s">
        <v>526</v>
      </c>
      <c r="G393" t="s">
        <v>526</v>
      </c>
      <c r="H393" t="s">
        <v>526</v>
      </c>
      <c r="I393" t="s">
        <v>526</v>
      </c>
      <c r="J393" t="s">
        <v>526</v>
      </c>
      <c r="K393" t="s">
        <v>526</v>
      </c>
      <c r="L393" t="s">
        <v>526</v>
      </c>
      <c r="M393" t="s">
        <v>526</v>
      </c>
      <c r="N393" t="s">
        <v>526</v>
      </c>
      <c r="O393" t="s">
        <v>526</v>
      </c>
      <c r="P393" t="s">
        <v>526</v>
      </c>
      <c r="Q393" t="s">
        <v>526</v>
      </c>
      <c r="R393" t="s">
        <v>526</v>
      </c>
      <c r="S393" t="s">
        <v>526</v>
      </c>
      <c r="T393" t="s">
        <v>336</v>
      </c>
      <c r="U393" t="s">
        <v>336</v>
      </c>
      <c r="V393" t="s">
        <v>336</v>
      </c>
      <c r="W393" t="s">
        <v>336</v>
      </c>
      <c r="X393" t="s">
        <v>336</v>
      </c>
      <c r="Y393" t="s">
        <v>336</v>
      </c>
      <c r="Z393" t="s">
        <v>336</v>
      </c>
      <c r="AH393" t="str">
        <f t="array" ref="AH3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3" t="str">
        <f t="array" ref="AI3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3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3" s="18" t="e">
        <f>VLOOKUP(data[Lead Name],get_cat!$A$170:$B$171,2,0)</f>
        <v>#N/A</v>
      </c>
    </row>
    <row r="394" spans="1:37" x14ac:dyDescent="0.3">
      <c r="A394" t="s">
        <v>524</v>
      </c>
      <c r="B394" t="s">
        <v>336</v>
      </c>
      <c r="C394" t="s">
        <v>336</v>
      </c>
      <c r="D394" t="s">
        <v>336</v>
      </c>
      <c r="E394" t="s">
        <v>526</v>
      </c>
      <c r="F394" t="s">
        <v>526</v>
      </c>
      <c r="G394" t="s">
        <v>526</v>
      </c>
      <c r="H394" t="s">
        <v>526</v>
      </c>
      <c r="I394" t="s">
        <v>526</v>
      </c>
      <c r="J394" t="s">
        <v>526</v>
      </c>
      <c r="K394" t="s">
        <v>526</v>
      </c>
      <c r="L394" t="s">
        <v>526</v>
      </c>
      <c r="M394" t="s">
        <v>526</v>
      </c>
      <c r="N394" t="s">
        <v>526</v>
      </c>
      <c r="O394" t="s">
        <v>526</v>
      </c>
      <c r="P394" t="s">
        <v>526</v>
      </c>
      <c r="Q394" t="s">
        <v>526</v>
      </c>
      <c r="R394" t="s">
        <v>526</v>
      </c>
      <c r="S394" t="s">
        <v>526</v>
      </c>
      <c r="T394" t="s">
        <v>336</v>
      </c>
      <c r="U394" t="s">
        <v>336</v>
      </c>
      <c r="V394" t="s">
        <v>336</v>
      </c>
      <c r="W394" t="s">
        <v>336</v>
      </c>
      <c r="X394" t="s">
        <v>336</v>
      </c>
      <c r="Y394" t="s">
        <v>336</v>
      </c>
      <c r="Z394" t="s">
        <v>336</v>
      </c>
      <c r="AH394" t="str">
        <f t="array" ref="AH3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4" t="str">
        <f t="array" ref="AI3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4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4" s="18" t="e">
        <f>VLOOKUP(data[Lead Name],get_cat!$A$170:$B$171,2,0)</f>
        <v>#N/A</v>
      </c>
    </row>
    <row r="395" spans="1:37" x14ac:dyDescent="0.3">
      <c r="A395" t="s">
        <v>524</v>
      </c>
      <c r="B395" t="s">
        <v>336</v>
      </c>
      <c r="C395" t="s">
        <v>336</v>
      </c>
      <c r="D395" t="s">
        <v>336</v>
      </c>
      <c r="E395" t="s">
        <v>526</v>
      </c>
      <c r="F395" t="s">
        <v>526</v>
      </c>
      <c r="G395" t="s">
        <v>526</v>
      </c>
      <c r="H395" t="s">
        <v>526</v>
      </c>
      <c r="I395" t="s">
        <v>526</v>
      </c>
      <c r="J395" t="s">
        <v>526</v>
      </c>
      <c r="K395" t="s">
        <v>526</v>
      </c>
      <c r="L395" t="s">
        <v>526</v>
      </c>
      <c r="M395" t="s">
        <v>526</v>
      </c>
      <c r="N395" t="s">
        <v>526</v>
      </c>
      <c r="O395" t="s">
        <v>526</v>
      </c>
      <c r="P395" t="s">
        <v>526</v>
      </c>
      <c r="Q395" t="s">
        <v>526</v>
      </c>
      <c r="R395" t="s">
        <v>526</v>
      </c>
      <c r="S395" t="s">
        <v>526</v>
      </c>
      <c r="T395" t="s">
        <v>336</v>
      </c>
      <c r="U395" t="s">
        <v>336</v>
      </c>
      <c r="V395" t="s">
        <v>336</v>
      </c>
      <c r="W395" t="s">
        <v>336</v>
      </c>
      <c r="X395" t="s">
        <v>336</v>
      </c>
      <c r="Y395" t="s">
        <v>336</v>
      </c>
      <c r="Z395" t="s">
        <v>336</v>
      </c>
      <c r="AH395" t="str">
        <f t="array" ref="AH3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5" t="str">
        <f t="array" ref="AI3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5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5" s="18" t="e">
        <f>VLOOKUP(data[Lead Name],get_cat!$A$170:$B$171,2,0)</f>
        <v>#N/A</v>
      </c>
    </row>
    <row r="396" spans="1:37" x14ac:dyDescent="0.3">
      <c r="A396" t="s">
        <v>524</v>
      </c>
      <c r="B396" t="s">
        <v>336</v>
      </c>
      <c r="C396" t="s">
        <v>336</v>
      </c>
      <c r="D396" t="s">
        <v>336</v>
      </c>
      <c r="E396" t="s">
        <v>526</v>
      </c>
      <c r="F396" t="s">
        <v>526</v>
      </c>
      <c r="G396" t="s">
        <v>526</v>
      </c>
      <c r="H396" t="s">
        <v>526</v>
      </c>
      <c r="I396" t="s">
        <v>526</v>
      </c>
      <c r="J396" t="s">
        <v>526</v>
      </c>
      <c r="K396" t="s">
        <v>526</v>
      </c>
      <c r="L396" t="s">
        <v>526</v>
      </c>
      <c r="M396" t="s">
        <v>526</v>
      </c>
      <c r="N396" t="s">
        <v>526</v>
      </c>
      <c r="O396" t="s">
        <v>526</v>
      </c>
      <c r="P396" t="s">
        <v>526</v>
      </c>
      <c r="Q396" t="s">
        <v>526</v>
      </c>
      <c r="R396" t="s">
        <v>526</v>
      </c>
      <c r="S396" t="s">
        <v>526</v>
      </c>
      <c r="T396" t="s">
        <v>336</v>
      </c>
      <c r="U396" t="s">
        <v>336</v>
      </c>
      <c r="V396" t="s">
        <v>336</v>
      </c>
      <c r="W396" t="s">
        <v>336</v>
      </c>
      <c r="X396" t="s">
        <v>336</v>
      </c>
      <c r="Y396" t="s">
        <v>336</v>
      </c>
      <c r="Z396" t="s">
        <v>336</v>
      </c>
      <c r="AH396" t="str">
        <f t="array" ref="AH3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6" t="str">
        <f t="array" ref="AI3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6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6" s="18" t="e">
        <f>VLOOKUP(data[Lead Name],get_cat!$A$170:$B$171,2,0)</f>
        <v>#N/A</v>
      </c>
    </row>
    <row r="397" spans="1:37" x14ac:dyDescent="0.3">
      <c r="A397" t="s">
        <v>524</v>
      </c>
      <c r="B397" t="s">
        <v>336</v>
      </c>
      <c r="C397" t="s">
        <v>336</v>
      </c>
      <c r="D397" t="s">
        <v>336</v>
      </c>
      <c r="E397" t="s">
        <v>526</v>
      </c>
      <c r="F397" t="s">
        <v>526</v>
      </c>
      <c r="G397" t="s">
        <v>526</v>
      </c>
      <c r="H397" t="s">
        <v>526</v>
      </c>
      <c r="I397" t="s">
        <v>526</v>
      </c>
      <c r="J397" t="s">
        <v>526</v>
      </c>
      <c r="K397" t="s">
        <v>526</v>
      </c>
      <c r="L397" t="s">
        <v>526</v>
      </c>
      <c r="M397" t="s">
        <v>526</v>
      </c>
      <c r="N397" t="s">
        <v>526</v>
      </c>
      <c r="O397" t="s">
        <v>526</v>
      </c>
      <c r="P397" t="s">
        <v>526</v>
      </c>
      <c r="Q397" t="s">
        <v>526</v>
      </c>
      <c r="R397" t="s">
        <v>526</v>
      </c>
      <c r="S397" t="s">
        <v>526</v>
      </c>
      <c r="T397" t="s">
        <v>336</v>
      </c>
      <c r="U397" t="s">
        <v>336</v>
      </c>
      <c r="V397" t="s">
        <v>336</v>
      </c>
      <c r="W397" t="s">
        <v>336</v>
      </c>
      <c r="X397" t="s">
        <v>336</v>
      </c>
      <c r="Y397" t="s">
        <v>336</v>
      </c>
      <c r="Z397" t="s">
        <v>336</v>
      </c>
      <c r="AH397" t="str">
        <f t="array" ref="AH3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7" t="str">
        <f t="array" ref="AI3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7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7" s="18" t="e">
        <f>VLOOKUP(data[Lead Name],get_cat!$A$170:$B$171,2,0)</f>
        <v>#N/A</v>
      </c>
    </row>
    <row r="398" spans="1:37" x14ac:dyDescent="0.3">
      <c r="A398" t="s">
        <v>524</v>
      </c>
      <c r="B398" t="s">
        <v>336</v>
      </c>
      <c r="C398" t="s">
        <v>336</v>
      </c>
      <c r="D398" t="s">
        <v>336</v>
      </c>
      <c r="E398" t="s">
        <v>526</v>
      </c>
      <c r="F398" t="s">
        <v>526</v>
      </c>
      <c r="G398" t="s">
        <v>526</v>
      </c>
      <c r="H398" t="s">
        <v>526</v>
      </c>
      <c r="I398" t="s">
        <v>526</v>
      </c>
      <c r="J398" t="s">
        <v>526</v>
      </c>
      <c r="K398" t="s">
        <v>526</v>
      </c>
      <c r="L398" t="s">
        <v>526</v>
      </c>
      <c r="M398" t="s">
        <v>526</v>
      </c>
      <c r="N398" t="s">
        <v>526</v>
      </c>
      <c r="O398" t="s">
        <v>526</v>
      </c>
      <c r="P398" t="s">
        <v>526</v>
      </c>
      <c r="Q398" t="s">
        <v>526</v>
      </c>
      <c r="R398" t="s">
        <v>526</v>
      </c>
      <c r="S398" t="s">
        <v>526</v>
      </c>
      <c r="T398" t="s">
        <v>336</v>
      </c>
      <c r="U398" t="s">
        <v>336</v>
      </c>
      <c r="V398" t="s">
        <v>336</v>
      </c>
      <c r="W398" t="s">
        <v>336</v>
      </c>
      <c r="X398" t="s">
        <v>336</v>
      </c>
      <c r="Y398" t="s">
        <v>336</v>
      </c>
      <c r="Z398" t="s">
        <v>336</v>
      </c>
      <c r="AH398" t="str">
        <f t="array" ref="AH3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8" t="str">
        <f t="array" ref="AI3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8" s="18" t="e">
        <f>VLOOKUP(data[Lead Name],get_cat!$A$170:$B$171,2,0)</f>
        <v>#N/A</v>
      </c>
    </row>
    <row r="399" spans="1:37" x14ac:dyDescent="0.3">
      <c r="A399" t="s">
        <v>524</v>
      </c>
      <c r="B399" t="s">
        <v>336</v>
      </c>
      <c r="C399" t="s">
        <v>336</v>
      </c>
      <c r="D399" t="s">
        <v>336</v>
      </c>
      <c r="E399" t="s">
        <v>526</v>
      </c>
      <c r="F399" t="s">
        <v>526</v>
      </c>
      <c r="G399" t="s">
        <v>526</v>
      </c>
      <c r="H399" t="s">
        <v>526</v>
      </c>
      <c r="I399" t="s">
        <v>526</v>
      </c>
      <c r="J399" t="s">
        <v>526</v>
      </c>
      <c r="K399" t="s">
        <v>526</v>
      </c>
      <c r="L399" t="s">
        <v>526</v>
      </c>
      <c r="M399" t="s">
        <v>526</v>
      </c>
      <c r="N399" t="s">
        <v>526</v>
      </c>
      <c r="O399" t="s">
        <v>526</v>
      </c>
      <c r="P399" t="s">
        <v>526</v>
      </c>
      <c r="Q399" t="s">
        <v>526</v>
      </c>
      <c r="R399" t="s">
        <v>526</v>
      </c>
      <c r="S399" t="s">
        <v>526</v>
      </c>
      <c r="T399" t="s">
        <v>336</v>
      </c>
      <c r="U399" t="s">
        <v>336</v>
      </c>
      <c r="V399" t="s">
        <v>336</v>
      </c>
      <c r="W399" t="s">
        <v>336</v>
      </c>
      <c r="X399" t="s">
        <v>336</v>
      </c>
      <c r="Y399" t="s">
        <v>336</v>
      </c>
      <c r="Z399" t="s">
        <v>336</v>
      </c>
      <c r="AH399" t="str">
        <f t="array" ref="AH3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399" t="str">
        <f t="array" ref="AI3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399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399" s="18" t="e">
        <f>VLOOKUP(data[Lead Name],get_cat!$A$170:$B$171,2,0)</f>
        <v>#N/A</v>
      </c>
    </row>
    <row r="400" spans="1:37" x14ac:dyDescent="0.3">
      <c r="A400" s="1" t="s">
        <v>524</v>
      </c>
      <c r="B400" s="1" t="s">
        <v>336</v>
      </c>
      <c r="C400" s="1" t="s">
        <v>336</v>
      </c>
      <c r="D400" s="1" t="s">
        <v>336</v>
      </c>
      <c r="E400" s="1" t="s">
        <v>526</v>
      </c>
      <c r="F400" s="1" t="s">
        <v>526</v>
      </c>
      <c r="G400" s="1" t="s">
        <v>526</v>
      </c>
      <c r="H400" s="1" t="s">
        <v>526</v>
      </c>
      <c r="I400" s="1" t="s">
        <v>526</v>
      </c>
      <c r="J400" s="1" t="s">
        <v>526</v>
      </c>
      <c r="K400" s="1" t="s">
        <v>526</v>
      </c>
      <c r="L400" s="1" t="s">
        <v>526</v>
      </c>
      <c r="M400" s="1" t="s">
        <v>526</v>
      </c>
      <c r="N400" s="1" t="s">
        <v>526</v>
      </c>
      <c r="O400" s="1" t="s">
        <v>526</v>
      </c>
      <c r="P400" s="1" t="s">
        <v>526</v>
      </c>
      <c r="Q400" s="1" t="s">
        <v>526</v>
      </c>
      <c r="R400" s="1" t="s">
        <v>526</v>
      </c>
      <c r="S400" s="1" t="s">
        <v>526</v>
      </c>
      <c r="T400" s="1" t="s">
        <v>336</v>
      </c>
      <c r="U400" s="1" t="s">
        <v>336</v>
      </c>
      <c r="V400" s="1" t="s">
        <v>336</v>
      </c>
      <c r="W400" s="1" t="s">
        <v>336</v>
      </c>
      <c r="X400" s="1" t="s">
        <v>336</v>
      </c>
      <c r="Y400" s="1" t="s">
        <v>336</v>
      </c>
      <c r="Z400" s="1" t="s">
        <v>336</v>
      </c>
      <c r="AA400" s="1"/>
      <c r="AB400" s="1"/>
      <c r="AC400" s="1"/>
      <c r="AD400" s="1"/>
      <c r="AE400" s="1"/>
      <c r="AF400" s="1"/>
      <c r="AG400" s="1"/>
      <c r="AH400" s="18" t="str">
        <f t="array" ref="AH4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0" s="18" t="str">
        <f t="array" ref="AI4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0" s="18" t="e">
        <f>VLOOKUP(data[Lead Name],get_cat!$A$170:$B$171,2,0)</f>
        <v>#N/A</v>
      </c>
    </row>
    <row r="401" spans="1:37" x14ac:dyDescent="0.3">
      <c r="A401" s="1" t="s">
        <v>524</v>
      </c>
      <c r="B401" s="1" t="s">
        <v>336</v>
      </c>
      <c r="C401" s="1" t="s">
        <v>336</v>
      </c>
      <c r="D401" s="1" t="s">
        <v>336</v>
      </c>
      <c r="E401" s="1" t="s">
        <v>526</v>
      </c>
      <c r="F401" s="1" t="s">
        <v>526</v>
      </c>
      <c r="G401" s="1" t="s">
        <v>526</v>
      </c>
      <c r="H401" s="1" t="s">
        <v>526</v>
      </c>
      <c r="I401" s="1" t="s">
        <v>526</v>
      </c>
      <c r="J401" s="1" t="s">
        <v>526</v>
      </c>
      <c r="K401" s="1" t="s">
        <v>526</v>
      </c>
      <c r="L401" s="1" t="s">
        <v>526</v>
      </c>
      <c r="M401" s="1" t="s">
        <v>526</v>
      </c>
      <c r="N401" s="1" t="s">
        <v>526</v>
      </c>
      <c r="O401" s="1" t="s">
        <v>526</v>
      </c>
      <c r="P401" s="1" t="s">
        <v>526</v>
      </c>
      <c r="Q401" s="1" t="s">
        <v>526</v>
      </c>
      <c r="R401" s="1" t="s">
        <v>526</v>
      </c>
      <c r="S401" s="1" t="s">
        <v>526</v>
      </c>
      <c r="T401" s="1" t="s">
        <v>336</v>
      </c>
      <c r="U401" s="1" t="s">
        <v>336</v>
      </c>
      <c r="V401" s="1" t="s">
        <v>336</v>
      </c>
      <c r="W401" s="1" t="s">
        <v>336</v>
      </c>
      <c r="X401" s="1" t="s">
        <v>336</v>
      </c>
      <c r="Y401" s="1" t="s">
        <v>336</v>
      </c>
      <c r="Z401" s="1" t="s">
        <v>336</v>
      </c>
      <c r="AA401" s="1"/>
      <c r="AB401" s="1"/>
      <c r="AC401" s="1"/>
      <c r="AD401" s="1"/>
      <c r="AE401" s="1"/>
      <c r="AF401" s="1"/>
      <c r="AG401" s="1"/>
      <c r="AH401" s="18" t="str">
        <f t="array" ref="AH4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1" s="18" t="str">
        <f t="array" ref="AI4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1" s="18" t="e">
        <f>VLOOKUP(data[Lead Name],get_cat!$A$170:$B$171,2,0)</f>
        <v>#N/A</v>
      </c>
    </row>
    <row r="402" spans="1:37" x14ac:dyDescent="0.3">
      <c r="A402" s="1" t="s">
        <v>524</v>
      </c>
      <c r="B402" s="1" t="s">
        <v>336</v>
      </c>
      <c r="C402" s="1" t="s">
        <v>336</v>
      </c>
      <c r="D402" s="1" t="s">
        <v>336</v>
      </c>
      <c r="E402" s="1" t="s">
        <v>526</v>
      </c>
      <c r="F402" s="1" t="s">
        <v>526</v>
      </c>
      <c r="G402" s="1" t="s">
        <v>526</v>
      </c>
      <c r="H402" s="1" t="s">
        <v>526</v>
      </c>
      <c r="I402" s="1" t="s">
        <v>526</v>
      </c>
      <c r="J402" s="1" t="s">
        <v>526</v>
      </c>
      <c r="K402" s="1" t="s">
        <v>526</v>
      </c>
      <c r="L402" s="1" t="s">
        <v>526</v>
      </c>
      <c r="M402" s="1" t="s">
        <v>526</v>
      </c>
      <c r="N402" s="1" t="s">
        <v>526</v>
      </c>
      <c r="O402" s="1" t="s">
        <v>526</v>
      </c>
      <c r="P402" s="1" t="s">
        <v>526</v>
      </c>
      <c r="Q402" s="1" t="s">
        <v>526</v>
      </c>
      <c r="R402" s="1" t="s">
        <v>526</v>
      </c>
      <c r="S402" s="1" t="s">
        <v>526</v>
      </c>
      <c r="T402" s="1" t="s">
        <v>336</v>
      </c>
      <c r="U402" s="1" t="s">
        <v>336</v>
      </c>
      <c r="V402" s="1" t="s">
        <v>336</v>
      </c>
      <c r="W402" s="1" t="s">
        <v>336</v>
      </c>
      <c r="X402" s="1" t="s">
        <v>336</v>
      </c>
      <c r="Y402" s="1" t="s">
        <v>336</v>
      </c>
      <c r="Z402" s="1" t="s">
        <v>336</v>
      </c>
      <c r="AA402" s="1"/>
      <c r="AB402" s="1"/>
      <c r="AC402" s="1"/>
      <c r="AD402" s="1"/>
      <c r="AE402" s="1"/>
      <c r="AF402" s="1"/>
      <c r="AG402" s="1"/>
      <c r="AH402" s="18" t="str">
        <f t="array" ref="AH4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2" s="18" t="str">
        <f t="array" ref="AI4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2" s="18" t="e">
        <f>VLOOKUP(data[Lead Name],get_cat!$A$170:$B$171,2,0)</f>
        <v>#N/A</v>
      </c>
    </row>
    <row r="403" spans="1:37" x14ac:dyDescent="0.3">
      <c r="A403" s="1" t="s">
        <v>524</v>
      </c>
      <c r="B403" s="1" t="s">
        <v>336</v>
      </c>
      <c r="C403" s="1" t="s">
        <v>336</v>
      </c>
      <c r="D403" s="1" t="s">
        <v>336</v>
      </c>
      <c r="E403" s="1" t="s">
        <v>526</v>
      </c>
      <c r="F403" s="1" t="s">
        <v>526</v>
      </c>
      <c r="G403" s="1" t="s">
        <v>526</v>
      </c>
      <c r="H403" s="1" t="s">
        <v>526</v>
      </c>
      <c r="I403" s="1" t="s">
        <v>526</v>
      </c>
      <c r="J403" s="1" t="s">
        <v>526</v>
      </c>
      <c r="K403" s="1" t="s">
        <v>526</v>
      </c>
      <c r="L403" s="1" t="s">
        <v>526</v>
      </c>
      <c r="M403" s="1" t="s">
        <v>526</v>
      </c>
      <c r="N403" s="1" t="s">
        <v>526</v>
      </c>
      <c r="O403" s="1" t="s">
        <v>526</v>
      </c>
      <c r="P403" s="1" t="s">
        <v>526</v>
      </c>
      <c r="Q403" s="1" t="s">
        <v>526</v>
      </c>
      <c r="R403" s="1" t="s">
        <v>526</v>
      </c>
      <c r="S403" s="1" t="s">
        <v>526</v>
      </c>
      <c r="T403" s="1" t="s">
        <v>336</v>
      </c>
      <c r="U403" s="1" t="s">
        <v>336</v>
      </c>
      <c r="V403" s="1" t="s">
        <v>336</v>
      </c>
      <c r="W403" s="1" t="s">
        <v>336</v>
      </c>
      <c r="X403" s="1" t="s">
        <v>336</v>
      </c>
      <c r="Y403" s="1" t="s">
        <v>336</v>
      </c>
      <c r="Z403" s="1" t="s">
        <v>336</v>
      </c>
      <c r="AA403" s="1"/>
      <c r="AB403" s="1"/>
      <c r="AC403" s="1"/>
      <c r="AD403" s="1"/>
      <c r="AE403" s="1"/>
      <c r="AF403" s="1"/>
      <c r="AG403" s="1"/>
      <c r="AH403" s="18" t="str">
        <f t="array" ref="AH4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3" s="18" t="str">
        <f t="array" ref="AI4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3" s="18" t="e">
        <f>VLOOKUP(data[Lead Name],get_cat!$A$170:$B$171,2,0)</f>
        <v>#N/A</v>
      </c>
    </row>
    <row r="404" spans="1:37" x14ac:dyDescent="0.3">
      <c r="A404" s="1" t="s">
        <v>524</v>
      </c>
      <c r="B404" s="1" t="s">
        <v>336</v>
      </c>
      <c r="C404" s="1" t="s">
        <v>336</v>
      </c>
      <c r="D404" s="1" t="s">
        <v>336</v>
      </c>
      <c r="E404" s="1" t="s">
        <v>526</v>
      </c>
      <c r="F404" s="1" t="s">
        <v>526</v>
      </c>
      <c r="G404" s="1" t="s">
        <v>526</v>
      </c>
      <c r="H404" s="1" t="s">
        <v>526</v>
      </c>
      <c r="I404" s="1" t="s">
        <v>526</v>
      </c>
      <c r="J404" s="1" t="s">
        <v>526</v>
      </c>
      <c r="K404" s="1" t="s">
        <v>526</v>
      </c>
      <c r="L404" s="1" t="s">
        <v>526</v>
      </c>
      <c r="M404" s="1" t="s">
        <v>526</v>
      </c>
      <c r="N404" s="1" t="s">
        <v>526</v>
      </c>
      <c r="O404" s="1" t="s">
        <v>526</v>
      </c>
      <c r="P404" s="1" t="s">
        <v>526</v>
      </c>
      <c r="Q404" s="1" t="s">
        <v>526</v>
      </c>
      <c r="R404" s="1" t="s">
        <v>526</v>
      </c>
      <c r="S404" s="1" t="s">
        <v>526</v>
      </c>
      <c r="T404" s="1" t="s">
        <v>336</v>
      </c>
      <c r="U404" s="1" t="s">
        <v>336</v>
      </c>
      <c r="V404" s="1" t="s">
        <v>336</v>
      </c>
      <c r="W404" s="1" t="s">
        <v>336</v>
      </c>
      <c r="X404" s="1" t="s">
        <v>336</v>
      </c>
      <c r="Y404" s="1" t="s">
        <v>336</v>
      </c>
      <c r="Z404" s="1" t="s">
        <v>336</v>
      </c>
      <c r="AA404" s="1"/>
      <c r="AB404" s="1"/>
      <c r="AC404" s="1"/>
      <c r="AD404" s="1"/>
      <c r="AE404" s="1"/>
      <c r="AF404" s="1"/>
      <c r="AG404" s="1"/>
      <c r="AH404" s="18" t="str">
        <f t="array" ref="AH4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4" s="18" t="str">
        <f t="array" ref="AI4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4" s="18" t="e">
        <f>VLOOKUP(data[Lead Name],get_cat!$A$170:$B$171,2,0)</f>
        <v>#N/A</v>
      </c>
    </row>
    <row r="405" spans="1:37" x14ac:dyDescent="0.3">
      <c r="A405" s="1" t="s">
        <v>524</v>
      </c>
      <c r="B405" s="1" t="s">
        <v>336</v>
      </c>
      <c r="C405" s="1" t="s">
        <v>336</v>
      </c>
      <c r="D405" s="1" t="s">
        <v>336</v>
      </c>
      <c r="E405" s="1" t="s">
        <v>526</v>
      </c>
      <c r="F405" s="1" t="s">
        <v>526</v>
      </c>
      <c r="G405" s="1" t="s">
        <v>526</v>
      </c>
      <c r="H405" s="1" t="s">
        <v>526</v>
      </c>
      <c r="I405" s="1" t="s">
        <v>526</v>
      </c>
      <c r="J405" s="1" t="s">
        <v>526</v>
      </c>
      <c r="K405" s="1" t="s">
        <v>526</v>
      </c>
      <c r="L405" s="1" t="s">
        <v>526</v>
      </c>
      <c r="M405" s="1" t="s">
        <v>526</v>
      </c>
      <c r="N405" s="1" t="s">
        <v>526</v>
      </c>
      <c r="O405" s="1" t="s">
        <v>526</v>
      </c>
      <c r="P405" s="1" t="s">
        <v>526</v>
      </c>
      <c r="Q405" s="1" t="s">
        <v>526</v>
      </c>
      <c r="R405" s="1" t="s">
        <v>526</v>
      </c>
      <c r="S405" s="1" t="s">
        <v>526</v>
      </c>
      <c r="T405" s="1" t="s">
        <v>336</v>
      </c>
      <c r="U405" s="1" t="s">
        <v>336</v>
      </c>
      <c r="V405" s="1" t="s">
        <v>336</v>
      </c>
      <c r="W405" s="1" t="s">
        <v>336</v>
      </c>
      <c r="X405" s="1" t="s">
        <v>336</v>
      </c>
      <c r="Y405" s="1" t="s">
        <v>336</v>
      </c>
      <c r="Z405" s="1" t="s">
        <v>336</v>
      </c>
      <c r="AA405" s="1"/>
      <c r="AB405" s="1"/>
      <c r="AC405" s="1"/>
      <c r="AD405" s="1"/>
      <c r="AE405" s="1"/>
      <c r="AF405" s="1"/>
      <c r="AG405" s="1"/>
      <c r="AH405" s="18" t="str">
        <f t="array" ref="AH4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5" s="18" t="str">
        <f t="array" ref="AI4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5" s="18" t="e">
        <f>VLOOKUP(data[Lead Name],get_cat!$A$170:$B$171,2,0)</f>
        <v>#N/A</v>
      </c>
    </row>
    <row r="406" spans="1:37" x14ac:dyDescent="0.3">
      <c r="A406" s="1" t="s">
        <v>524</v>
      </c>
      <c r="B406" s="1" t="s">
        <v>336</v>
      </c>
      <c r="C406" s="1" t="s">
        <v>336</v>
      </c>
      <c r="D406" s="1" t="s">
        <v>336</v>
      </c>
      <c r="E406" s="1" t="s">
        <v>526</v>
      </c>
      <c r="F406" s="1" t="s">
        <v>526</v>
      </c>
      <c r="G406" s="1" t="s">
        <v>526</v>
      </c>
      <c r="H406" s="1" t="s">
        <v>526</v>
      </c>
      <c r="I406" s="1" t="s">
        <v>526</v>
      </c>
      <c r="J406" s="1" t="s">
        <v>526</v>
      </c>
      <c r="K406" s="1" t="s">
        <v>526</v>
      </c>
      <c r="L406" s="1" t="s">
        <v>526</v>
      </c>
      <c r="M406" s="1" t="s">
        <v>526</v>
      </c>
      <c r="N406" s="1" t="s">
        <v>526</v>
      </c>
      <c r="O406" s="1" t="s">
        <v>526</v>
      </c>
      <c r="P406" s="1" t="s">
        <v>526</v>
      </c>
      <c r="Q406" s="1" t="s">
        <v>526</v>
      </c>
      <c r="R406" s="1" t="s">
        <v>526</v>
      </c>
      <c r="S406" s="1" t="s">
        <v>526</v>
      </c>
      <c r="T406" s="1" t="s">
        <v>336</v>
      </c>
      <c r="U406" s="1" t="s">
        <v>336</v>
      </c>
      <c r="V406" s="1" t="s">
        <v>336</v>
      </c>
      <c r="W406" s="1" t="s">
        <v>336</v>
      </c>
      <c r="X406" s="1" t="s">
        <v>336</v>
      </c>
      <c r="Y406" s="1" t="s">
        <v>336</v>
      </c>
      <c r="Z406" s="1" t="s">
        <v>336</v>
      </c>
      <c r="AA406" s="1"/>
      <c r="AB406" s="1"/>
      <c r="AC406" s="1"/>
      <c r="AD406" s="1"/>
      <c r="AE406" s="1"/>
      <c r="AF406" s="1"/>
      <c r="AG406" s="1"/>
      <c r="AH406" s="18" t="str">
        <f t="array" ref="AH4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6" s="18" t="str">
        <f t="array" ref="AI4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6" s="18" t="e">
        <f>VLOOKUP(data[Lead Name],get_cat!$A$170:$B$171,2,0)</f>
        <v>#N/A</v>
      </c>
    </row>
    <row r="407" spans="1:37" x14ac:dyDescent="0.3">
      <c r="A407" s="1" t="s">
        <v>524</v>
      </c>
      <c r="B407" s="1" t="s">
        <v>336</v>
      </c>
      <c r="C407" s="1" t="s">
        <v>336</v>
      </c>
      <c r="D407" s="1" t="s">
        <v>336</v>
      </c>
      <c r="E407" s="1" t="s">
        <v>526</v>
      </c>
      <c r="F407" s="1" t="s">
        <v>526</v>
      </c>
      <c r="G407" s="1" t="s">
        <v>526</v>
      </c>
      <c r="H407" s="1" t="s">
        <v>526</v>
      </c>
      <c r="I407" s="1" t="s">
        <v>526</v>
      </c>
      <c r="J407" s="1" t="s">
        <v>526</v>
      </c>
      <c r="K407" s="1" t="s">
        <v>526</v>
      </c>
      <c r="L407" s="1" t="s">
        <v>526</v>
      </c>
      <c r="M407" s="1" t="s">
        <v>526</v>
      </c>
      <c r="N407" s="1" t="s">
        <v>526</v>
      </c>
      <c r="O407" s="1" t="s">
        <v>526</v>
      </c>
      <c r="P407" s="1" t="s">
        <v>526</v>
      </c>
      <c r="Q407" s="1" t="s">
        <v>526</v>
      </c>
      <c r="R407" s="1" t="s">
        <v>526</v>
      </c>
      <c r="S407" s="1" t="s">
        <v>526</v>
      </c>
      <c r="T407" s="1" t="s">
        <v>336</v>
      </c>
      <c r="U407" s="1" t="s">
        <v>336</v>
      </c>
      <c r="V407" s="1" t="s">
        <v>336</v>
      </c>
      <c r="W407" s="1" t="s">
        <v>336</v>
      </c>
      <c r="X407" s="1" t="s">
        <v>336</v>
      </c>
      <c r="Y407" s="1" t="s">
        <v>336</v>
      </c>
      <c r="Z407" s="1" t="s">
        <v>336</v>
      </c>
      <c r="AA407" s="1"/>
      <c r="AB407" s="1"/>
      <c r="AC407" s="1"/>
      <c r="AD407" s="1"/>
      <c r="AE407" s="1"/>
      <c r="AF407" s="1"/>
      <c r="AG407" s="1"/>
      <c r="AH407" s="18" t="str">
        <f t="array" ref="AH4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7" s="18" t="str">
        <f t="array" ref="AI4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7" s="18" t="e">
        <f>VLOOKUP(data[Lead Name],get_cat!$A$170:$B$171,2,0)</f>
        <v>#N/A</v>
      </c>
    </row>
    <row r="408" spans="1:37" x14ac:dyDescent="0.3">
      <c r="A408" s="1" t="s">
        <v>524</v>
      </c>
      <c r="B408" s="1" t="s">
        <v>336</v>
      </c>
      <c r="C408" s="1" t="s">
        <v>336</v>
      </c>
      <c r="D408" s="1" t="s">
        <v>336</v>
      </c>
      <c r="E408" s="1" t="s">
        <v>526</v>
      </c>
      <c r="F408" s="1" t="s">
        <v>526</v>
      </c>
      <c r="G408" s="1" t="s">
        <v>526</v>
      </c>
      <c r="H408" s="1" t="s">
        <v>526</v>
      </c>
      <c r="I408" s="1" t="s">
        <v>526</v>
      </c>
      <c r="J408" s="1" t="s">
        <v>526</v>
      </c>
      <c r="K408" s="1" t="s">
        <v>526</v>
      </c>
      <c r="L408" s="1" t="s">
        <v>526</v>
      </c>
      <c r="M408" s="1" t="s">
        <v>526</v>
      </c>
      <c r="N408" s="1" t="s">
        <v>526</v>
      </c>
      <c r="O408" s="1" t="s">
        <v>526</v>
      </c>
      <c r="P408" s="1" t="s">
        <v>526</v>
      </c>
      <c r="Q408" s="1" t="s">
        <v>526</v>
      </c>
      <c r="R408" s="1" t="s">
        <v>526</v>
      </c>
      <c r="S408" s="1" t="s">
        <v>526</v>
      </c>
      <c r="T408" s="1" t="s">
        <v>336</v>
      </c>
      <c r="U408" s="1" t="s">
        <v>336</v>
      </c>
      <c r="V408" s="1" t="s">
        <v>336</v>
      </c>
      <c r="W408" s="1" t="s">
        <v>336</v>
      </c>
      <c r="X408" s="1" t="s">
        <v>336</v>
      </c>
      <c r="Y408" s="1" t="s">
        <v>336</v>
      </c>
      <c r="Z408" s="1" t="s">
        <v>336</v>
      </c>
      <c r="AA408" s="1"/>
      <c r="AB408" s="1"/>
      <c r="AC408" s="1"/>
      <c r="AD408" s="1"/>
      <c r="AE408" s="1"/>
      <c r="AF408" s="1"/>
      <c r="AG408" s="1"/>
      <c r="AH408" s="18" t="str">
        <f t="array" ref="AH4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8" s="18" t="str">
        <f t="array" ref="AI4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8" s="18" t="e">
        <f>VLOOKUP(data[Lead Name],get_cat!$A$170:$B$171,2,0)</f>
        <v>#N/A</v>
      </c>
    </row>
    <row r="409" spans="1:37" x14ac:dyDescent="0.3">
      <c r="A409" s="1" t="s">
        <v>524</v>
      </c>
      <c r="B409" s="1" t="s">
        <v>336</v>
      </c>
      <c r="C409" s="1" t="s">
        <v>336</v>
      </c>
      <c r="D409" s="1" t="s">
        <v>336</v>
      </c>
      <c r="E409" s="1" t="s">
        <v>526</v>
      </c>
      <c r="F409" s="1" t="s">
        <v>526</v>
      </c>
      <c r="G409" s="1" t="s">
        <v>526</v>
      </c>
      <c r="H409" s="1" t="s">
        <v>526</v>
      </c>
      <c r="I409" s="1" t="s">
        <v>526</v>
      </c>
      <c r="J409" s="1" t="s">
        <v>526</v>
      </c>
      <c r="K409" s="1" t="s">
        <v>526</v>
      </c>
      <c r="L409" s="1" t="s">
        <v>526</v>
      </c>
      <c r="M409" s="1" t="s">
        <v>526</v>
      </c>
      <c r="N409" s="1" t="s">
        <v>526</v>
      </c>
      <c r="O409" s="1" t="s">
        <v>526</v>
      </c>
      <c r="P409" s="1" t="s">
        <v>526</v>
      </c>
      <c r="Q409" s="1" t="s">
        <v>526</v>
      </c>
      <c r="R409" s="1" t="s">
        <v>526</v>
      </c>
      <c r="S409" s="1" t="s">
        <v>526</v>
      </c>
      <c r="T409" s="1" t="s">
        <v>336</v>
      </c>
      <c r="U409" s="1" t="s">
        <v>336</v>
      </c>
      <c r="V409" s="1" t="s">
        <v>336</v>
      </c>
      <c r="W409" s="1" t="s">
        <v>336</v>
      </c>
      <c r="X409" s="1" t="s">
        <v>336</v>
      </c>
      <c r="Y409" s="1" t="s">
        <v>336</v>
      </c>
      <c r="Z409" s="1" t="s">
        <v>336</v>
      </c>
      <c r="AA409" s="1"/>
      <c r="AB409" s="1"/>
      <c r="AC409" s="1"/>
      <c r="AD409" s="1"/>
      <c r="AE409" s="1"/>
      <c r="AF409" s="1"/>
      <c r="AG409" s="1"/>
      <c r="AH409" s="18" t="str">
        <f t="array" ref="AH4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09" s="18" t="str">
        <f t="array" ref="AI4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09" s="18" t="e">
        <f>VLOOKUP(data[Lead Name],get_cat!$A$170:$B$171,2,0)</f>
        <v>#N/A</v>
      </c>
    </row>
    <row r="410" spans="1:37" x14ac:dyDescent="0.3">
      <c r="A410" s="1" t="s">
        <v>524</v>
      </c>
      <c r="B410" s="1" t="s">
        <v>336</v>
      </c>
      <c r="C410" s="1" t="s">
        <v>336</v>
      </c>
      <c r="D410" s="1" t="s">
        <v>336</v>
      </c>
      <c r="E410" s="1" t="s">
        <v>526</v>
      </c>
      <c r="F410" s="1" t="s">
        <v>526</v>
      </c>
      <c r="G410" s="1" t="s">
        <v>526</v>
      </c>
      <c r="H410" s="1" t="s">
        <v>526</v>
      </c>
      <c r="I410" s="1" t="s">
        <v>526</v>
      </c>
      <c r="J410" s="1" t="s">
        <v>526</v>
      </c>
      <c r="K410" s="1" t="s">
        <v>526</v>
      </c>
      <c r="L410" s="1" t="s">
        <v>526</v>
      </c>
      <c r="M410" s="1" t="s">
        <v>526</v>
      </c>
      <c r="N410" s="1" t="s">
        <v>526</v>
      </c>
      <c r="O410" s="1" t="s">
        <v>526</v>
      </c>
      <c r="P410" s="1" t="s">
        <v>526</v>
      </c>
      <c r="Q410" s="1" t="s">
        <v>526</v>
      </c>
      <c r="R410" s="1" t="s">
        <v>526</v>
      </c>
      <c r="S410" s="1" t="s">
        <v>526</v>
      </c>
      <c r="T410" s="1" t="s">
        <v>336</v>
      </c>
      <c r="U410" s="1" t="s">
        <v>336</v>
      </c>
      <c r="V410" s="1" t="s">
        <v>336</v>
      </c>
      <c r="W410" s="1" t="s">
        <v>336</v>
      </c>
      <c r="X410" s="1" t="s">
        <v>336</v>
      </c>
      <c r="Y410" s="1" t="s">
        <v>336</v>
      </c>
      <c r="Z410" s="1" t="s">
        <v>336</v>
      </c>
      <c r="AA410" s="1"/>
      <c r="AB410" s="1"/>
      <c r="AC410" s="1"/>
      <c r="AD410" s="1"/>
      <c r="AE410" s="1"/>
      <c r="AF410" s="1"/>
      <c r="AG410" s="1"/>
      <c r="AH410" s="18" t="str">
        <f t="array" ref="AH4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0" s="18" t="str">
        <f t="array" ref="AI4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0" s="18" t="e">
        <f>VLOOKUP(data[Lead Name],get_cat!$A$170:$B$171,2,0)</f>
        <v>#N/A</v>
      </c>
    </row>
    <row r="411" spans="1:37" x14ac:dyDescent="0.3">
      <c r="A411" s="1" t="s">
        <v>524</v>
      </c>
      <c r="B411" s="1" t="s">
        <v>336</v>
      </c>
      <c r="C411" s="1" t="s">
        <v>336</v>
      </c>
      <c r="D411" s="1" t="s">
        <v>336</v>
      </c>
      <c r="E411" s="1" t="s">
        <v>526</v>
      </c>
      <c r="F411" s="1" t="s">
        <v>526</v>
      </c>
      <c r="G411" s="1" t="s">
        <v>526</v>
      </c>
      <c r="H411" s="1" t="s">
        <v>526</v>
      </c>
      <c r="I411" s="1" t="s">
        <v>526</v>
      </c>
      <c r="J411" s="1" t="s">
        <v>526</v>
      </c>
      <c r="K411" s="1" t="s">
        <v>526</v>
      </c>
      <c r="L411" s="1" t="s">
        <v>526</v>
      </c>
      <c r="M411" s="1" t="s">
        <v>526</v>
      </c>
      <c r="N411" s="1" t="s">
        <v>526</v>
      </c>
      <c r="O411" s="1" t="s">
        <v>526</v>
      </c>
      <c r="P411" s="1" t="s">
        <v>526</v>
      </c>
      <c r="Q411" s="1" t="s">
        <v>526</v>
      </c>
      <c r="R411" s="1" t="s">
        <v>526</v>
      </c>
      <c r="S411" s="1" t="s">
        <v>526</v>
      </c>
      <c r="T411" s="1" t="s">
        <v>336</v>
      </c>
      <c r="U411" s="1" t="s">
        <v>336</v>
      </c>
      <c r="V411" s="1" t="s">
        <v>336</v>
      </c>
      <c r="W411" s="1" t="s">
        <v>336</v>
      </c>
      <c r="X411" s="1" t="s">
        <v>336</v>
      </c>
      <c r="Y411" s="1" t="s">
        <v>336</v>
      </c>
      <c r="Z411" s="1" t="s">
        <v>336</v>
      </c>
      <c r="AA411" s="1"/>
      <c r="AB411" s="1"/>
      <c r="AC411" s="1"/>
      <c r="AD411" s="1"/>
      <c r="AE411" s="1"/>
      <c r="AF411" s="1"/>
      <c r="AG411" s="1"/>
      <c r="AH411" s="18" t="str">
        <f t="array" ref="AH4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1" s="18" t="str">
        <f t="array" ref="AI4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1" s="18" t="e">
        <f>VLOOKUP(data[Lead Name],get_cat!$A$170:$B$171,2,0)</f>
        <v>#N/A</v>
      </c>
    </row>
    <row r="412" spans="1:37" x14ac:dyDescent="0.3">
      <c r="A412" s="1" t="s">
        <v>524</v>
      </c>
      <c r="B412" s="1" t="s">
        <v>336</v>
      </c>
      <c r="C412" s="1" t="s">
        <v>336</v>
      </c>
      <c r="D412" s="1" t="s">
        <v>336</v>
      </c>
      <c r="E412" s="1" t="s">
        <v>526</v>
      </c>
      <c r="F412" s="1" t="s">
        <v>526</v>
      </c>
      <c r="G412" s="1" t="s">
        <v>526</v>
      </c>
      <c r="H412" s="1" t="s">
        <v>526</v>
      </c>
      <c r="I412" s="1" t="s">
        <v>526</v>
      </c>
      <c r="J412" s="1" t="s">
        <v>526</v>
      </c>
      <c r="K412" s="1" t="s">
        <v>526</v>
      </c>
      <c r="L412" s="1" t="s">
        <v>526</v>
      </c>
      <c r="M412" s="1" t="s">
        <v>526</v>
      </c>
      <c r="N412" s="1" t="s">
        <v>526</v>
      </c>
      <c r="O412" s="1" t="s">
        <v>526</v>
      </c>
      <c r="P412" s="1" t="s">
        <v>526</v>
      </c>
      <c r="Q412" s="1" t="s">
        <v>526</v>
      </c>
      <c r="R412" s="1" t="s">
        <v>526</v>
      </c>
      <c r="S412" s="1" t="s">
        <v>526</v>
      </c>
      <c r="T412" s="1" t="s">
        <v>336</v>
      </c>
      <c r="U412" s="1" t="s">
        <v>336</v>
      </c>
      <c r="V412" s="1" t="s">
        <v>336</v>
      </c>
      <c r="W412" s="1" t="s">
        <v>336</v>
      </c>
      <c r="X412" s="1" t="s">
        <v>336</v>
      </c>
      <c r="Y412" s="1" t="s">
        <v>336</v>
      </c>
      <c r="Z412" s="1" t="s">
        <v>336</v>
      </c>
      <c r="AA412" s="1"/>
      <c r="AB412" s="1"/>
      <c r="AC412" s="1"/>
      <c r="AD412" s="1"/>
      <c r="AE412" s="1"/>
      <c r="AF412" s="1"/>
      <c r="AG412" s="1"/>
      <c r="AH412" s="18" t="str">
        <f t="array" ref="AH4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2" s="18" t="str">
        <f t="array" ref="AI4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2" s="18" t="e">
        <f>VLOOKUP(data[Lead Name],get_cat!$A$170:$B$171,2,0)</f>
        <v>#N/A</v>
      </c>
    </row>
    <row r="413" spans="1:37" x14ac:dyDescent="0.3">
      <c r="A413" s="1" t="s">
        <v>524</v>
      </c>
      <c r="B413" s="1" t="s">
        <v>336</v>
      </c>
      <c r="C413" s="1" t="s">
        <v>336</v>
      </c>
      <c r="D413" s="1" t="s">
        <v>336</v>
      </c>
      <c r="E413" s="1" t="s">
        <v>526</v>
      </c>
      <c r="F413" s="1" t="s">
        <v>526</v>
      </c>
      <c r="G413" s="1" t="s">
        <v>526</v>
      </c>
      <c r="H413" s="1" t="s">
        <v>526</v>
      </c>
      <c r="I413" s="1" t="s">
        <v>526</v>
      </c>
      <c r="J413" s="1" t="s">
        <v>526</v>
      </c>
      <c r="K413" s="1" t="s">
        <v>526</v>
      </c>
      <c r="L413" s="1" t="s">
        <v>526</v>
      </c>
      <c r="M413" s="1" t="s">
        <v>526</v>
      </c>
      <c r="N413" s="1" t="s">
        <v>526</v>
      </c>
      <c r="O413" s="1" t="s">
        <v>526</v>
      </c>
      <c r="P413" s="1" t="s">
        <v>526</v>
      </c>
      <c r="Q413" s="1" t="s">
        <v>526</v>
      </c>
      <c r="R413" s="1" t="s">
        <v>526</v>
      </c>
      <c r="S413" s="1" t="s">
        <v>526</v>
      </c>
      <c r="T413" s="1" t="s">
        <v>336</v>
      </c>
      <c r="U413" s="1" t="s">
        <v>336</v>
      </c>
      <c r="V413" s="1" t="s">
        <v>336</v>
      </c>
      <c r="W413" s="1" t="s">
        <v>336</v>
      </c>
      <c r="X413" s="1" t="s">
        <v>336</v>
      </c>
      <c r="Y413" s="1" t="s">
        <v>336</v>
      </c>
      <c r="Z413" s="1" t="s">
        <v>336</v>
      </c>
      <c r="AA413" s="1"/>
      <c r="AB413" s="1"/>
      <c r="AC413" s="1"/>
      <c r="AD413" s="1"/>
      <c r="AE413" s="1"/>
      <c r="AF413" s="1"/>
      <c r="AG413" s="1"/>
      <c r="AH413" s="18" t="str">
        <f t="array" ref="AH4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3" s="18" t="str">
        <f t="array" ref="AI4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3" s="18" t="e">
        <f>VLOOKUP(data[Lead Name],get_cat!$A$170:$B$171,2,0)</f>
        <v>#N/A</v>
      </c>
    </row>
    <row r="414" spans="1:37" x14ac:dyDescent="0.3">
      <c r="A414" s="1" t="s">
        <v>524</v>
      </c>
      <c r="B414" s="1" t="s">
        <v>336</v>
      </c>
      <c r="C414" s="1" t="s">
        <v>336</v>
      </c>
      <c r="D414" s="1" t="s">
        <v>336</v>
      </c>
      <c r="E414" s="1" t="s">
        <v>526</v>
      </c>
      <c r="F414" s="1" t="s">
        <v>526</v>
      </c>
      <c r="G414" s="1" t="s">
        <v>526</v>
      </c>
      <c r="H414" s="1" t="s">
        <v>526</v>
      </c>
      <c r="I414" s="1" t="s">
        <v>526</v>
      </c>
      <c r="J414" s="1" t="s">
        <v>526</v>
      </c>
      <c r="K414" s="1" t="s">
        <v>526</v>
      </c>
      <c r="L414" s="1" t="s">
        <v>526</v>
      </c>
      <c r="M414" s="1" t="s">
        <v>526</v>
      </c>
      <c r="N414" s="1" t="s">
        <v>526</v>
      </c>
      <c r="O414" s="1" t="s">
        <v>526</v>
      </c>
      <c r="P414" s="1" t="s">
        <v>526</v>
      </c>
      <c r="Q414" s="1" t="s">
        <v>526</v>
      </c>
      <c r="R414" s="1" t="s">
        <v>526</v>
      </c>
      <c r="S414" s="1" t="s">
        <v>526</v>
      </c>
      <c r="T414" s="1" t="s">
        <v>336</v>
      </c>
      <c r="U414" s="1" t="s">
        <v>336</v>
      </c>
      <c r="V414" s="1" t="s">
        <v>336</v>
      </c>
      <c r="W414" s="1" t="s">
        <v>336</v>
      </c>
      <c r="X414" s="1" t="s">
        <v>336</v>
      </c>
      <c r="Y414" s="1" t="s">
        <v>336</v>
      </c>
      <c r="Z414" s="1" t="s">
        <v>336</v>
      </c>
      <c r="AA414" s="1"/>
      <c r="AB414" s="1"/>
      <c r="AC414" s="1"/>
      <c r="AD414" s="1"/>
      <c r="AE414" s="1"/>
      <c r="AF414" s="1"/>
      <c r="AG414" s="1"/>
      <c r="AH414" s="18" t="str">
        <f t="array" ref="AH4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4" s="18" t="str">
        <f t="array" ref="AI4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4" s="18" t="e">
        <f>VLOOKUP(data[Lead Name],get_cat!$A$170:$B$171,2,0)</f>
        <v>#N/A</v>
      </c>
    </row>
    <row r="415" spans="1:37" x14ac:dyDescent="0.3">
      <c r="A415" s="1" t="s">
        <v>524</v>
      </c>
      <c r="B415" s="1" t="s">
        <v>336</v>
      </c>
      <c r="C415" s="1" t="s">
        <v>336</v>
      </c>
      <c r="D415" s="1" t="s">
        <v>336</v>
      </c>
      <c r="E415" s="1" t="s">
        <v>526</v>
      </c>
      <c r="F415" s="1" t="s">
        <v>526</v>
      </c>
      <c r="G415" s="1" t="s">
        <v>526</v>
      </c>
      <c r="H415" s="1" t="s">
        <v>526</v>
      </c>
      <c r="I415" s="1" t="s">
        <v>526</v>
      </c>
      <c r="J415" s="1" t="s">
        <v>526</v>
      </c>
      <c r="K415" s="1" t="s">
        <v>526</v>
      </c>
      <c r="L415" s="1" t="s">
        <v>526</v>
      </c>
      <c r="M415" s="1" t="s">
        <v>526</v>
      </c>
      <c r="N415" s="1" t="s">
        <v>526</v>
      </c>
      <c r="O415" s="1" t="s">
        <v>526</v>
      </c>
      <c r="P415" s="1" t="s">
        <v>526</v>
      </c>
      <c r="Q415" s="1" t="s">
        <v>526</v>
      </c>
      <c r="R415" s="1" t="s">
        <v>526</v>
      </c>
      <c r="S415" s="1" t="s">
        <v>526</v>
      </c>
      <c r="T415" s="1" t="s">
        <v>336</v>
      </c>
      <c r="U415" s="1" t="s">
        <v>336</v>
      </c>
      <c r="V415" s="1" t="s">
        <v>336</v>
      </c>
      <c r="W415" s="1" t="s">
        <v>336</v>
      </c>
      <c r="X415" s="1" t="s">
        <v>336</v>
      </c>
      <c r="Y415" s="1" t="s">
        <v>336</v>
      </c>
      <c r="Z415" s="1" t="s">
        <v>336</v>
      </c>
      <c r="AA415" s="1"/>
      <c r="AB415" s="1"/>
      <c r="AC415" s="1"/>
      <c r="AD415" s="1"/>
      <c r="AE415" s="1"/>
      <c r="AF415" s="1"/>
      <c r="AG415" s="1"/>
      <c r="AH415" s="18" t="str">
        <f t="array" ref="AH4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5" s="18" t="str">
        <f t="array" ref="AI4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5" s="18" t="e">
        <f>VLOOKUP(data[Lead Name],get_cat!$A$170:$B$171,2,0)</f>
        <v>#N/A</v>
      </c>
    </row>
    <row r="416" spans="1:37" x14ac:dyDescent="0.3">
      <c r="A416" s="1" t="s">
        <v>524</v>
      </c>
      <c r="B416" s="1" t="s">
        <v>336</v>
      </c>
      <c r="C416" s="1" t="s">
        <v>336</v>
      </c>
      <c r="D416" s="1" t="s">
        <v>336</v>
      </c>
      <c r="E416" s="1" t="s">
        <v>526</v>
      </c>
      <c r="F416" s="1" t="s">
        <v>526</v>
      </c>
      <c r="G416" s="1" t="s">
        <v>526</v>
      </c>
      <c r="H416" s="1" t="s">
        <v>526</v>
      </c>
      <c r="I416" s="1" t="s">
        <v>526</v>
      </c>
      <c r="J416" s="1" t="s">
        <v>526</v>
      </c>
      <c r="K416" s="1" t="s">
        <v>526</v>
      </c>
      <c r="L416" s="1" t="s">
        <v>526</v>
      </c>
      <c r="M416" s="1" t="s">
        <v>526</v>
      </c>
      <c r="N416" s="1" t="s">
        <v>526</v>
      </c>
      <c r="O416" s="1" t="s">
        <v>526</v>
      </c>
      <c r="P416" s="1" t="s">
        <v>526</v>
      </c>
      <c r="Q416" s="1" t="s">
        <v>526</v>
      </c>
      <c r="R416" s="1" t="s">
        <v>526</v>
      </c>
      <c r="S416" s="1" t="s">
        <v>526</v>
      </c>
      <c r="T416" s="1" t="s">
        <v>336</v>
      </c>
      <c r="U416" s="1" t="s">
        <v>336</v>
      </c>
      <c r="V416" s="1" t="s">
        <v>336</v>
      </c>
      <c r="W416" s="1" t="s">
        <v>336</v>
      </c>
      <c r="X416" s="1" t="s">
        <v>336</v>
      </c>
      <c r="Y416" s="1" t="s">
        <v>336</v>
      </c>
      <c r="Z416" s="1" t="s">
        <v>336</v>
      </c>
      <c r="AA416" s="1"/>
      <c r="AB416" s="1"/>
      <c r="AC416" s="1"/>
      <c r="AD416" s="1"/>
      <c r="AE416" s="1"/>
      <c r="AF416" s="1"/>
      <c r="AG416" s="1"/>
      <c r="AH416" s="18" t="str">
        <f t="array" ref="AH4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6" s="18" t="str">
        <f t="array" ref="AI4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6" s="18" t="e">
        <f>VLOOKUP(data[Lead Name],get_cat!$A$170:$B$171,2,0)</f>
        <v>#N/A</v>
      </c>
    </row>
    <row r="417" spans="1:37" x14ac:dyDescent="0.3">
      <c r="A417" s="1" t="s">
        <v>524</v>
      </c>
      <c r="B417" s="1" t="s">
        <v>336</v>
      </c>
      <c r="C417" s="1" t="s">
        <v>336</v>
      </c>
      <c r="D417" s="1" t="s">
        <v>336</v>
      </c>
      <c r="E417" s="1" t="s">
        <v>526</v>
      </c>
      <c r="F417" s="1" t="s">
        <v>526</v>
      </c>
      <c r="G417" s="1" t="s">
        <v>526</v>
      </c>
      <c r="H417" s="1" t="s">
        <v>526</v>
      </c>
      <c r="I417" s="1" t="s">
        <v>526</v>
      </c>
      <c r="J417" s="1" t="s">
        <v>526</v>
      </c>
      <c r="K417" s="1" t="s">
        <v>526</v>
      </c>
      <c r="L417" s="1" t="s">
        <v>526</v>
      </c>
      <c r="M417" s="1" t="s">
        <v>526</v>
      </c>
      <c r="N417" s="1" t="s">
        <v>526</v>
      </c>
      <c r="O417" s="1" t="s">
        <v>526</v>
      </c>
      <c r="P417" s="1" t="s">
        <v>526</v>
      </c>
      <c r="Q417" s="1" t="s">
        <v>526</v>
      </c>
      <c r="R417" s="1" t="s">
        <v>526</v>
      </c>
      <c r="S417" s="1" t="s">
        <v>526</v>
      </c>
      <c r="T417" s="1" t="s">
        <v>336</v>
      </c>
      <c r="U417" s="1" t="s">
        <v>336</v>
      </c>
      <c r="V417" s="1" t="s">
        <v>336</v>
      </c>
      <c r="W417" s="1" t="s">
        <v>336</v>
      </c>
      <c r="X417" s="1" t="s">
        <v>336</v>
      </c>
      <c r="Y417" s="1" t="s">
        <v>336</v>
      </c>
      <c r="Z417" s="1" t="s">
        <v>336</v>
      </c>
      <c r="AA417" s="1"/>
      <c r="AB417" s="1"/>
      <c r="AC417" s="1"/>
      <c r="AD417" s="1"/>
      <c r="AE417" s="1"/>
      <c r="AF417" s="1"/>
      <c r="AG417" s="1"/>
      <c r="AH417" s="18" t="str">
        <f t="array" ref="AH4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7" s="18" t="str">
        <f t="array" ref="AI4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7" s="18" t="e">
        <f>VLOOKUP(data[Lead Name],get_cat!$A$170:$B$171,2,0)</f>
        <v>#N/A</v>
      </c>
    </row>
    <row r="418" spans="1:37" x14ac:dyDescent="0.3">
      <c r="A418" s="1" t="s">
        <v>524</v>
      </c>
      <c r="B418" s="1" t="s">
        <v>336</v>
      </c>
      <c r="C418" s="1" t="s">
        <v>336</v>
      </c>
      <c r="D418" s="1" t="s">
        <v>336</v>
      </c>
      <c r="E418" s="1" t="s">
        <v>526</v>
      </c>
      <c r="F418" s="1" t="s">
        <v>526</v>
      </c>
      <c r="G418" s="1" t="s">
        <v>526</v>
      </c>
      <c r="H418" s="1" t="s">
        <v>526</v>
      </c>
      <c r="I418" s="1" t="s">
        <v>526</v>
      </c>
      <c r="J418" s="1" t="s">
        <v>526</v>
      </c>
      <c r="K418" s="1" t="s">
        <v>526</v>
      </c>
      <c r="L418" s="1" t="s">
        <v>526</v>
      </c>
      <c r="M418" s="1" t="s">
        <v>526</v>
      </c>
      <c r="N418" s="1" t="s">
        <v>526</v>
      </c>
      <c r="O418" s="1" t="s">
        <v>526</v>
      </c>
      <c r="P418" s="1" t="s">
        <v>526</v>
      </c>
      <c r="Q418" s="1" t="s">
        <v>526</v>
      </c>
      <c r="R418" s="1" t="s">
        <v>526</v>
      </c>
      <c r="S418" s="1" t="s">
        <v>526</v>
      </c>
      <c r="T418" s="1" t="s">
        <v>336</v>
      </c>
      <c r="U418" s="1" t="s">
        <v>336</v>
      </c>
      <c r="V418" s="1" t="s">
        <v>336</v>
      </c>
      <c r="W418" s="1" t="s">
        <v>336</v>
      </c>
      <c r="X418" s="1" t="s">
        <v>336</v>
      </c>
      <c r="Y418" s="1" t="s">
        <v>336</v>
      </c>
      <c r="Z418" s="1" t="s">
        <v>336</v>
      </c>
      <c r="AA418" s="1"/>
      <c r="AB418" s="1"/>
      <c r="AC418" s="1"/>
      <c r="AD418" s="1"/>
      <c r="AE418" s="1"/>
      <c r="AF418" s="1"/>
      <c r="AG418" s="1"/>
      <c r="AH418" s="18" t="str">
        <f t="array" ref="AH4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8" s="18" t="str">
        <f t="array" ref="AI4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8" s="18" t="e">
        <f>VLOOKUP(data[Lead Name],get_cat!$A$170:$B$171,2,0)</f>
        <v>#N/A</v>
      </c>
    </row>
    <row r="419" spans="1:37" x14ac:dyDescent="0.3">
      <c r="A419" s="1" t="s">
        <v>524</v>
      </c>
      <c r="B419" s="1" t="s">
        <v>336</v>
      </c>
      <c r="C419" s="1" t="s">
        <v>336</v>
      </c>
      <c r="D419" s="1" t="s">
        <v>336</v>
      </c>
      <c r="E419" s="1" t="s">
        <v>526</v>
      </c>
      <c r="F419" s="1" t="s">
        <v>526</v>
      </c>
      <c r="G419" s="1" t="s">
        <v>526</v>
      </c>
      <c r="H419" s="1" t="s">
        <v>526</v>
      </c>
      <c r="I419" s="1" t="s">
        <v>526</v>
      </c>
      <c r="J419" s="1" t="s">
        <v>526</v>
      </c>
      <c r="K419" s="1" t="s">
        <v>526</v>
      </c>
      <c r="L419" s="1" t="s">
        <v>526</v>
      </c>
      <c r="M419" s="1" t="s">
        <v>526</v>
      </c>
      <c r="N419" s="1" t="s">
        <v>526</v>
      </c>
      <c r="O419" s="1" t="s">
        <v>526</v>
      </c>
      <c r="P419" s="1" t="s">
        <v>526</v>
      </c>
      <c r="Q419" s="1" t="s">
        <v>526</v>
      </c>
      <c r="R419" s="1" t="s">
        <v>526</v>
      </c>
      <c r="S419" s="1" t="s">
        <v>526</v>
      </c>
      <c r="T419" s="1" t="s">
        <v>336</v>
      </c>
      <c r="U419" s="1" t="s">
        <v>336</v>
      </c>
      <c r="V419" s="1" t="s">
        <v>336</v>
      </c>
      <c r="W419" s="1" t="s">
        <v>336</v>
      </c>
      <c r="X419" s="1" t="s">
        <v>336</v>
      </c>
      <c r="Y419" s="1" t="s">
        <v>336</v>
      </c>
      <c r="Z419" s="1" t="s">
        <v>336</v>
      </c>
      <c r="AA419" s="1"/>
      <c r="AB419" s="1"/>
      <c r="AC419" s="1"/>
      <c r="AD419" s="1"/>
      <c r="AE419" s="1"/>
      <c r="AF419" s="1"/>
      <c r="AG419" s="1"/>
      <c r="AH419" s="18" t="str">
        <f t="array" ref="AH4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19" s="18" t="str">
        <f t="array" ref="AI4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19" s="18" t="e">
        <f>VLOOKUP(data[Lead Name],get_cat!$A$170:$B$171,2,0)</f>
        <v>#N/A</v>
      </c>
    </row>
    <row r="420" spans="1:37" x14ac:dyDescent="0.3">
      <c r="A420" s="1" t="s">
        <v>524</v>
      </c>
      <c r="B420" s="1" t="s">
        <v>336</v>
      </c>
      <c r="C420" s="1" t="s">
        <v>336</v>
      </c>
      <c r="D420" s="1" t="s">
        <v>336</v>
      </c>
      <c r="E420" s="1" t="s">
        <v>526</v>
      </c>
      <c r="F420" s="1" t="s">
        <v>526</v>
      </c>
      <c r="G420" s="1" t="s">
        <v>526</v>
      </c>
      <c r="H420" s="1" t="s">
        <v>526</v>
      </c>
      <c r="I420" s="1" t="s">
        <v>526</v>
      </c>
      <c r="J420" s="1" t="s">
        <v>526</v>
      </c>
      <c r="K420" s="1" t="s">
        <v>526</v>
      </c>
      <c r="L420" s="1" t="s">
        <v>526</v>
      </c>
      <c r="M420" s="1" t="s">
        <v>526</v>
      </c>
      <c r="N420" s="1" t="s">
        <v>526</v>
      </c>
      <c r="O420" s="1" t="s">
        <v>526</v>
      </c>
      <c r="P420" s="1" t="s">
        <v>526</v>
      </c>
      <c r="Q420" s="1" t="s">
        <v>526</v>
      </c>
      <c r="R420" s="1" t="s">
        <v>526</v>
      </c>
      <c r="S420" s="1" t="s">
        <v>526</v>
      </c>
      <c r="T420" s="1" t="s">
        <v>336</v>
      </c>
      <c r="U420" s="1" t="s">
        <v>336</v>
      </c>
      <c r="V420" s="1" t="s">
        <v>336</v>
      </c>
      <c r="W420" s="1" t="s">
        <v>336</v>
      </c>
      <c r="X420" s="1" t="s">
        <v>336</v>
      </c>
      <c r="Y420" s="1" t="s">
        <v>336</v>
      </c>
      <c r="Z420" s="1" t="s">
        <v>336</v>
      </c>
      <c r="AA420" s="1"/>
      <c r="AB420" s="1"/>
      <c r="AC420" s="1"/>
      <c r="AD420" s="1"/>
      <c r="AE420" s="1"/>
      <c r="AF420" s="1"/>
      <c r="AG420" s="1"/>
      <c r="AH420" s="18" t="str">
        <f t="array" ref="AH4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0" s="18" t="str">
        <f t="array" ref="AI4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0" s="18" t="e">
        <f>VLOOKUP(data[Lead Name],get_cat!$A$170:$B$171,2,0)</f>
        <v>#N/A</v>
      </c>
    </row>
    <row r="421" spans="1:37" x14ac:dyDescent="0.3">
      <c r="A421" s="1" t="s">
        <v>524</v>
      </c>
      <c r="B421" s="1" t="s">
        <v>336</v>
      </c>
      <c r="C421" s="1" t="s">
        <v>336</v>
      </c>
      <c r="D421" s="1" t="s">
        <v>336</v>
      </c>
      <c r="E421" s="1" t="s">
        <v>526</v>
      </c>
      <c r="F421" s="1" t="s">
        <v>526</v>
      </c>
      <c r="G421" s="1" t="s">
        <v>526</v>
      </c>
      <c r="H421" s="1" t="s">
        <v>526</v>
      </c>
      <c r="I421" s="1" t="s">
        <v>526</v>
      </c>
      <c r="J421" s="1" t="s">
        <v>526</v>
      </c>
      <c r="K421" s="1" t="s">
        <v>526</v>
      </c>
      <c r="L421" s="1" t="s">
        <v>526</v>
      </c>
      <c r="M421" s="1" t="s">
        <v>526</v>
      </c>
      <c r="N421" s="1" t="s">
        <v>526</v>
      </c>
      <c r="O421" s="1" t="s">
        <v>526</v>
      </c>
      <c r="P421" s="1" t="s">
        <v>526</v>
      </c>
      <c r="Q421" s="1" t="s">
        <v>526</v>
      </c>
      <c r="R421" s="1" t="s">
        <v>526</v>
      </c>
      <c r="S421" s="1" t="s">
        <v>526</v>
      </c>
      <c r="T421" s="1" t="s">
        <v>336</v>
      </c>
      <c r="U421" s="1" t="s">
        <v>336</v>
      </c>
      <c r="V421" s="1" t="s">
        <v>336</v>
      </c>
      <c r="W421" s="1" t="s">
        <v>336</v>
      </c>
      <c r="X421" s="1" t="s">
        <v>336</v>
      </c>
      <c r="Y421" s="1" t="s">
        <v>336</v>
      </c>
      <c r="Z421" s="1" t="s">
        <v>336</v>
      </c>
      <c r="AA421" s="1"/>
      <c r="AB421" s="1"/>
      <c r="AC421" s="1"/>
      <c r="AD421" s="1"/>
      <c r="AE421" s="1"/>
      <c r="AF421" s="1"/>
      <c r="AG421" s="1"/>
      <c r="AH421" s="18" t="str">
        <f t="array" ref="AH4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1" s="18" t="str">
        <f t="array" ref="AI4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1" s="18" t="e">
        <f>VLOOKUP(data[Lead Name],get_cat!$A$170:$B$171,2,0)</f>
        <v>#N/A</v>
      </c>
    </row>
    <row r="422" spans="1:37" x14ac:dyDescent="0.3">
      <c r="A422" s="1" t="s">
        <v>524</v>
      </c>
      <c r="B422" s="1" t="s">
        <v>336</v>
      </c>
      <c r="C422" s="1" t="s">
        <v>336</v>
      </c>
      <c r="D422" s="1" t="s">
        <v>336</v>
      </c>
      <c r="E422" s="1" t="s">
        <v>526</v>
      </c>
      <c r="F422" s="1" t="s">
        <v>526</v>
      </c>
      <c r="G422" s="1" t="s">
        <v>526</v>
      </c>
      <c r="H422" s="1" t="s">
        <v>526</v>
      </c>
      <c r="I422" s="1" t="s">
        <v>526</v>
      </c>
      <c r="J422" s="1" t="s">
        <v>526</v>
      </c>
      <c r="K422" s="1" t="s">
        <v>526</v>
      </c>
      <c r="L422" s="1" t="s">
        <v>526</v>
      </c>
      <c r="M422" s="1" t="s">
        <v>526</v>
      </c>
      <c r="N422" s="1" t="s">
        <v>526</v>
      </c>
      <c r="O422" s="1" t="s">
        <v>526</v>
      </c>
      <c r="P422" s="1" t="s">
        <v>526</v>
      </c>
      <c r="Q422" s="1" t="s">
        <v>526</v>
      </c>
      <c r="R422" s="1" t="s">
        <v>526</v>
      </c>
      <c r="S422" s="1" t="s">
        <v>526</v>
      </c>
      <c r="T422" s="1" t="s">
        <v>336</v>
      </c>
      <c r="U422" s="1" t="s">
        <v>336</v>
      </c>
      <c r="V422" s="1" t="s">
        <v>336</v>
      </c>
      <c r="W422" s="1" t="s">
        <v>336</v>
      </c>
      <c r="X422" s="1" t="s">
        <v>336</v>
      </c>
      <c r="Y422" s="1" t="s">
        <v>336</v>
      </c>
      <c r="Z422" s="1" t="s">
        <v>336</v>
      </c>
      <c r="AA422" s="1"/>
      <c r="AB422" s="1"/>
      <c r="AC422" s="1"/>
      <c r="AD422" s="1"/>
      <c r="AE422" s="1"/>
      <c r="AF422" s="1"/>
      <c r="AG422" s="1"/>
      <c r="AH422" s="18" t="str">
        <f t="array" ref="AH4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2" s="18" t="str">
        <f t="array" ref="AI4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2" s="18" t="e">
        <f>VLOOKUP(data[Lead Name],get_cat!$A$170:$B$171,2,0)</f>
        <v>#N/A</v>
      </c>
    </row>
    <row r="423" spans="1:37" x14ac:dyDescent="0.3">
      <c r="A423" s="1" t="s">
        <v>524</v>
      </c>
      <c r="B423" s="1" t="s">
        <v>336</v>
      </c>
      <c r="C423" s="1" t="s">
        <v>336</v>
      </c>
      <c r="D423" s="1" t="s">
        <v>336</v>
      </c>
      <c r="E423" s="1" t="s">
        <v>526</v>
      </c>
      <c r="F423" s="1" t="s">
        <v>526</v>
      </c>
      <c r="G423" s="1" t="s">
        <v>526</v>
      </c>
      <c r="H423" s="1" t="s">
        <v>526</v>
      </c>
      <c r="I423" s="1" t="s">
        <v>526</v>
      </c>
      <c r="J423" s="1" t="s">
        <v>526</v>
      </c>
      <c r="K423" s="1" t="s">
        <v>526</v>
      </c>
      <c r="L423" s="1" t="s">
        <v>526</v>
      </c>
      <c r="M423" s="1" t="s">
        <v>526</v>
      </c>
      <c r="N423" s="1" t="s">
        <v>526</v>
      </c>
      <c r="O423" s="1" t="s">
        <v>526</v>
      </c>
      <c r="P423" s="1" t="s">
        <v>526</v>
      </c>
      <c r="Q423" s="1" t="s">
        <v>526</v>
      </c>
      <c r="R423" s="1" t="s">
        <v>526</v>
      </c>
      <c r="S423" s="1" t="s">
        <v>526</v>
      </c>
      <c r="T423" s="1" t="s">
        <v>336</v>
      </c>
      <c r="U423" s="1" t="s">
        <v>336</v>
      </c>
      <c r="V423" s="1" t="s">
        <v>336</v>
      </c>
      <c r="W423" s="1" t="s">
        <v>336</v>
      </c>
      <c r="X423" s="1" t="s">
        <v>336</v>
      </c>
      <c r="Y423" s="1" t="s">
        <v>336</v>
      </c>
      <c r="Z423" s="1" t="s">
        <v>336</v>
      </c>
      <c r="AA423" s="1"/>
      <c r="AB423" s="1"/>
      <c r="AC423" s="1"/>
      <c r="AD423" s="1"/>
      <c r="AE423" s="1"/>
      <c r="AF423" s="1"/>
      <c r="AG423" s="1"/>
      <c r="AH423" s="18" t="str">
        <f t="array" ref="AH4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3" s="18" t="str">
        <f t="array" ref="AI4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3" s="18" t="e">
        <f>VLOOKUP(data[Lead Name],get_cat!$A$170:$B$171,2,0)</f>
        <v>#N/A</v>
      </c>
    </row>
    <row r="424" spans="1:37" x14ac:dyDescent="0.3">
      <c r="A424" s="1" t="s">
        <v>524</v>
      </c>
      <c r="B424" s="1" t="s">
        <v>336</v>
      </c>
      <c r="C424" s="1" t="s">
        <v>336</v>
      </c>
      <c r="D424" s="1" t="s">
        <v>336</v>
      </c>
      <c r="E424" s="1" t="s">
        <v>526</v>
      </c>
      <c r="F424" s="1" t="s">
        <v>526</v>
      </c>
      <c r="G424" s="1" t="s">
        <v>526</v>
      </c>
      <c r="H424" s="1" t="s">
        <v>526</v>
      </c>
      <c r="I424" s="1" t="s">
        <v>526</v>
      </c>
      <c r="J424" s="1" t="s">
        <v>526</v>
      </c>
      <c r="K424" s="1" t="s">
        <v>526</v>
      </c>
      <c r="L424" s="1" t="s">
        <v>526</v>
      </c>
      <c r="M424" s="1" t="s">
        <v>526</v>
      </c>
      <c r="N424" s="1" t="s">
        <v>526</v>
      </c>
      <c r="O424" s="1" t="s">
        <v>526</v>
      </c>
      <c r="P424" s="1" t="s">
        <v>526</v>
      </c>
      <c r="Q424" s="1" t="s">
        <v>526</v>
      </c>
      <c r="R424" s="1" t="s">
        <v>526</v>
      </c>
      <c r="S424" s="1" t="s">
        <v>526</v>
      </c>
      <c r="T424" s="1" t="s">
        <v>336</v>
      </c>
      <c r="U424" s="1" t="s">
        <v>336</v>
      </c>
      <c r="V424" s="1" t="s">
        <v>336</v>
      </c>
      <c r="W424" s="1" t="s">
        <v>336</v>
      </c>
      <c r="X424" s="1" t="s">
        <v>336</v>
      </c>
      <c r="Y424" s="1" t="s">
        <v>336</v>
      </c>
      <c r="Z424" s="1" t="s">
        <v>336</v>
      </c>
      <c r="AA424" s="1"/>
      <c r="AB424" s="1"/>
      <c r="AC424" s="1"/>
      <c r="AD424" s="1"/>
      <c r="AE424" s="1"/>
      <c r="AF424" s="1"/>
      <c r="AG424" s="1"/>
      <c r="AH424" s="18" t="str">
        <f t="array" ref="AH4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4" s="18" t="str">
        <f t="array" ref="AI4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4" s="18" t="e">
        <f>VLOOKUP(data[Lead Name],get_cat!$A$170:$B$171,2,0)</f>
        <v>#N/A</v>
      </c>
    </row>
    <row r="425" spans="1:37" x14ac:dyDescent="0.3">
      <c r="A425" s="1" t="s">
        <v>524</v>
      </c>
      <c r="B425" s="1" t="s">
        <v>336</v>
      </c>
      <c r="C425" s="1" t="s">
        <v>336</v>
      </c>
      <c r="D425" s="1" t="s">
        <v>336</v>
      </c>
      <c r="E425" s="1" t="s">
        <v>526</v>
      </c>
      <c r="F425" s="1" t="s">
        <v>526</v>
      </c>
      <c r="G425" s="1" t="s">
        <v>526</v>
      </c>
      <c r="H425" s="1" t="s">
        <v>526</v>
      </c>
      <c r="I425" s="1" t="s">
        <v>526</v>
      </c>
      <c r="J425" s="1" t="s">
        <v>526</v>
      </c>
      <c r="K425" s="1" t="s">
        <v>526</v>
      </c>
      <c r="L425" s="1" t="s">
        <v>526</v>
      </c>
      <c r="M425" s="1" t="s">
        <v>526</v>
      </c>
      <c r="N425" s="1" t="s">
        <v>526</v>
      </c>
      <c r="O425" s="1" t="s">
        <v>526</v>
      </c>
      <c r="P425" s="1" t="s">
        <v>526</v>
      </c>
      <c r="Q425" s="1" t="s">
        <v>526</v>
      </c>
      <c r="R425" s="1" t="s">
        <v>526</v>
      </c>
      <c r="S425" s="1" t="s">
        <v>526</v>
      </c>
      <c r="T425" s="1" t="s">
        <v>336</v>
      </c>
      <c r="U425" s="1" t="s">
        <v>336</v>
      </c>
      <c r="V425" s="1" t="s">
        <v>336</v>
      </c>
      <c r="W425" s="1" t="s">
        <v>336</v>
      </c>
      <c r="X425" s="1" t="s">
        <v>336</v>
      </c>
      <c r="Y425" s="1" t="s">
        <v>336</v>
      </c>
      <c r="Z425" s="1" t="s">
        <v>336</v>
      </c>
      <c r="AA425" s="1"/>
      <c r="AB425" s="1"/>
      <c r="AC425" s="1"/>
      <c r="AD425" s="1"/>
      <c r="AE425" s="1"/>
      <c r="AF425" s="1"/>
      <c r="AG425" s="1"/>
      <c r="AH425" s="18" t="str">
        <f t="array" ref="AH4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5" s="18" t="str">
        <f t="array" ref="AI4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5" s="18" t="e">
        <f>VLOOKUP(data[Lead Name],get_cat!$A$170:$B$171,2,0)</f>
        <v>#N/A</v>
      </c>
    </row>
    <row r="426" spans="1:37" x14ac:dyDescent="0.3">
      <c r="A426" s="1" t="s">
        <v>524</v>
      </c>
      <c r="B426" s="1" t="s">
        <v>336</v>
      </c>
      <c r="C426" s="1" t="s">
        <v>336</v>
      </c>
      <c r="D426" s="1" t="s">
        <v>336</v>
      </c>
      <c r="E426" s="1" t="s">
        <v>526</v>
      </c>
      <c r="F426" s="1" t="s">
        <v>526</v>
      </c>
      <c r="G426" s="1" t="s">
        <v>526</v>
      </c>
      <c r="H426" s="1" t="s">
        <v>526</v>
      </c>
      <c r="I426" s="1" t="s">
        <v>526</v>
      </c>
      <c r="J426" s="1" t="s">
        <v>526</v>
      </c>
      <c r="K426" s="1" t="s">
        <v>526</v>
      </c>
      <c r="L426" s="1" t="s">
        <v>526</v>
      </c>
      <c r="M426" s="1" t="s">
        <v>526</v>
      </c>
      <c r="N426" s="1" t="s">
        <v>526</v>
      </c>
      <c r="O426" s="1" t="s">
        <v>526</v>
      </c>
      <c r="P426" s="1" t="s">
        <v>526</v>
      </c>
      <c r="Q426" s="1" t="s">
        <v>526</v>
      </c>
      <c r="R426" s="1" t="s">
        <v>526</v>
      </c>
      <c r="S426" s="1" t="s">
        <v>526</v>
      </c>
      <c r="T426" s="1" t="s">
        <v>336</v>
      </c>
      <c r="U426" s="1" t="s">
        <v>336</v>
      </c>
      <c r="V426" s="1" t="s">
        <v>336</v>
      </c>
      <c r="W426" s="1" t="s">
        <v>336</v>
      </c>
      <c r="X426" s="1" t="s">
        <v>336</v>
      </c>
      <c r="Y426" s="1" t="s">
        <v>336</v>
      </c>
      <c r="Z426" s="1" t="s">
        <v>336</v>
      </c>
      <c r="AA426" s="1"/>
      <c r="AB426" s="1"/>
      <c r="AC426" s="1"/>
      <c r="AD426" s="1"/>
      <c r="AE426" s="1"/>
      <c r="AF426" s="1"/>
      <c r="AG426" s="1"/>
      <c r="AH426" s="18" t="str">
        <f t="array" ref="AH4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6" s="18" t="str">
        <f t="array" ref="AI4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6" s="18" t="e">
        <f>VLOOKUP(data[Lead Name],get_cat!$A$170:$B$171,2,0)</f>
        <v>#N/A</v>
      </c>
    </row>
    <row r="427" spans="1:37" x14ac:dyDescent="0.3">
      <c r="A427" s="1" t="s">
        <v>524</v>
      </c>
      <c r="B427" s="1" t="s">
        <v>336</v>
      </c>
      <c r="C427" s="1" t="s">
        <v>336</v>
      </c>
      <c r="D427" s="1" t="s">
        <v>336</v>
      </c>
      <c r="E427" s="1" t="s">
        <v>526</v>
      </c>
      <c r="F427" s="1" t="s">
        <v>526</v>
      </c>
      <c r="G427" s="1" t="s">
        <v>526</v>
      </c>
      <c r="H427" s="1" t="s">
        <v>526</v>
      </c>
      <c r="I427" s="1" t="s">
        <v>526</v>
      </c>
      <c r="J427" s="1" t="s">
        <v>526</v>
      </c>
      <c r="K427" s="1" t="s">
        <v>526</v>
      </c>
      <c r="L427" s="1" t="s">
        <v>526</v>
      </c>
      <c r="M427" s="1" t="s">
        <v>526</v>
      </c>
      <c r="N427" s="1" t="s">
        <v>526</v>
      </c>
      <c r="O427" s="1" t="s">
        <v>526</v>
      </c>
      <c r="P427" s="1" t="s">
        <v>526</v>
      </c>
      <c r="Q427" s="1" t="s">
        <v>526</v>
      </c>
      <c r="R427" s="1" t="s">
        <v>526</v>
      </c>
      <c r="S427" s="1" t="s">
        <v>526</v>
      </c>
      <c r="T427" s="1" t="s">
        <v>336</v>
      </c>
      <c r="U427" s="1" t="s">
        <v>336</v>
      </c>
      <c r="V427" s="1" t="s">
        <v>336</v>
      </c>
      <c r="W427" s="1" t="s">
        <v>336</v>
      </c>
      <c r="X427" s="1" t="s">
        <v>336</v>
      </c>
      <c r="Y427" s="1" t="s">
        <v>336</v>
      </c>
      <c r="Z427" s="1" t="s">
        <v>336</v>
      </c>
      <c r="AA427" s="1"/>
      <c r="AB427" s="1"/>
      <c r="AC427" s="1"/>
      <c r="AD427" s="1"/>
      <c r="AE427" s="1"/>
      <c r="AF427" s="1"/>
      <c r="AG427" s="1"/>
      <c r="AH427" s="18" t="str">
        <f t="array" ref="AH4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7" s="18" t="str">
        <f t="array" ref="AI4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7" s="18" t="e">
        <f>VLOOKUP(data[Lead Name],get_cat!$A$170:$B$171,2,0)</f>
        <v>#N/A</v>
      </c>
    </row>
    <row r="428" spans="1:37" x14ac:dyDescent="0.3">
      <c r="A428" s="1" t="s">
        <v>524</v>
      </c>
      <c r="B428" s="1" t="s">
        <v>336</v>
      </c>
      <c r="C428" s="1" t="s">
        <v>336</v>
      </c>
      <c r="D428" s="1" t="s">
        <v>336</v>
      </c>
      <c r="E428" s="1" t="s">
        <v>526</v>
      </c>
      <c r="F428" s="1" t="s">
        <v>526</v>
      </c>
      <c r="G428" s="1" t="s">
        <v>526</v>
      </c>
      <c r="H428" s="1" t="s">
        <v>526</v>
      </c>
      <c r="I428" s="1" t="s">
        <v>526</v>
      </c>
      <c r="J428" s="1" t="s">
        <v>526</v>
      </c>
      <c r="K428" s="1" t="s">
        <v>526</v>
      </c>
      <c r="L428" s="1" t="s">
        <v>526</v>
      </c>
      <c r="M428" s="1" t="s">
        <v>526</v>
      </c>
      <c r="N428" s="1" t="s">
        <v>526</v>
      </c>
      <c r="O428" s="1" t="s">
        <v>526</v>
      </c>
      <c r="P428" s="1" t="s">
        <v>526</v>
      </c>
      <c r="Q428" s="1" t="s">
        <v>526</v>
      </c>
      <c r="R428" s="1" t="s">
        <v>526</v>
      </c>
      <c r="S428" s="1" t="s">
        <v>526</v>
      </c>
      <c r="T428" s="1" t="s">
        <v>336</v>
      </c>
      <c r="U428" s="1" t="s">
        <v>336</v>
      </c>
      <c r="V428" s="1" t="s">
        <v>336</v>
      </c>
      <c r="W428" s="1" t="s">
        <v>336</v>
      </c>
      <c r="X428" s="1" t="s">
        <v>336</v>
      </c>
      <c r="Y428" s="1" t="s">
        <v>336</v>
      </c>
      <c r="Z428" s="1" t="s">
        <v>336</v>
      </c>
      <c r="AA428" s="1"/>
      <c r="AB428" s="1"/>
      <c r="AC428" s="1"/>
      <c r="AD428" s="1"/>
      <c r="AE428" s="1"/>
      <c r="AF428" s="1"/>
      <c r="AG428" s="1"/>
      <c r="AH428" s="18" t="str">
        <f t="array" ref="AH4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8" s="18" t="str">
        <f t="array" ref="AI4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8" s="18" t="e">
        <f>VLOOKUP(data[Lead Name],get_cat!$A$170:$B$171,2,0)</f>
        <v>#N/A</v>
      </c>
    </row>
    <row r="429" spans="1:37" x14ac:dyDescent="0.3">
      <c r="A429" s="1" t="s">
        <v>524</v>
      </c>
      <c r="B429" s="1" t="s">
        <v>336</v>
      </c>
      <c r="C429" s="1" t="s">
        <v>336</v>
      </c>
      <c r="D429" s="1" t="s">
        <v>336</v>
      </c>
      <c r="E429" s="1" t="s">
        <v>526</v>
      </c>
      <c r="F429" s="1" t="s">
        <v>526</v>
      </c>
      <c r="G429" s="1" t="s">
        <v>526</v>
      </c>
      <c r="H429" s="1" t="s">
        <v>526</v>
      </c>
      <c r="I429" s="1" t="s">
        <v>526</v>
      </c>
      <c r="J429" s="1" t="s">
        <v>526</v>
      </c>
      <c r="K429" s="1" t="s">
        <v>526</v>
      </c>
      <c r="L429" s="1" t="s">
        <v>526</v>
      </c>
      <c r="M429" s="1" t="s">
        <v>526</v>
      </c>
      <c r="N429" s="1" t="s">
        <v>526</v>
      </c>
      <c r="O429" s="1" t="s">
        <v>526</v>
      </c>
      <c r="P429" s="1" t="s">
        <v>526</v>
      </c>
      <c r="Q429" s="1" t="s">
        <v>526</v>
      </c>
      <c r="R429" s="1" t="s">
        <v>526</v>
      </c>
      <c r="S429" s="1" t="s">
        <v>526</v>
      </c>
      <c r="T429" s="1" t="s">
        <v>336</v>
      </c>
      <c r="U429" s="1" t="s">
        <v>336</v>
      </c>
      <c r="V429" s="1" t="s">
        <v>336</v>
      </c>
      <c r="W429" s="1" t="s">
        <v>336</v>
      </c>
      <c r="X429" s="1" t="s">
        <v>336</v>
      </c>
      <c r="Y429" s="1" t="s">
        <v>336</v>
      </c>
      <c r="Z429" s="1" t="s">
        <v>336</v>
      </c>
      <c r="AA429" s="1"/>
      <c r="AB429" s="1"/>
      <c r="AC429" s="1"/>
      <c r="AD429" s="1"/>
      <c r="AE429" s="1"/>
      <c r="AF429" s="1"/>
      <c r="AG429" s="1"/>
      <c r="AH429" s="18" t="str">
        <f t="array" ref="AH4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29" s="18" t="str">
        <f t="array" ref="AI4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29" s="18" t="e">
        <f>VLOOKUP(data[Lead Name],get_cat!$A$170:$B$171,2,0)</f>
        <v>#N/A</v>
      </c>
    </row>
    <row r="430" spans="1:37" x14ac:dyDescent="0.3">
      <c r="A430" s="1" t="s">
        <v>524</v>
      </c>
      <c r="B430" s="1" t="s">
        <v>336</v>
      </c>
      <c r="C430" s="1" t="s">
        <v>336</v>
      </c>
      <c r="D430" s="1" t="s">
        <v>336</v>
      </c>
      <c r="E430" s="1" t="s">
        <v>526</v>
      </c>
      <c r="F430" s="1" t="s">
        <v>526</v>
      </c>
      <c r="G430" s="1" t="s">
        <v>526</v>
      </c>
      <c r="H430" s="1" t="s">
        <v>526</v>
      </c>
      <c r="I430" s="1" t="s">
        <v>526</v>
      </c>
      <c r="J430" s="1" t="s">
        <v>526</v>
      </c>
      <c r="K430" s="1" t="s">
        <v>526</v>
      </c>
      <c r="L430" s="1" t="s">
        <v>526</v>
      </c>
      <c r="M430" s="1" t="s">
        <v>526</v>
      </c>
      <c r="N430" s="1" t="s">
        <v>526</v>
      </c>
      <c r="O430" s="1" t="s">
        <v>526</v>
      </c>
      <c r="P430" s="1" t="s">
        <v>526</v>
      </c>
      <c r="Q430" s="1" t="s">
        <v>526</v>
      </c>
      <c r="R430" s="1" t="s">
        <v>526</v>
      </c>
      <c r="S430" s="1" t="s">
        <v>526</v>
      </c>
      <c r="T430" s="1" t="s">
        <v>336</v>
      </c>
      <c r="U430" s="1" t="s">
        <v>336</v>
      </c>
      <c r="V430" s="1" t="s">
        <v>336</v>
      </c>
      <c r="W430" s="1" t="s">
        <v>336</v>
      </c>
      <c r="X430" s="1" t="s">
        <v>336</v>
      </c>
      <c r="Y430" s="1" t="s">
        <v>336</v>
      </c>
      <c r="Z430" s="1" t="s">
        <v>336</v>
      </c>
      <c r="AA430" s="1"/>
      <c r="AB430" s="1"/>
      <c r="AC430" s="1"/>
      <c r="AD430" s="1"/>
      <c r="AE430" s="1"/>
      <c r="AF430" s="1"/>
      <c r="AG430" s="1"/>
      <c r="AH430" s="18" t="str">
        <f t="array" ref="AH4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0" s="18" t="str">
        <f t="array" ref="AI4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0" s="18" t="e">
        <f>VLOOKUP(data[Lead Name],get_cat!$A$170:$B$171,2,0)</f>
        <v>#N/A</v>
      </c>
    </row>
    <row r="431" spans="1:37" x14ac:dyDescent="0.3">
      <c r="A431" s="1" t="s">
        <v>524</v>
      </c>
      <c r="B431" s="1" t="s">
        <v>336</v>
      </c>
      <c r="C431" s="1" t="s">
        <v>336</v>
      </c>
      <c r="D431" s="1" t="s">
        <v>336</v>
      </c>
      <c r="E431" s="1" t="s">
        <v>526</v>
      </c>
      <c r="F431" s="1" t="s">
        <v>526</v>
      </c>
      <c r="G431" s="1" t="s">
        <v>526</v>
      </c>
      <c r="H431" s="1" t="s">
        <v>526</v>
      </c>
      <c r="I431" s="1" t="s">
        <v>526</v>
      </c>
      <c r="J431" s="1" t="s">
        <v>526</v>
      </c>
      <c r="K431" s="1" t="s">
        <v>526</v>
      </c>
      <c r="L431" s="1" t="s">
        <v>526</v>
      </c>
      <c r="M431" s="1" t="s">
        <v>526</v>
      </c>
      <c r="N431" s="1" t="s">
        <v>526</v>
      </c>
      <c r="O431" s="1" t="s">
        <v>526</v>
      </c>
      <c r="P431" s="1" t="s">
        <v>526</v>
      </c>
      <c r="Q431" s="1" t="s">
        <v>526</v>
      </c>
      <c r="R431" s="1" t="s">
        <v>526</v>
      </c>
      <c r="S431" s="1" t="s">
        <v>526</v>
      </c>
      <c r="T431" s="1" t="s">
        <v>336</v>
      </c>
      <c r="U431" s="1" t="s">
        <v>336</v>
      </c>
      <c r="V431" s="1" t="s">
        <v>336</v>
      </c>
      <c r="W431" s="1" t="s">
        <v>336</v>
      </c>
      <c r="X431" s="1" t="s">
        <v>336</v>
      </c>
      <c r="Y431" s="1" t="s">
        <v>336</v>
      </c>
      <c r="Z431" s="1" t="s">
        <v>336</v>
      </c>
      <c r="AA431" s="1"/>
      <c r="AB431" s="1"/>
      <c r="AC431" s="1"/>
      <c r="AD431" s="1"/>
      <c r="AE431" s="1"/>
      <c r="AF431" s="1"/>
      <c r="AG431" s="1"/>
      <c r="AH431" s="18" t="str">
        <f t="array" ref="AH4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1" s="18" t="str">
        <f t="array" ref="AI4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1" s="18" t="e">
        <f>VLOOKUP(data[Lead Name],get_cat!$A$170:$B$171,2,0)</f>
        <v>#N/A</v>
      </c>
    </row>
    <row r="432" spans="1:37" x14ac:dyDescent="0.3">
      <c r="A432" s="1" t="s">
        <v>524</v>
      </c>
      <c r="B432" s="1" t="s">
        <v>336</v>
      </c>
      <c r="C432" s="1" t="s">
        <v>336</v>
      </c>
      <c r="D432" s="1" t="s">
        <v>336</v>
      </c>
      <c r="E432" s="1" t="s">
        <v>526</v>
      </c>
      <c r="F432" s="1" t="s">
        <v>526</v>
      </c>
      <c r="G432" s="1" t="s">
        <v>526</v>
      </c>
      <c r="H432" s="1" t="s">
        <v>526</v>
      </c>
      <c r="I432" s="1" t="s">
        <v>526</v>
      </c>
      <c r="J432" s="1" t="s">
        <v>526</v>
      </c>
      <c r="K432" s="1" t="s">
        <v>526</v>
      </c>
      <c r="L432" s="1" t="s">
        <v>526</v>
      </c>
      <c r="M432" s="1" t="s">
        <v>526</v>
      </c>
      <c r="N432" s="1" t="s">
        <v>526</v>
      </c>
      <c r="O432" s="1" t="s">
        <v>526</v>
      </c>
      <c r="P432" s="1" t="s">
        <v>526</v>
      </c>
      <c r="Q432" s="1" t="s">
        <v>526</v>
      </c>
      <c r="R432" s="1" t="s">
        <v>526</v>
      </c>
      <c r="S432" s="1" t="s">
        <v>526</v>
      </c>
      <c r="T432" s="1" t="s">
        <v>336</v>
      </c>
      <c r="U432" s="1" t="s">
        <v>336</v>
      </c>
      <c r="V432" s="1" t="s">
        <v>336</v>
      </c>
      <c r="W432" s="1" t="s">
        <v>336</v>
      </c>
      <c r="X432" s="1" t="s">
        <v>336</v>
      </c>
      <c r="Y432" s="1" t="s">
        <v>336</v>
      </c>
      <c r="Z432" s="1" t="s">
        <v>336</v>
      </c>
      <c r="AA432" s="1"/>
      <c r="AB432" s="1"/>
      <c r="AC432" s="1"/>
      <c r="AD432" s="1"/>
      <c r="AE432" s="1"/>
      <c r="AF432" s="1"/>
      <c r="AG432" s="1"/>
      <c r="AH432" s="18" t="str">
        <f t="array" ref="AH4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2" s="18" t="str">
        <f t="array" ref="AI4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2" s="18" t="e">
        <f>VLOOKUP(data[Lead Name],get_cat!$A$170:$B$171,2,0)</f>
        <v>#N/A</v>
      </c>
    </row>
    <row r="433" spans="1:37" x14ac:dyDescent="0.3">
      <c r="A433" s="1" t="s">
        <v>524</v>
      </c>
      <c r="B433" s="1" t="s">
        <v>336</v>
      </c>
      <c r="C433" s="1" t="s">
        <v>336</v>
      </c>
      <c r="D433" s="1" t="s">
        <v>336</v>
      </c>
      <c r="E433" s="1" t="s">
        <v>526</v>
      </c>
      <c r="F433" s="1" t="s">
        <v>526</v>
      </c>
      <c r="G433" s="1" t="s">
        <v>526</v>
      </c>
      <c r="H433" s="1" t="s">
        <v>526</v>
      </c>
      <c r="I433" s="1" t="s">
        <v>526</v>
      </c>
      <c r="J433" s="1" t="s">
        <v>526</v>
      </c>
      <c r="K433" s="1" t="s">
        <v>526</v>
      </c>
      <c r="L433" s="1" t="s">
        <v>526</v>
      </c>
      <c r="M433" s="1" t="s">
        <v>526</v>
      </c>
      <c r="N433" s="1" t="s">
        <v>526</v>
      </c>
      <c r="O433" s="1" t="s">
        <v>526</v>
      </c>
      <c r="P433" s="1" t="s">
        <v>526</v>
      </c>
      <c r="Q433" s="1" t="s">
        <v>526</v>
      </c>
      <c r="R433" s="1" t="s">
        <v>526</v>
      </c>
      <c r="S433" s="1" t="s">
        <v>526</v>
      </c>
      <c r="T433" s="1" t="s">
        <v>336</v>
      </c>
      <c r="U433" s="1" t="s">
        <v>336</v>
      </c>
      <c r="V433" s="1" t="s">
        <v>336</v>
      </c>
      <c r="W433" s="1" t="s">
        <v>336</v>
      </c>
      <c r="X433" s="1" t="s">
        <v>336</v>
      </c>
      <c r="Y433" s="1" t="s">
        <v>336</v>
      </c>
      <c r="Z433" s="1" t="s">
        <v>336</v>
      </c>
      <c r="AA433" s="1"/>
      <c r="AB433" s="1"/>
      <c r="AC433" s="1"/>
      <c r="AD433" s="1"/>
      <c r="AE433" s="1"/>
      <c r="AF433" s="1"/>
      <c r="AG433" s="1"/>
      <c r="AH433" s="18" t="str">
        <f t="array" ref="AH4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3" s="18" t="str">
        <f t="array" ref="AI4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3" s="18" t="e">
        <f>VLOOKUP(data[Lead Name],get_cat!$A$170:$B$171,2,0)</f>
        <v>#N/A</v>
      </c>
    </row>
    <row r="434" spans="1:37" x14ac:dyDescent="0.3">
      <c r="A434" s="1" t="s">
        <v>524</v>
      </c>
      <c r="B434" s="1" t="s">
        <v>336</v>
      </c>
      <c r="C434" s="1" t="s">
        <v>336</v>
      </c>
      <c r="D434" s="1" t="s">
        <v>336</v>
      </c>
      <c r="E434" s="1" t="s">
        <v>526</v>
      </c>
      <c r="F434" s="1" t="s">
        <v>526</v>
      </c>
      <c r="G434" s="1" t="s">
        <v>526</v>
      </c>
      <c r="H434" s="1" t="s">
        <v>526</v>
      </c>
      <c r="I434" s="1" t="s">
        <v>526</v>
      </c>
      <c r="J434" s="1" t="s">
        <v>526</v>
      </c>
      <c r="K434" s="1" t="s">
        <v>526</v>
      </c>
      <c r="L434" s="1" t="s">
        <v>526</v>
      </c>
      <c r="M434" s="1" t="s">
        <v>526</v>
      </c>
      <c r="N434" s="1" t="s">
        <v>526</v>
      </c>
      <c r="O434" s="1" t="s">
        <v>526</v>
      </c>
      <c r="P434" s="1" t="s">
        <v>526</v>
      </c>
      <c r="Q434" s="1" t="s">
        <v>526</v>
      </c>
      <c r="R434" s="1" t="s">
        <v>526</v>
      </c>
      <c r="S434" s="1" t="s">
        <v>526</v>
      </c>
      <c r="T434" s="1" t="s">
        <v>336</v>
      </c>
      <c r="U434" s="1" t="s">
        <v>336</v>
      </c>
      <c r="V434" s="1" t="s">
        <v>336</v>
      </c>
      <c r="W434" s="1" t="s">
        <v>336</v>
      </c>
      <c r="X434" s="1" t="s">
        <v>336</v>
      </c>
      <c r="Y434" s="1" t="s">
        <v>336</v>
      </c>
      <c r="Z434" s="1" t="s">
        <v>336</v>
      </c>
      <c r="AA434" s="1"/>
      <c r="AB434" s="1"/>
      <c r="AC434" s="1"/>
      <c r="AD434" s="1"/>
      <c r="AE434" s="1"/>
      <c r="AF434" s="1"/>
      <c r="AG434" s="1"/>
      <c r="AH434" s="18" t="str">
        <f t="array" ref="AH4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4" s="18" t="str">
        <f t="array" ref="AI4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4" s="18" t="e">
        <f>VLOOKUP(data[Lead Name],get_cat!$A$170:$B$171,2,0)</f>
        <v>#N/A</v>
      </c>
    </row>
    <row r="435" spans="1:37" x14ac:dyDescent="0.3">
      <c r="A435" s="1" t="s">
        <v>524</v>
      </c>
      <c r="B435" s="1" t="s">
        <v>336</v>
      </c>
      <c r="C435" s="1" t="s">
        <v>336</v>
      </c>
      <c r="D435" s="1" t="s">
        <v>336</v>
      </c>
      <c r="E435" s="1" t="s">
        <v>526</v>
      </c>
      <c r="F435" s="1" t="s">
        <v>526</v>
      </c>
      <c r="G435" s="1" t="s">
        <v>526</v>
      </c>
      <c r="H435" s="1" t="s">
        <v>526</v>
      </c>
      <c r="I435" s="1" t="s">
        <v>526</v>
      </c>
      <c r="J435" s="1" t="s">
        <v>526</v>
      </c>
      <c r="K435" s="1" t="s">
        <v>526</v>
      </c>
      <c r="L435" s="1" t="s">
        <v>526</v>
      </c>
      <c r="M435" s="1" t="s">
        <v>526</v>
      </c>
      <c r="N435" s="1" t="s">
        <v>526</v>
      </c>
      <c r="O435" s="1" t="s">
        <v>526</v>
      </c>
      <c r="P435" s="1" t="s">
        <v>526</v>
      </c>
      <c r="Q435" s="1" t="s">
        <v>526</v>
      </c>
      <c r="R435" s="1" t="s">
        <v>526</v>
      </c>
      <c r="S435" s="1" t="s">
        <v>526</v>
      </c>
      <c r="T435" s="1" t="s">
        <v>336</v>
      </c>
      <c r="U435" s="1" t="s">
        <v>336</v>
      </c>
      <c r="V435" s="1" t="s">
        <v>336</v>
      </c>
      <c r="W435" s="1" t="s">
        <v>336</v>
      </c>
      <c r="X435" s="1" t="s">
        <v>336</v>
      </c>
      <c r="Y435" s="1" t="s">
        <v>336</v>
      </c>
      <c r="Z435" s="1" t="s">
        <v>336</v>
      </c>
      <c r="AA435" s="1"/>
      <c r="AB435" s="1"/>
      <c r="AC435" s="1"/>
      <c r="AD435" s="1"/>
      <c r="AE435" s="1"/>
      <c r="AF435" s="1"/>
      <c r="AG435" s="1"/>
      <c r="AH435" s="18" t="str">
        <f t="array" ref="AH4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5" s="18" t="str">
        <f t="array" ref="AI4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5" s="18" t="e">
        <f>VLOOKUP(data[Lead Name],get_cat!$A$170:$B$171,2,0)</f>
        <v>#N/A</v>
      </c>
    </row>
    <row r="436" spans="1:37" x14ac:dyDescent="0.3">
      <c r="A436" s="1" t="s">
        <v>524</v>
      </c>
      <c r="B436" s="1" t="s">
        <v>336</v>
      </c>
      <c r="C436" s="1" t="s">
        <v>336</v>
      </c>
      <c r="D436" s="1" t="s">
        <v>336</v>
      </c>
      <c r="E436" s="1" t="s">
        <v>526</v>
      </c>
      <c r="F436" s="1" t="s">
        <v>526</v>
      </c>
      <c r="G436" s="1" t="s">
        <v>526</v>
      </c>
      <c r="H436" s="1" t="s">
        <v>526</v>
      </c>
      <c r="I436" s="1" t="s">
        <v>526</v>
      </c>
      <c r="J436" s="1" t="s">
        <v>526</v>
      </c>
      <c r="K436" s="1" t="s">
        <v>526</v>
      </c>
      <c r="L436" s="1" t="s">
        <v>526</v>
      </c>
      <c r="M436" s="1" t="s">
        <v>526</v>
      </c>
      <c r="N436" s="1" t="s">
        <v>526</v>
      </c>
      <c r="O436" s="1" t="s">
        <v>526</v>
      </c>
      <c r="P436" s="1" t="s">
        <v>526</v>
      </c>
      <c r="Q436" s="1" t="s">
        <v>526</v>
      </c>
      <c r="R436" s="1" t="s">
        <v>526</v>
      </c>
      <c r="S436" s="1" t="s">
        <v>526</v>
      </c>
      <c r="T436" s="1" t="s">
        <v>336</v>
      </c>
      <c r="U436" s="1" t="s">
        <v>336</v>
      </c>
      <c r="V436" s="1" t="s">
        <v>336</v>
      </c>
      <c r="W436" s="1" t="s">
        <v>336</v>
      </c>
      <c r="X436" s="1" t="s">
        <v>336</v>
      </c>
      <c r="Y436" s="1" t="s">
        <v>336</v>
      </c>
      <c r="Z436" s="1" t="s">
        <v>336</v>
      </c>
      <c r="AA436" s="1"/>
      <c r="AB436" s="1"/>
      <c r="AC436" s="1"/>
      <c r="AD436" s="1"/>
      <c r="AE436" s="1"/>
      <c r="AF436" s="1"/>
      <c r="AG436" s="1"/>
      <c r="AH436" s="18" t="str">
        <f t="array" ref="AH4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6" s="18" t="str">
        <f t="array" ref="AI4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6" s="18" t="e">
        <f>VLOOKUP(data[Lead Name],get_cat!$A$170:$B$171,2,0)</f>
        <v>#N/A</v>
      </c>
    </row>
    <row r="437" spans="1:37" x14ac:dyDescent="0.3">
      <c r="A437" s="1" t="s">
        <v>524</v>
      </c>
      <c r="B437" s="1" t="s">
        <v>336</v>
      </c>
      <c r="C437" s="1" t="s">
        <v>336</v>
      </c>
      <c r="D437" s="1" t="s">
        <v>336</v>
      </c>
      <c r="E437" s="1" t="s">
        <v>526</v>
      </c>
      <c r="F437" s="1" t="s">
        <v>526</v>
      </c>
      <c r="G437" s="1" t="s">
        <v>526</v>
      </c>
      <c r="H437" s="1" t="s">
        <v>526</v>
      </c>
      <c r="I437" s="1" t="s">
        <v>526</v>
      </c>
      <c r="J437" s="1" t="s">
        <v>526</v>
      </c>
      <c r="K437" s="1" t="s">
        <v>526</v>
      </c>
      <c r="L437" s="1" t="s">
        <v>526</v>
      </c>
      <c r="M437" s="1" t="s">
        <v>526</v>
      </c>
      <c r="N437" s="1" t="s">
        <v>526</v>
      </c>
      <c r="O437" s="1" t="s">
        <v>526</v>
      </c>
      <c r="P437" s="1" t="s">
        <v>526</v>
      </c>
      <c r="Q437" s="1" t="s">
        <v>526</v>
      </c>
      <c r="R437" s="1" t="s">
        <v>526</v>
      </c>
      <c r="S437" s="1" t="s">
        <v>526</v>
      </c>
      <c r="T437" s="1" t="s">
        <v>336</v>
      </c>
      <c r="U437" s="1" t="s">
        <v>336</v>
      </c>
      <c r="V437" s="1" t="s">
        <v>336</v>
      </c>
      <c r="W437" s="1" t="s">
        <v>336</v>
      </c>
      <c r="X437" s="1" t="s">
        <v>336</v>
      </c>
      <c r="Y437" s="1" t="s">
        <v>336</v>
      </c>
      <c r="Z437" s="1" t="s">
        <v>336</v>
      </c>
      <c r="AA437" s="1"/>
      <c r="AB437" s="1"/>
      <c r="AC437" s="1"/>
      <c r="AD437" s="1"/>
      <c r="AE437" s="1"/>
      <c r="AF437" s="1"/>
      <c r="AG437" s="1"/>
      <c r="AH437" s="18" t="str">
        <f t="array" ref="AH4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7" s="18" t="str">
        <f t="array" ref="AI4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7" s="18" t="e">
        <f>VLOOKUP(data[Lead Name],get_cat!$A$170:$B$171,2,0)</f>
        <v>#N/A</v>
      </c>
    </row>
    <row r="438" spans="1:37" x14ac:dyDescent="0.3">
      <c r="A438" s="1" t="s">
        <v>524</v>
      </c>
      <c r="B438" s="1" t="s">
        <v>336</v>
      </c>
      <c r="C438" s="1" t="s">
        <v>336</v>
      </c>
      <c r="D438" s="1" t="s">
        <v>336</v>
      </c>
      <c r="E438" s="1" t="s">
        <v>526</v>
      </c>
      <c r="F438" s="1" t="s">
        <v>526</v>
      </c>
      <c r="G438" s="1" t="s">
        <v>526</v>
      </c>
      <c r="H438" s="1" t="s">
        <v>526</v>
      </c>
      <c r="I438" s="1" t="s">
        <v>526</v>
      </c>
      <c r="J438" s="1" t="s">
        <v>526</v>
      </c>
      <c r="K438" s="1" t="s">
        <v>526</v>
      </c>
      <c r="L438" s="1" t="s">
        <v>526</v>
      </c>
      <c r="M438" s="1" t="s">
        <v>526</v>
      </c>
      <c r="N438" s="1" t="s">
        <v>526</v>
      </c>
      <c r="O438" s="1" t="s">
        <v>526</v>
      </c>
      <c r="P438" s="1" t="s">
        <v>526</v>
      </c>
      <c r="Q438" s="1" t="s">
        <v>526</v>
      </c>
      <c r="R438" s="1" t="s">
        <v>526</v>
      </c>
      <c r="S438" s="1" t="s">
        <v>526</v>
      </c>
      <c r="T438" s="1" t="s">
        <v>336</v>
      </c>
      <c r="U438" s="1" t="s">
        <v>336</v>
      </c>
      <c r="V438" s="1" t="s">
        <v>336</v>
      </c>
      <c r="W438" s="1" t="s">
        <v>336</v>
      </c>
      <c r="X438" s="1" t="s">
        <v>336</v>
      </c>
      <c r="Y438" s="1" t="s">
        <v>336</v>
      </c>
      <c r="Z438" s="1" t="s">
        <v>336</v>
      </c>
      <c r="AA438" s="1"/>
      <c r="AB438" s="1"/>
      <c r="AC438" s="1"/>
      <c r="AD438" s="1"/>
      <c r="AE438" s="1"/>
      <c r="AF438" s="1"/>
      <c r="AG438" s="1"/>
      <c r="AH438" s="18" t="str">
        <f t="array" ref="AH4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8" s="18" t="str">
        <f t="array" ref="AI4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8" s="18" t="e">
        <f>VLOOKUP(data[Lead Name],get_cat!$A$170:$B$171,2,0)</f>
        <v>#N/A</v>
      </c>
    </row>
    <row r="439" spans="1:37" x14ac:dyDescent="0.3">
      <c r="A439" s="1" t="s">
        <v>524</v>
      </c>
      <c r="B439" s="1" t="s">
        <v>336</v>
      </c>
      <c r="C439" s="1" t="s">
        <v>336</v>
      </c>
      <c r="D439" s="1" t="s">
        <v>336</v>
      </c>
      <c r="E439" s="1" t="s">
        <v>526</v>
      </c>
      <c r="F439" s="1" t="s">
        <v>526</v>
      </c>
      <c r="G439" s="1" t="s">
        <v>526</v>
      </c>
      <c r="H439" s="1" t="s">
        <v>526</v>
      </c>
      <c r="I439" s="1" t="s">
        <v>526</v>
      </c>
      <c r="J439" s="1" t="s">
        <v>526</v>
      </c>
      <c r="K439" s="1" t="s">
        <v>526</v>
      </c>
      <c r="L439" s="1" t="s">
        <v>526</v>
      </c>
      <c r="M439" s="1" t="s">
        <v>526</v>
      </c>
      <c r="N439" s="1" t="s">
        <v>526</v>
      </c>
      <c r="O439" s="1" t="s">
        <v>526</v>
      </c>
      <c r="P439" s="1" t="s">
        <v>526</v>
      </c>
      <c r="Q439" s="1" t="s">
        <v>526</v>
      </c>
      <c r="R439" s="1" t="s">
        <v>526</v>
      </c>
      <c r="S439" s="1" t="s">
        <v>526</v>
      </c>
      <c r="T439" s="1" t="s">
        <v>336</v>
      </c>
      <c r="U439" s="1" t="s">
        <v>336</v>
      </c>
      <c r="V439" s="1" t="s">
        <v>336</v>
      </c>
      <c r="W439" s="1" t="s">
        <v>336</v>
      </c>
      <c r="X439" s="1" t="s">
        <v>336</v>
      </c>
      <c r="Y439" s="1" t="s">
        <v>336</v>
      </c>
      <c r="Z439" s="1" t="s">
        <v>336</v>
      </c>
      <c r="AA439" s="1"/>
      <c r="AB439" s="1"/>
      <c r="AC439" s="1"/>
      <c r="AD439" s="1"/>
      <c r="AE439" s="1"/>
      <c r="AF439" s="1"/>
      <c r="AG439" s="1"/>
      <c r="AH439" s="18" t="str">
        <f t="array" ref="AH4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39" s="18" t="str">
        <f t="array" ref="AI4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39" s="18" t="e">
        <f>VLOOKUP(data[Lead Name],get_cat!$A$170:$B$171,2,0)</f>
        <v>#N/A</v>
      </c>
    </row>
    <row r="440" spans="1:37" x14ac:dyDescent="0.3">
      <c r="A440" s="1" t="s">
        <v>524</v>
      </c>
      <c r="B440" s="1" t="s">
        <v>336</v>
      </c>
      <c r="C440" s="1" t="s">
        <v>336</v>
      </c>
      <c r="D440" s="1" t="s">
        <v>336</v>
      </c>
      <c r="E440" s="1" t="s">
        <v>526</v>
      </c>
      <c r="F440" s="1" t="s">
        <v>526</v>
      </c>
      <c r="G440" s="1" t="s">
        <v>526</v>
      </c>
      <c r="H440" s="1" t="s">
        <v>526</v>
      </c>
      <c r="I440" s="1" t="s">
        <v>526</v>
      </c>
      <c r="J440" s="1" t="s">
        <v>526</v>
      </c>
      <c r="K440" s="1" t="s">
        <v>526</v>
      </c>
      <c r="L440" s="1" t="s">
        <v>526</v>
      </c>
      <c r="M440" s="1" t="s">
        <v>526</v>
      </c>
      <c r="N440" s="1" t="s">
        <v>526</v>
      </c>
      <c r="O440" s="1" t="s">
        <v>526</v>
      </c>
      <c r="P440" s="1" t="s">
        <v>526</v>
      </c>
      <c r="Q440" s="1" t="s">
        <v>526</v>
      </c>
      <c r="R440" s="1" t="s">
        <v>526</v>
      </c>
      <c r="S440" s="1" t="s">
        <v>526</v>
      </c>
      <c r="T440" s="1" t="s">
        <v>336</v>
      </c>
      <c r="U440" s="1" t="s">
        <v>336</v>
      </c>
      <c r="V440" s="1" t="s">
        <v>336</v>
      </c>
      <c r="W440" s="1" t="s">
        <v>336</v>
      </c>
      <c r="X440" s="1" t="s">
        <v>336</v>
      </c>
      <c r="Y440" s="1" t="s">
        <v>336</v>
      </c>
      <c r="Z440" s="1" t="s">
        <v>336</v>
      </c>
      <c r="AA440" s="1"/>
      <c r="AB440" s="1"/>
      <c r="AC440" s="1"/>
      <c r="AD440" s="1"/>
      <c r="AE440" s="1"/>
      <c r="AF440" s="1"/>
      <c r="AG440" s="1"/>
      <c r="AH440" s="18" t="str">
        <f t="array" ref="AH4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0" s="18" t="str">
        <f t="array" ref="AI4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0" s="18" t="e">
        <f>VLOOKUP(data[Lead Name],get_cat!$A$170:$B$171,2,0)</f>
        <v>#N/A</v>
      </c>
    </row>
    <row r="441" spans="1:37" x14ac:dyDescent="0.3">
      <c r="A441" s="1" t="s">
        <v>524</v>
      </c>
      <c r="B441" s="1" t="s">
        <v>336</v>
      </c>
      <c r="C441" s="1" t="s">
        <v>336</v>
      </c>
      <c r="D441" s="1" t="s">
        <v>336</v>
      </c>
      <c r="E441" s="1" t="s">
        <v>526</v>
      </c>
      <c r="F441" s="1" t="s">
        <v>526</v>
      </c>
      <c r="G441" s="1" t="s">
        <v>526</v>
      </c>
      <c r="H441" s="1" t="s">
        <v>526</v>
      </c>
      <c r="I441" s="1" t="s">
        <v>526</v>
      </c>
      <c r="J441" s="1" t="s">
        <v>526</v>
      </c>
      <c r="K441" s="1" t="s">
        <v>526</v>
      </c>
      <c r="L441" s="1" t="s">
        <v>526</v>
      </c>
      <c r="M441" s="1" t="s">
        <v>526</v>
      </c>
      <c r="N441" s="1" t="s">
        <v>526</v>
      </c>
      <c r="O441" s="1" t="s">
        <v>526</v>
      </c>
      <c r="P441" s="1" t="s">
        <v>526</v>
      </c>
      <c r="Q441" s="1" t="s">
        <v>526</v>
      </c>
      <c r="R441" s="1" t="s">
        <v>526</v>
      </c>
      <c r="S441" s="1" t="s">
        <v>526</v>
      </c>
      <c r="T441" s="1" t="s">
        <v>336</v>
      </c>
      <c r="U441" s="1" t="s">
        <v>336</v>
      </c>
      <c r="V441" s="1" t="s">
        <v>336</v>
      </c>
      <c r="W441" s="1" t="s">
        <v>336</v>
      </c>
      <c r="X441" s="1" t="s">
        <v>336</v>
      </c>
      <c r="Y441" s="1" t="s">
        <v>336</v>
      </c>
      <c r="Z441" s="1" t="s">
        <v>336</v>
      </c>
      <c r="AA441" s="1"/>
      <c r="AB441" s="1"/>
      <c r="AC441" s="1"/>
      <c r="AD441" s="1"/>
      <c r="AE441" s="1"/>
      <c r="AF441" s="1"/>
      <c r="AG441" s="1"/>
      <c r="AH441" s="18" t="str">
        <f t="array" ref="AH4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1" s="18" t="str">
        <f t="array" ref="AI4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1" s="18" t="e">
        <f>VLOOKUP(data[Lead Name],get_cat!$A$170:$B$171,2,0)</f>
        <v>#N/A</v>
      </c>
    </row>
    <row r="442" spans="1:37" x14ac:dyDescent="0.3">
      <c r="A442" s="1" t="s">
        <v>524</v>
      </c>
      <c r="B442" s="1" t="s">
        <v>336</v>
      </c>
      <c r="C442" s="1" t="s">
        <v>336</v>
      </c>
      <c r="D442" s="1" t="s">
        <v>336</v>
      </c>
      <c r="E442" s="1" t="s">
        <v>526</v>
      </c>
      <c r="F442" s="1" t="s">
        <v>526</v>
      </c>
      <c r="G442" s="1" t="s">
        <v>526</v>
      </c>
      <c r="H442" s="1" t="s">
        <v>526</v>
      </c>
      <c r="I442" s="1" t="s">
        <v>526</v>
      </c>
      <c r="J442" s="1" t="s">
        <v>526</v>
      </c>
      <c r="K442" s="1" t="s">
        <v>526</v>
      </c>
      <c r="L442" s="1" t="s">
        <v>526</v>
      </c>
      <c r="M442" s="1" t="s">
        <v>526</v>
      </c>
      <c r="N442" s="1" t="s">
        <v>526</v>
      </c>
      <c r="O442" s="1" t="s">
        <v>526</v>
      </c>
      <c r="P442" s="1" t="s">
        <v>526</v>
      </c>
      <c r="Q442" s="1" t="s">
        <v>526</v>
      </c>
      <c r="R442" s="1" t="s">
        <v>526</v>
      </c>
      <c r="S442" s="1" t="s">
        <v>526</v>
      </c>
      <c r="T442" s="1" t="s">
        <v>336</v>
      </c>
      <c r="U442" s="1" t="s">
        <v>336</v>
      </c>
      <c r="V442" s="1" t="s">
        <v>336</v>
      </c>
      <c r="W442" s="1" t="s">
        <v>336</v>
      </c>
      <c r="X442" s="1" t="s">
        <v>336</v>
      </c>
      <c r="Y442" s="1" t="s">
        <v>336</v>
      </c>
      <c r="Z442" s="1" t="s">
        <v>336</v>
      </c>
      <c r="AA442" s="1"/>
      <c r="AB442" s="1"/>
      <c r="AC442" s="1"/>
      <c r="AD442" s="1"/>
      <c r="AE442" s="1"/>
      <c r="AF442" s="1"/>
      <c r="AG442" s="1"/>
      <c r="AH442" s="18" t="str">
        <f t="array" ref="AH4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2" s="18" t="str">
        <f t="array" ref="AI4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2" s="18" t="e">
        <f>VLOOKUP(data[Lead Name],get_cat!$A$170:$B$171,2,0)</f>
        <v>#N/A</v>
      </c>
    </row>
    <row r="443" spans="1:37" x14ac:dyDescent="0.3">
      <c r="A443" s="1" t="s">
        <v>524</v>
      </c>
      <c r="B443" s="1" t="s">
        <v>336</v>
      </c>
      <c r="C443" s="1" t="s">
        <v>336</v>
      </c>
      <c r="D443" s="1" t="s">
        <v>336</v>
      </c>
      <c r="E443" s="1" t="s">
        <v>526</v>
      </c>
      <c r="F443" s="1" t="s">
        <v>526</v>
      </c>
      <c r="G443" s="1" t="s">
        <v>526</v>
      </c>
      <c r="H443" s="1" t="s">
        <v>526</v>
      </c>
      <c r="I443" s="1" t="s">
        <v>526</v>
      </c>
      <c r="J443" s="1" t="s">
        <v>526</v>
      </c>
      <c r="K443" s="1" t="s">
        <v>526</v>
      </c>
      <c r="L443" s="1" t="s">
        <v>526</v>
      </c>
      <c r="M443" s="1" t="s">
        <v>526</v>
      </c>
      <c r="N443" s="1" t="s">
        <v>526</v>
      </c>
      <c r="O443" s="1" t="s">
        <v>526</v>
      </c>
      <c r="P443" s="1" t="s">
        <v>526</v>
      </c>
      <c r="Q443" s="1" t="s">
        <v>526</v>
      </c>
      <c r="R443" s="1" t="s">
        <v>526</v>
      </c>
      <c r="S443" s="1" t="s">
        <v>526</v>
      </c>
      <c r="T443" s="1" t="s">
        <v>336</v>
      </c>
      <c r="U443" s="1" t="s">
        <v>336</v>
      </c>
      <c r="V443" s="1" t="s">
        <v>336</v>
      </c>
      <c r="W443" s="1" t="s">
        <v>336</v>
      </c>
      <c r="X443" s="1" t="s">
        <v>336</v>
      </c>
      <c r="Y443" s="1" t="s">
        <v>336</v>
      </c>
      <c r="Z443" s="1" t="s">
        <v>336</v>
      </c>
      <c r="AA443" s="1"/>
      <c r="AB443" s="1"/>
      <c r="AC443" s="1"/>
      <c r="AD443" s="1"/>
      <c r="AE443" s="1"/>
      <c r="AF443" s="1"/>
      <c r="AG443" s="1"/>
      <c r="AH443" s="18" t="str">
        <f t="array" ref="AH4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3" s="18" t="str">
        <f t="array" ref="AI4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3" s="18" t="e">
        <f>VLOOKUP(data[Lead Name],get_cat!$A$170:$B$171,2,0)</f>
        <v>#N/A</v>
      </c>
    </row>
    <row r="444" spans="1:37" x14ac:dyDescent="0.3">
      <c r="A444" s="1" t="s">
        <v>524</v>
      </c>
      <c r="B444" s="1" t="s">
        <v>336</v>
      </c>
      <c r="C444" s="1" t="s">
        <v>336</v>
      </c>
      <c r="D444" s="1" t="s">
        <v>336</v>
      </c>
      <c r="E444" s="1" t="s">
        <v>526</v>
      </c>
      <c r="F444" s="1" t="s">
        <v>526</v>
      </c>
      <c r="G444" s="1" t="s">
        <v>526</v>
      </c>
      <c r="H444" s="1" t="s">
        <v>526</v>
      </c>
      <c r="I444" s="1" t="s">
        <v>526</v>
      </c>
      <c r="J444" s="1" t="s">
        <v>526</v>
      </c>
      <c r="K444" s="1" t="s">
        <v>526</v>
      </c>
      <c r="L444" s="1" t="s">
        <v>526</v>
      </c>
      <c r="M444" s="1" t="s">
        <v>526</v>
      </c>
      <c r="N444" s="1" t="s">
        <v>526</v>
      </c>
      <c r="O444" s="1" t="s">
        <v>526</v>
      </c>
      <c r="P444" s="1" t="s">
        <v>526</v>
      </c>
      <c r="Q444" s="1" t="s">
        <v>526</v>
      </c>
      <c r="R444" s="1" t="s">
        <v>526</v>
      </c>
      <c r="S444" s="1" t="s">
        <v>526</v>
      </c>
      <c r="T444" s="1" t="s">
        <v>336</v>
      </c>
      <c r="U444" s="1" t="s">
        <v>336</v>
      </c>
      <c r="V444" s="1" t="s">
        <v>336</v>
      </c>
      <c r="W444" s="1" t="s">
        <v>336</v>
      </c>
      <c r="X444" s="1" t="s">
        <v>336</v>
      </c>
      <c r="Y444" s="1" t="s">
        <v>336</v>
      </c>
      <c r="Z444" s="1" t="s">
        <v>336</v>
      </c>
      <c r="AA444" s="1"/>
      <c r="AB444" s="1"/>
      <c r="AC444" s="1"/>
      <c r="AD444" s="1"/>
      <c r="AE444" s="1"/>
      <c r="AF444" s="1"/>
      <c r="AG444" s="1"/>
      <c r="AH444" s="18" t="str">
        <f t="array" ref="AH4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4" s="18" t="str">
        <f t="array" ref="AI4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4" s="18" t="e">
        <f>VLOOKUP(data[Lead Name],get_cat!$A$170:$B$171,2,0)</f>
        <v>#N/A</v>
      </c>
    </row>
    <row r="445" spans="1:37" x14ac:dyDescent="0.3">
      <c r="A445" s="1" t="s">
        <v>524</v>
      </c>
      <c r="B445" s="1" t="s">
        <v>336</v>
      </c>
      <c r="C445" s="1" t="s">
        <v>336</v>
      </c>
      <c r="D445" s="1" t="s">
        <v>336</v>
      </c>
      <c r="E445" s="1" t="s">
        <v>526</v>
      </c>
      <c r="F445" s="1" t="s">
        <v>526</v>
      </c>
      <c r="G445" s="1" t="s">
        <v>526</v>
      </c>
      <c r="H445" s="1" t="s">
        <v>526</v>
      </c>
      <c r="I445" s="1" t="s">
        <v>526</v>
      </c>
      <c r="J445" s="1" t="s">
        <v>526</v>
      </c>
      <c r="K445" s="1" t="s">
        <v>526</v>
      </c>
      <c r="L445" s="1" t="s">
        <v>526</v>
      </c>
      <c r="M445" s="1" t="s">
        <v>526</v>
      </c>
      <c r="N445" s="1" t="s">
        <v>526</v>
      </c>
      <c r="O445" s="1" t="s">
        <v>526</v>
      </c>
      <c r="P445" s="1" t="s">
        <v>526</v>
      </c>
      <c r="Q445" s="1" t="s">
        <v>526</v>
      </c>
      <c r="R445" s="1" t="s">
        <v>526</v>
      </c>
      <c r="S445" s="1" t="s">
        <v>526</v>
      </c>
      <c r="T445" s="1" t="s">
        <v>336</v>
      </c>
      <c r="U445" s="1" t="s">
        <v>336</v>
      </c>
      <c r="V445" s="1" t="s">
        <v>336</v>
      </c>
      <c r="W445" s="1" t="s">
        <v>336</v>
      </c>
      <c r="X445" s="1" t="s">
        <v>336</v>
      </c>
      <c r="Y445" s="1" t="s">
        <v>336</v>
      </c>
      <c r="Z445" s="1" t="s">
        <v>336</v>
      </c>
      <c r="AA445" s="1"/>
      <c r="AB445" s="1"/>
      <c r="AC445" s="1"/>
      <c r="AD445" s="1"/>
      <c r="AE445" s="1"/>
      <c r="AF445" s="1"/>
      <c r="AG445" s="1"/>
      <c r="AH445" s="18" t="str">
        <f t="array" ref="AH4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5" s="18" t="str">
        <f t="array" ref="AI4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5" s="18" t="e">
        <f>VLOOKUP(data[Lead Name],get_cat!$A$170:$B$171,2,0)</f>
        <v>#N/A</v>
      </c>
    </row>
    <row r="446" spans="1:37" x14ac:dyDescent="0.3">
      <c r="A446" s="1" t="s">
        <v>524</v>
      </c>
      <c r="B446" s="1" t="s">
        <v>336</v>
      </c>
      <c r="C446" s="1" t="s">
        <v>336</v>
      </c>
      <c r="D446" s="1" t="s">
        <v>336</v>
      </c>
      <c r="E446" s="1" t="s">
        <v>526</v>
      </c>
      <c r="F446" s="1" t="s">
        <v>526</v>
      </c>
      <c r="G446" s="1" t="s">
        <v>526</v>
      </c>
      <c r="H446" s="1" t="s">
        <v>526</v>
      </c>
      <c r="I446" s="1" t="s">
        <v>526</v>
      </c>
      <c r="J446" s="1" t="s">
        <v>526</v>
      </c>
      <c r="K446" s="1" t="s">
        <v>526</v>
      </c>
      <c r="L446" s="1" t="s">
        <v>526</v>
      </c>
      <c r="M446" s="1" t="s">
        <v>526</v>
      </c>
      <c r="N446" s="1" t="s">
        <v>526</v>
      </c>
      <c r="O446" s="1" t="s">
        <v>526</v>
      </c>
      <c r="P446" s="1" t="s">
        <v>526</v>
      </c>
      <c r="Q446" s="1" t="s">
        <v>526</v>
      </c>
      <c r="R446" s="1" t="s">
        <v>526</v>
      </c>
      <c r="S446" s="1" t="s">
        <v>526</v>
      </c>
      <c r="T446" s="1" t="s">
        <v>336</v>
      </c>
      <c r="U446" s="1" t="s">
        <v>336</v>
      </c>
      <c r="V446" s="1" t="s">
        <v>336</v>
      </c>
      <c r="W446" s="1" t="s">
        <v>336</v>
      </c>
      <c r="X446" s="1" t="s">
        <v>336</v>
      </c>
      <c r="Y446" s="1" t="s">
        <v>336</v>
      </c>
      <c r="Z446" s="1" t="s">
        <v>336</v>
      </c>
      <c r="AA446" s="1"/>
      <c r="AB446" s="1"/>
      <c r="AC446" s="1"/>
      <c r="AD446" s="1"/>
      <c r="AE446" s="1"/>
      <c r="AF446" s="1"/>
      <c r="AG446" s="1"/>
      <c r="AH446" s="18" t="str">
        <f t="array" ref="AH4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6" s="18" t="str">
        <f t="array" ref="AI4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6" s="18" t="e">
        <f>VLOOKUP(data[Lead Name],get_cat!$A$170:$B$171,2,0)</f>
        <v>#N/A</v>
      </c>
    </row>
    <row r="447" spans="1:37" x14ac:dyDescent="0.3">
      <c r="A447" s="1" t="s">
        <v>524</v>
      </c>
      <c r="B447" s="1" t="s">
        <v>336</v>
      </c>
      <c r="C447" s="1" t="s">
        <v>336</v>
      </c>
      <c r="D447" s="1" t="s">
        <v>336</v>
      </c>
      <c r="E447" s="1" t="s">
        <v>526</v>
      </c>
      <c r="F447" s="1" t="s">
        <v>526</v>
      </c>
      <c r="G447" s="1" t="s">
        <v>526</v>
      </c>
      <c r="H447" s="1" t="s">
        <v>526</v>
      </c>
      <c r="I447" s="1" t="s">
        <v>526</v>
      </c>
      <c r="J447" s="1" t="s">
        <v>526</v>
      </c>
      <c r="K447" s="1" t="s">
        <v>526</v>
      </c>
      <c r="L447" s="1" t="s">
        <v>526</v>
      </c>
      <c r="M447" s="1" t="s">
        <v>526</v>
      </c>
      <c r="N447" s="1" t="s">
        <v>526</v>
      </c>
      <c r="O447" s="1" t="s">
        <v>526</v>
      </c>
      <c r="P447" s="1" t="s">
        <v>526</v>
      </c>
      <c r="Q447" s="1" t="s">
        <v>526</v>
      </c>
      <c r="R447" s="1" t="s">
        <v>526</v>
      </c>
      <c r="S447" s="1" t="s">
        <v>526</v>
      </c>
      <c r="T447" s="1" t="s">
        <v>336</v>
      </c>
      <c r="U447" s="1" t="s">
        <v>336</v>
      </c>
      <c r="V447" s="1" t="s">
        <v>336</v>
      </c>
      <c r="W447" s="1" t="s">
        <v>336</v>
      </c>
      <c r="X447" s="1" t="s">
        <v>336</v>
      </c>
      <c r="Y447" s="1" t="s">
        <v>336</v>
      </c>
      <c r="Z447" s="1" t="s">
        <v>336</v>
      </c>
      <c r="AA447" s="1"/>
      <c r="AB447" s="1"/>
      <c r="AC447" s="1"/>
      <c r="AD447" s="1"/>
      <c r="AE447" s="1"/>
      <c r="AF447" s="1"/>
      <c r="AG447" s="1"/>
      <c r="AH447" s="18" t="str">
        <f t="array" ref="AH4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7" s="18" t="str">
        <f t="array" ref="AI4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7" s="18" t="e">
        <f>VLOOKUP(data[Lead Name],get_cat!$A$170:$B$171,2,0)</f>
        <v>#N/A</v>
      </c>
    </row>
    <row r="448" spans="1:37" x14ac:dyDescent="0.3">
      <c r="A448" s="1" t="s">
        <v>524</v>
      </c>
      <c r="B448" s="1" t="s">
        <v>336</v>
      </c>
      <c r="C448" s="1" t="s">
        <v>336</v>
      </c>
      <c r="D448" s="1" t="s">
        <v>336</v>
      </c>
      <c r="E448" s="1" t="s">
        <v>526</v>
      </c>
      <c r="F448" s="1" t="s">
        <v>526</v>
      </c>
      <c r="G448" s="1" t="s">
        <v>526</v>
      </c>
      <c r="H448" s="1" t="s">
        <v>526</v>
      </c>
      <c r="I448" s="1" t="s">
        <v>526</v>
      </c>
      <c r="J448" s="1" t="s">
        <v>526</v>
      </c>
      <c r="K448" s="1" t="s">
        <v>526</v>
      </c>
      <c r="L448" s="1" t="s">
        <v>526</v>
      </c>
      <c r="M448" s="1" t="s">
        <v>526</v>
      </c>
      <c r="N448" s="1" t="s">
        <v>526</v>
      </c>
      <c r="O448" s="1" t="s">
        <v>526</v>
      </c>
      <c r="P448" s="1" t="s">
        <v>526</v>
      </c>
      <c r="Q448" s="1" t="s">
        <v>526</v>
      </c>
      <c r="R448" s="1" t="s">
        <v>526</v>
      </c>
      <c r="S448" s="1" t="s">
        <v>526</v>
      </c>
      <c r="T448" s="1" t="s">
        <v>336</v>
      </c>
      <c r="U448" s="1" t="s">
        <v>336</v>
      </c>
      <c r="V448" s="1" t="s">
        <v>336</v>
      </c>
      <c r="W448" s="1" t="s">
        <v>336</v>
      </c>
      <c r="X448" s="1" t="s">
        <v>336</v>
      </c>
      <c r="Y448" s="1" t="s">
        <v>336</v>
      </c>
      <c r="Z448" s="1" t="s">
        <v>336</v>
      </c>
      <c r="AA448" s="1"/>
      <c r="AB448" s="1"/>
      <c r="AC448" s="1"/>
      <c r="AD448" s="1"/>
      <c r="AE448" s="1"/>
      <c r="AF448" s="1"/>
      <c r="AG448" s="1"/>
      <c r="AH448" s="18" t="str">
        <f t="array" ref="AH4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8" s="18" t="str">
        <f t="array" ref="AI4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8" s="18" t="e">
        <f>VLOOKUP(data[Lead Name],get_cat!$A$170:$B$171,2,0)</f>
        <v>#N/A</v>
      </c>
    </row>
    <row r="449" spans="1:37" x14ac:dyDescent="0.3">
      <c r="A449" s="1" t="s">
        <v>524</v>
      </c>
      <c r="B449" s="1" t="s">
        <v>336</v>
      </c>
      <c r="C449" s="1" t="s">
        <v>336</v>
      </c>
      <c r="D449" s="1" t="s">
        <v>336</v>
      </c>
      <c r="E449" s="1" t="s">
        <v>526</v>
      </c>
      <c r="F449" s="1" t="s">
        <v>526</v>
      </c>
      <c r="G449" s="1" t="s">
        <v>526</v>
      </c>
      <c r="H449" s="1" t="s">
        <v>526</v>
      </c>
      <c r="I449" s="1" t="s">
        <v>526</v>
      </c>
      <c r="J449" s="1" t="s">
        <v>526</v>
      </c>
      <c r="K449" s="1" t="s">
        <v>526</v>
      </c>
      <c r="L449" s="1" t="s">
        <v>526</v>
      </c>
      <c r="M449" s="1" t="s">
        <v>526</v>
      </c>
      <c r="N449" s="1" t="s">
        <v>526</v>
      </c>
      <c r="O449" s="1" t="s">
        <v>526</v>
      </c>
      <c r="P449" s="1" t="s">
        <v>526</v>
      </c>
      <c r="Q449" s="1" t="s">
        <v>526</v>
      </c>
      <c r="R449" s="1" t="s">
        <v>526</v>
      </c>
      <c r="S449" s="1" t="s">
        <v>526</v>
      </c>
      <c r="T449" s="1" t="s">
        <v>336</v>
      </c>
      <c r="U449" s="1" t="s">
        <v>336</v>
      </c>
      <c r="V449" s="1" t="s">
        <v>336</v>
      </c>
      <c r="W449" s="1" t="s">
        <v>336</v>
      </c>
      <c r="X449" s="1" t="s">
        <v>336</v>
      </c>
      <c r="Y449" s="1" t="s">
        <v>336</v>
      </c>
      <c r="Z449" s="1" t="s">
        <v>336</v>
      </c>
      <c r="AA449" s="1"/>
      <c r="AB449" s="1"/>
      <c r="AC449" s="1"/>
      <c r="AD449" s="1"/>
      <c r="AE449" s="1"/>
      <c r="AF449" s="1"/>
      <c r="AG449" s="1"/>
      <c r="AH449" s="18" t="str">
        <f t="array" ref="AH4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49" s="18" t="str">
        <f t="array" ref="AI4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49" s="18" t="e">
        <f>VLOOKUP(data[Lead Name],get_cat!$A$170:$B$171,2,0)</f>
        <v>#N/A</v>
      </c>
    </row>
    <row r="450" spans="1:37" x14ac:dyDescent="0.3">
      <c r="A450" s="1" t="s">
        <v>524</v>
      </c>
      <c r="B450" s="1" t="s">
        <v>336</v>
      </c>
      <c r="C450" s="1" t="s">
        <v>336</v>
      </c>
      <c r="D450" s="1" t="s">
        <v>336</v>
      </c>
      <c r="E450" s="1" t="s">
        <v>526</v>
      </c>
      <c r="F450" s="1" t="s">
        <v>526</v>
      </c>
      <c r="G450" s="1" t="s">
        <v>526</v>
      </c>
      <c r="H450" s="1" t="s">
        <v>526</v>
      </c>
      <c r="I450" s="1" t="s">
        <v>526</v>
      </c>
      <c r="J450" s="1" t="s">
        <v>526</v>
      </c>
      <c r="K450" s="1" t="s">
        <v>526</v>
      </c>
      <c r="L450" s="1" t="s">
        <v>526</v>
      </c>
      <c r="M450" s="1" t="s">
        <v>526</v>
      </c>
      <c r="N450" s="1" t="s">
        <v>526</v>
      </c>
      <c r="O450" s="1" t="s">
        <v>526</v>
      </c>
      <c r="P450" s="1" t="s">
        <v>526</v>
      </c>
      <c r="Q450" s="1" t="s">
        <v>526</v>
      </c>
      <c r="R450" s="1" t="s">
        <v>526</v>
      </c>
      <c r="S450" s="1" t="s">
        <v>526</v>
      </c>
      <c r="T450" s="1" t="s">
        <v>336</v>
      </c>
      <c r="U450" s="1" t="s">
        <v>336</v>
      </c>
      <c r="V450" s="1" t="s">
        <v>336</v>
      </c>
      <c r="W450" s="1" t="s">
        <v>336</v>
      </c>
      <c r="X450" s="1" t="s">
        <v>336</v>
      </c>
      <c r="Y450" s="1" t="s">
        <v>336</v>
      </c>
      <c r="Z450" s="1" t="s">
        <v>336</v>
      </c>
      <c r="AA450" s="1"/>
      <c r="AB450" s="1"/>
      <c r="AC450" s="1"/>
      <c r="AD450" s="1"/>
      <c r="AE450" s="1"/>
      <c r="AF450" s="1"/>
      <c r="AG450" s="1"/>
      <c r="AH450" s="18" t="str">
        <f t="array" ref="AH4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0" s="18" t="str">
        <f t="array" ref="AI4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0" s="18" t="e">
        <f>VLOOKUP(data[Lead Name],get_cat!$A$170:$B$171,2,0)</f>
        <v>#N/A</v>
      </c>
    </row>
    <row r="451" spans="1:37" x14ac:dyDescent="0.3">
      <c r="A451" s="1" t="s">
        <v>524</v>
      </c>
      <c r="B451" s="1" t="s">
        <v>336</v>
      </c>
      <c r="C451" s="1" t="s">
        <v>336</v>
      </c>
      <c r="D451" s="1" t="s">
        <v>336</v>
      </c>
      <c r="E451" s="1" t="s">
        <v>526</v>
      </c>
      <c r="F451" s="1" t="s">
        <v>526</v>
      </c>
      <c r="G451" s="1" t="s">
        <v>526</v>
      </c>
      <c r="H451" s="1" t="s">
        <v>526</v>
      </c>
      <c r="I451" s="1" t="s">
        <v>526</v>
      </c>
      <c r="J451" s="1" t="s">
        <v>526</v>
      </c>
      <c r="K451" s="1" t="s">
        <v>526</v>
      </c>
      <c r="L451" s="1" t="s">
        <v>526</v>
      </c>
      <c r="M451" s="1" t="s">
        <v>526</v>
      </c>
      <c r="N451" s="1" t="s">
        <v>526</v>
      </c>
      <c r="O451" s="1" t="s">
        <v>526</v>
      </c>
      <c r="P451" s="1" t="s">
        <v>526</v>
      </c>
      <c r="Q451" s="1" t="s">
        <v>526</v>
      </c>
      <c r="R451" s="1" t="s">
        <v>526</v>
      </c>
      <c r="S451" s="1" t="s">
        <v>526</v>
      </c>
      <c r="T451" s="1" t="s">
        <v>336</v>
      </c>
      <c r="U451" s="1" t="s">
        <v>336</v>
      </c>
      <c r="V451" s="1" t="s">
        <v>336</v>
      </c>
      <c r="W451" s="1" t="s">
        <v>336</v>
      </c>
      <c r="X451" s="1" t="s">
        <v>336</v>
      </c>
      <c r="Y451" s="1" t="s">
        <v>336</v>
      </c>
      <c r="Z451" s="1" t="s">
        <v>336</v>
      </c>
      <c r="AA451" s="1"/>
      <c r="AB451" s="1"/>
      <c r="AC451" s="1"/>
      <c r="AD451" s="1"/>
      <c r="AE451" s="1"/>
      <c r="AF451" s="1"/>
      <c r="AG451" s="1"/>
      <c r="AH451" s="18" t="str">
        <f t="array" ref="AH4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1" s="18" t="str">
        <f t="array" ref="AI4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1" s="18" t="e">
        <f>VLOOKUP(data[Lead Name],get_cat!$A$170:$B$171,2,0)</f>
        <v>#N/A</v>
      </c>
    </row>
    <row r="452" spans="1:37" x14ac:dyDescent="0.3">
      <c r="A452" s="1" t="s">
        <v>524</v>
      </c>
      <c r="B452" s="1" t="s">
        <v>336</v>
      </c>
      <c r="C452" s="1" t="s">
        <v>336</v>
      </c>
      <c r="D452" s="1" t="s">
        <v>336</v>
      </c>
      <c r="E452" s="1" t="s">
        <v>526</v>
      </c>
      <c r="F452" s="1" t="s">
        <v>526</v>
      </c>
      <c r="G452" s="1" t="s">
        <v>526</v>
      </c>
      <c r="H452" s="1" t="s">
        <v>526</v>
      </c>
      <c r="I452" s="1" t="s">
        <v>526</v>
      </c>
      <c r="J452" s="1" t="s">
        <v>526</v>
      </c>
      <c r="K452" s="1" t="s">
        <v>526</v>
      </c>
      <c r="L452" s="1" t="s">
        <v>526</v>
      </c>
      <c r="M452" s="1" t="s">
        <v>526</v>
      </c>
      <c r="N452" s="1" t="s">
        <v>526</v>
      </c>
      <c r="O452" s="1" t="s">
        <v>526</v>
      </c>
      <c r="P452" s="1" t="s">
        <v>526</v>
      </c>
      <c r="Q452" s="1" t="s">
        <v>526</v>
      </c>
      <c r="R452" s="1" t="s">
        <v>526</v>
      </c>
      <c r="S452" s="1" t="s">
        <v>526</v>
      </c>
      <c r="T452" s="1" t="s">
        <v>336</v>
      </c>
      <c r="U452" s="1" t="s">
        <v>336</v>
      </c>
      <c r="V452" s="1" t="s">
        <v>336</v>
      </c>
      <c r="W452" s="1" t="s">
        <v>336</v>
      </c>
      <c r="X452" s="1" t="s">
        <v>336</v>
      </c>
      <c r="Y452" s="1" t="s">
        <v>336</v>
      </c>
      <c r="Z452" s="1" t="s">
        <v>336</v>
      </c>
      <c r="AA452" s="1"/>
      <c r="AB452" s="1"/>
      <c r="AC452" s="1"/>
      <c r="AD452" s="1"/>
      <c r="AE452" s="1"/>
      <c r="AF452" s="1"/>
      <c r="AG452" s="1"/>
      <c r="AH452" s="18" t="str">
        <f t="array" ref="AH4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2" s="18" t="str">
        <f t="array" ref="AI4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2" s="18" t="e">
        <f>VLOOKUP(data[Lead Name],get_cat!$A$170:$B$171,2,0)</f>
        <v>#N/A</v>
      </c>
    </row>
    <row r="453" spans="1:37" x14ac:dyDescent="0.3">
      <c r="A453" s="1" t="s">
        <v>524</v>
      </c>
      <c r="B453" s="1" t="s">
        <v>336</v>
      </c>
      <c r="C453" s="1" t="s">
        <v>336</v>
      </c>
      <c r="D453" s="1" t="s">
        <v>336</v>
      </c>
      <c r="E453" s="1" t="s">
        <v>526</v>
      </c>
      <c r="F453" s="1" t="s">
        <v>526</v>
      </c>
      <c r="G453" s="1" t="s">
        <v>526</v>
      </c>
      <c r="H453" s="1" t="s">
        <v>526</v>
      </c>
      <c r="I453" s="1" t="s">
        <v>526</v>
      </c>
      <c r="J453" s="1" t="s">
        <v>526</v>
      </c>
      <c r="K453" s="1" t="s">
        <v>526</v>
      </c>
      <c r="L453" s="1" t="s">
        <v>526</v>
      </c>
      <c r="M453" s="1" t="s">
        <v>526</v>
      </c>
      <c r="N453" s="1" t="s">
        <v>526</v>
      </c>
      <c r="O453" s="1" t="s">
        <v>526</v>
      </c>
      <c r="P453" s="1" t="s">
        <v>526</v>
      </c>
      <c r="Q453" s="1" t="s">
        <v>526</v>
      </c>
      <c r="R453" s="1" t="s">
        <v>526</v>
      </c>
      <c r="S453" s="1" t="s">
        <v>526</v>
      </c>
      <c r="T453" s="1" t="s">
        <v>336</v>
      </c>
      <c r="U453" s="1" t="s">
        <v>336</v>
      </c>
      <c r="V453" s="1" t="s">
        <v>336</v>
      </c>
      <c r="W453" s="1" t="s">
        <v>336</v>
      </c>
      <c r="X453" s="1" t="s">
        <v>336</v>
      </c>
      <c r="Y453" s="1" t="s">
        <v>336</v>
      </c>
      <c r="Z453" s="1" t="s">
        <v>336</v>
      </c>
      <c r="AA453" s="1"/>
      <c r="AB453" s="1"/>
      <c r="AC453" s="1"/>
      <c r="AD453" s="1"/>
      <c r="AE453" s="1"/>
      <c r="AF453" s="1"/>
      <c r="AG453" s="1"/>
      <c r="AH453" s="18" t="str">
        <f t="array" ref="AH4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3" s="18" t="str">
        <f t="array" ref="AI4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3" s="18" t="e">
        <f>VLOOKUP(data[Lead Name],get_cat!$A$170:$B$171,2,0)</f>
        <v>#N/A</v>
      </c>
    </row>
    <row r="454" spans="1:37" x14ac:dyDescent="0.3">
      <c r="A454" s="1" t="s">
        <v>524</v>
      </c>
      <c r="B454" s="1" t="s">
        <v>336</v>
      </c>
      <c r="C454" s="1" t="s">
        <v>336</v>
      </c>
      <c r="D454" s="1" t="s">
        <v>336</v>
      </c>
      <c r="E454" s="1" t="s">
        <v>526</v>
      </c>
      <c r="F454" s="1" t="s">
        <v>526</v>
      </c>
      <c r="G454" s="1" t="s">
        <v>526</v>
      </c>
      <c r="H454" s="1" t="s">
        <v>526</v>
      </c>
      <c r="I454" s="1" t="s">
        <v>526</v>
      </c>
      <c r="J454" s="1" t="s">
        <v>526</v>
      </c>
      <c r="K454" s="1" t="s">
        <v>526</v>
      </c>
      <c r="L454" s="1" t="s">
        <v>526</v>
      </c>
      <c r="M454" s="1" t="s">
        <v>526</v>
      </c>
      <c r="N454" s="1" t="s">
        <v>526</v>
      </c>
      <c r="O454" s="1" t="s">
        <v>526</v>
      </c>
      <c r="P454" s="1" t="s">
        <v>526</v>
      </c>
      <c r="Q454" s="1" t="s">
        <v>526</v>
      </c>
      <c r="R454" s="1" t="s">
        <v>526</v>
      </c>
      <c r="S454" s="1" t="s">
        <v>526</v>
      </c>
      <c r="T454" s="1" t="s">
        <v>336</v>
      </c>
      <c r="U454" s="1" t="s">
        <v>336</v>
      </c>
      <c r="V454" s="1" t="s">
        <v>336</v>
      </c>
      <c r="W454" s="1" t="s">
        <v>336</v>
      </c>
      <c r="X454" s="1" t="s">
        <v>336</v>
      </c>
      <c r="Y454" s="1" t="s">
        <v>336</v>
      </c>
      <c r="Z454" s="1" t="s">
        <v>336</v>
      </c>
      <c r="AA454" s="1"/>
      <c r="AB454" s="1"/>
      <c r="AC454" s="1"/>
      <c r="AD454" s="1"/>
      <c r="AE454" s="1"/>
      <c r="AF454" s="1"/>
      <c r="AG454" s="1"/>
      <c r="AH454" s="18" t="str">
        <f t="array" ref="AH4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4" s="18" t="str">
        <f t="array" ref="AI4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4" s="18" t="e">
        <f>VLOOKUP(data[Lead Name],get_cat!$A$170:$B$171,2,0)</f>
        <v>#N/A</v>
      </c>
    </row>
    <row r="455" spans="1:37" x14ac:dyDescent="0.3">
      <c r="A455" s="1" t="s">
        <v>524</v>
      </c>
      <c r="B455" s="1" t="s">
        <v>336</v>
      </c>
      <c r="C455" s="1" t="s">
        <v>336</v>
      </c>
      <c r="D455" s="1" t="s">
        <v>336</v>
      </c>
      <c r="E455" s="1" t="s">
        <v>526</v>
      </c>
      <c r="F455" s="1" t="s">
        <v>526</v>
      </c>
      <c r="G455" s="1" t="s">
        <v>526</v>
      </c>
      <c r="H455" s="1" t="s">
        <v>526</v>
      </c>
      <c r="I455" s="1" t="s">
        <v>526</v>
      </c>
      <c r="J455" s="1" t="s">
        <v>526</v>
      </c>
      <c r="K455" s="1" t="s">
        <v>526</v>
      </c>
      <c r="L455" s="1" t="s">
        <v>526</v>
      </c>
      <c r="M455" s="1" t="s">
        <v>526</v>
      </c>
      <c r="N455" s="1" t="s">
        <v>526</v>
      </c>
      <c r="O455" s="1" t="s">
        <v>526</v>
      </c>
      <c r="P455" s="1" t="s">
        <v>526</v>
      </c>
      <c r="Q455" s="1" t="s">
        <v>526</v>
      </c>
      <c r="R455" s="1" t="s">
        <v>526</v>
      </c>
      <c r="S455" s="1" t="s">
        <v>526</v>
      </c>
      <c r="T455" s="1" t="s">
        <v>336</v>
      </c>
      <c r="U455" s="1" t="s">
        <v>336</v>
      </c>
      <c r="V455" s="1" t="s">
        <v>336</v>
      </c>
      <c r="W455" s="1" t="s">
        <v>336</v>
      </c>
      <c r="X455" s="1" t="s">
        <v>336</v>
      </c>
      <c r="Y455" s="1" t="s">
        <v>336</v>
      </c>
      <c r="Z455" s="1" t="s">
        <v>336</v>
      </c>
      <c r="AA455" s="1"/>
      <c r="AB455" s="1"/>
      <c r="AC455" s="1"/>
      <c r="AD455" s="1"/>
      <c r="AE455" s="1"/>
      <c r="AF455" s="1"/>
      <c r="AG455" s="1"/>
      <c r="AH455" s="18" t="str">
        <f t="array" ref="AH4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5" s="18" t="str">
        <f t="array" ref="AI4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5" s="18" t="e">
        <f>VLOOKUP(data[Lead Name],get_cat!$A$170:$B$171,2,0)</f>
        <v>#N/A</v>
      </c>
    </row>
    <row r="456" spans="1:37" x14ac:dyDescent="0.3">
      <c r="A456" s="1" t="s">
        <v>524</v>
      </c>
      <c r="B456" s="1" t="s">
        <v>336</v>
      </c>
      <c r="C456" s="1" t="s">
        <v>336</v>
      </c>
      <c r="D456" s="1" t="s">
        <v>336</v>
      </c>
      <c r="E456" s="1" t="s">
        <v>526</v>
      </c>
      <c r="F456" s="1" t="s">
        <v>526</v>
      </c>
      <c r="G456" s="1" t="s">
        <v>526</v>
      </c>
      <c r="H456" s="1" t="s">
        <v>526</v>
      </c>
      <c r="I456" s="1" t="s">
        <v>526</v>
      </c>
      <c r="J456" s="1" t="s">
        <v>526</v>
      </c>
      <c r="K456" s="1" t="s">
        <v>526</v>
      </c>
      <c r="L456" s="1" t="s">
        <v>526</v>
      </c>
      <c r="M456" s="1" t="s">
        <v>526</v>
      </c>
      <c r="N456" s="1" t="s">
        <v>526</v>
      </c>
      <c r="O456" s="1" t="s">
        <v>526</v>
      </c>
      <c r="P456" s="1" t="s">
        <v>526</v>
      </c>
      <c r="Q456" s="1" t="s">
        <v>526</v>
      </c>
      <c r="R456" s="1" t="s">
        <v>526</v>
      </c>
      <c r="S456" s="1" t="s">
        <v>526</v>
      </c>
      <c r="T456" s="1" t="s">
        <v>336</v>
      </c>
      <c r="U456" s="1" t="s">
        <v>336</v>
      </c>
      <c r="V456" s="1" t="s">
        <v>336</v>
      </c>
      <c r="W456" s="1" t="s">
        <v>336</v>
      </c>
      <c r="X456" s="1" t="s">
        <v>336</v>
      </c>
      <c r="Y456" s="1" t="s">
        <v>336</v>
      </c>
      <c r="Z456" s="1" t="s">
        <v>336</v>
      </c>
      <c r="AA456" s="1"/>
      <c r="AB456" s="1"/>
      <c r="AC456" s="1"/>
      <c r="AD456" s="1"/>
      <c r="AE456" s="1"/>
      <c r="AF456" s="1"/>
      <c r="AG456" s="1"/>
      <c r="AH456" s="18" t="str">
        <f t="array" ref="AH4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6" s="18" t="str">
        <f t="array" ref="AI4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6" s="18" t="e">
        <f>VLOOKUP(data[Lead Name],get_cat!$A$170:$B$171,2,0)</f>
        <v>#N/A</v>
      </c>
    </row>
    <row r="457" spans="1:37" x14ac:dyDescent="0.3">
      <c r="A457" s="1" t="s">
        <v>524</v>
      </c>
      <c r="B457" s="1" t="s">
        <v>336</v>
      </c>
      <c r="C457" s="1" t="s">
        <v>336</v>
      </c>
      <c r="D457" s="1" t="s">
        <v>336</v>
      </c>
      <c r="E457" s="1" t="s">
        <v>526</v>
      </c>
      <c r="F457" s="1" t="s">
        <v>526</v>
      </c>
      <c r="G457" s="1" t="s">
        <v>526</v>
      </c>
      <c r="H457" s="1" t="s">
        <v>526</v>
      </c>
      <c r="I457" s="1" t="s">
        <v>526</v>
      </c>
      <c r="J457" s="1" t="s">
        <v>526</v>
      </c>
      <c r="K457" s="1" t="s">
        <v>526</v>
      </c>
      <c r="L457" s="1" t="s">
        <v>526</v>
      </c>
      <c r="M457" s="1" t="s">
        <v>526</v>
      </c>
      <c r="N457" s="1" t="s">
        <v>526</v>
      </c>
      <c r="O457" s="1" t="s">
        <v>526</v>
      </c>
      <c r="P457" s="1" t="s">
        <v>526</v>
      </c>
      <c r="Q457" s="1" t="s">
        <v>526</v>
      </c>
      <c r="R457" s="1" t="s">
        <v>526</v>
      </c>
      <c r="S457" s="1" t="s">
        <v>526</v>
      </c>
      <c r="T457" s="1" t="s">
        <v>336</v>
      </c>
      <c r="U457" s="1" t="s">
        <v>336</v>
      </c>
      <c r="V457" s="1" t="s">
        <v>336</v>
      </c>
      <c r="W457" s="1" t="s">
        <v>336</v>
      </c>
      <c r="X457" s="1" t="s">
        <v>336</v>
      </c>
      <c r="Y457" s="1" t="s">
        <v>336</v>
      </c>
      <c r="Z457" s="1" t="s">
        <v>336</v>
      </c>
      <c r="AA457" s="1"/>
      <c r="AB457" s="1"/>
      <c r="AC457" s="1"/>
      <c r="AD457" s="1"/>
      <c r="AE457" s="1"/>
      <c r="AF457" s="1"/>
      <c r="AG457" s="1"/>
      <c r="AH457" s="18" t="str">
        <f t="array" ref="AH4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7" s="18" t="str">
        <f t="array" ref="AI4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7" s="18" t="e">
        <f>VLOOKUP(data[Lead Name],get_cat!$A$170:$B$171,2,0)</f>
        <v>#N/A</v>
      </c>
    </row>
    <row r="458" spans="1:37" x14ac:dyDescent="0.3">
      <c r="A458" s="1" t="s">
        <v>524</v>
      </c>
      <c r="B458" s="1" t="s">
        <v>336</v>
      </c>
      <c r="C458" s="1" t="s">
        <v>336</v>
      </c>
      <c r="D458" s="1" t="s">
        <v>336</v>
      </c>
      <c r="E458" s="1" t="s">
        <v>526</v>
      </c>
      <c r="F458" s="1" t="s">
        <v>526</v>
      </c>
      <c r="G458" s="1" t="s">
        <v>526</v>
      </c>
      <c r="H458" s="1" t="s">
        <v>526</v>
      </c>
      <c r="I458" s="1" t="s">
        <v>526</v>
      </c>
      <c r="J458" s="1" t="s">
        <v>526</v>
      </c>
      <c r="K458" s="1" t="s">
        <v>526</v>
      </c>
      <c r="L458" s="1" t="s">
        <v>526</v>
      </c>
      <c r="M458" s="1" t="s">
        <v>526</v>
      </c>
      <c r="N458" s="1" t="s">
        <v>526</v>
      </c>
      <c r="O458" s="1" t="s">
        <v>526</v>
      </c>
      <c r="P458" s="1" t="s">
        <v>526</v>
      </c>
      <c r="Q458" s="1" t="s">
        <v>526</v>
      </c>
      <c r="R458" s="1" t="s">
        <v>526</v>
      </c>
      <c r="S458" s="1" t="s">
        <v>526</v>
      </c>
      <c r="T458" s="1" t="s">
        <v>336</v>
      </c>
      <c r="U458" s="1" t="s">
        <v>336</v>
      </c>
      <c r="V458" s="1" t="s">
        <v>336</v>
      </c>
      <c r="W458" s="1" t="s">
        <v>336</v>
      </c>
      <c r="X458" s="1" t="s">
        <v>336</v>
      </c>
      <c r="Y458" s="1" t="s">
        <v>336</v>
      </c>
      <c r="Z458" s="1" t="s">
        <v>336</v>
      </c>
      <c r="AA458" s="1"/>
      <c r="AB458" s="1"/>
      <c r="AC458" s="1"/>
      <c r="AD458" s="1"/>
      <c r="AE458" s="1"/>
      <c r="AF458" s="1"/>
      <c r="AG458" s="1"/>
      <c r="AH458" s="18" t="str">
        <f t="array" ref="AH4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8" s="18" t="str">
        <f t="array" ref="AI4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8" s="18" t="e">
        <f>VLOOKUP(data[Lead Name],get_cat!$A$170:$B$171,2,0)</f>
        <v>#N/A</v>
      </c>
    </row>
    <row r="459" spans="1:37" x14ac:dyDescent="0.3">
      <c r="A459" s="1" t="s">
        <v>524</v>
      </c>
      <c r="B459" s="1" t="s">
        <v>336</v>
      </c>
      <c r="C459" s="1" t="s">
        <v>336</v>
      </c>
      <c r="D459" s="1" t="s">
        <v>336</v>
      </c>
      <c r="E459" s="1" t="s">
        <v>526</v>
      </c>
      <c r="F459" s="1" t="s">
        <v>526</v>
      </c>
      <c r="G459" s="1" t="s">
        <v>526</v>
      </c>
      <c r="H459" s="1" t="s">
        <v>526</v>
      </c>
      <c r="I459" s="1" t="s">
        <v>526</v>
      </c>
      <c r="J459" s="1" t="s">
        <v>526</v>
      </c>
      <c r="K459" s="1" t="s">
        <v>526</v>
      </c>
      <c r="L459" s="1" t="s">
        <v>526</v>
      </c>
      <c r="M459" s="1" t="s">
        <v>526</v>
      </c>
      <c r="N459" s="1" t="s">
        <v>526</v>
      </c>
      <c r="O459" s="1" t="s">
        <v>526</v>
      </c>
      <c r="P459" s="1" t="s">
        <v>526</v>
      </c>
      <c r="Q459" s="1" t="s">
        <v>526</v>
      </c>
      <c r="R459" s="1" t="s">
        <v>526</v>
      </c>
      <c r="S459" s="1" t="s">
        <v>526</v>
      </c>
      <c r="T459" s="1" t="s">
        <v>336</v>
      </c>
      <c r="U459" s="1" t="s">
        <v>336</v>
      </c>
      <c r="V459" s="1" t="s">
        <v>336</v>
      </c>
      <c r="W459" s="1" t="s">
        <v>336</v>
      </c>
      <c r="X459" s="1" t="s">
        <v>336</v>
      </c>
      <c r="Y459" s="1" t="s">
        <v>336</v>
      </c>
      <c r="Z459" s="1" t="s">
        <v>336</v>
      </c>
      <c r="AA459" s="1"/>
      <c r="AB459" s="1"/>
      <c r="AC459" s="1"/>
      <c r="AD459" s="1"/>
      <c r="AE459" s="1"/>
      <c r="AF459" s="1"/>
      <c r="AG459" s="1"/>
      <c r="AH459" s="18" t="str">
        <f t="array" ref="AH4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59" s="18" t="str">
        <f t="array" ref="AI4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59" s="18" t="e">
        <f>VLOOKUP(data[Lead Name],get_cat!$A$170:$B$171,2,0)</f>
        <v>#N/A</v>
      </c>
    </row>
    <row r="460" spans="1:37" x14ac:dyDescent="0.3">
      <c r="A460" s="1" t="s">
        <v>524</v>
      </c>
      <c r="B460" s="1" t="s">
        <v>336</v>
      </c>
      <c r="C460" s="1" t="s">
        <v>336</v>
      </c>
      <c r="D460" s="1" t="s">
        <v>336</v>
      </c>
      <c r="E460" s="1" t="s">
        <v>526</v>
      </c>
      <c r="F460" s="1" t="s">
        <v>526</v>
      </c>
      <c r="G460" s="1" t="s">
        <v>526</v>
      </c>
      <c r="H460" s="1" t="s">
        <v>526</v>
      </c>
      <c r="I460" s="1" t="s">
        <v>526</v>
      </c>
      <c r="J460" s="1" t="s">
        <v>526</v>
      </c>
      <c r="K460" s="1" t="s">
        <v>526</v>
      </c>
      <c r="L460" s="1" t="s">
        <v>526</v>
      </c>
      <c r="M460" s="1" t="s">
        <v>526</v>
      </c>
      <c r="N460" s="1" t="s">
        <v>526</v>
      </c>
      <c r="O460" s="1" t="s">
        <v>526</v>
      </c>
      <c r="P460" s="1" t="s">
        <v>526</v>
      </c>
      <c r="Q460" s="1" t="s">
        <v>526</v>
      </c>
      <c r="R460" s="1" t="s">
        <v>526</v>
      </c>
      <c r="S460" s="1" t="s">
        <v>526</v>
      </c>
      <c r="T460" s="1" t="s">
        <v>336</v>
      </c>
      <c r="U460" s="1" t="s">
        <v>336</v>
      </c>
      <c r="V460" s="1" t="s">
        <v>336</v>
      </c>
      <c r="W460" s="1" t="s">
        <v>336</v>
      </c>
      <c r="X460" s="1" t="s">
        <v>336</v>
      </c>
      <c r="Y460" s="1" t="s">
        <v>336</v>
      </c>
      <c r="Z460" s="1" t="s">
        <v>336</v>
      </c>
      <c r="AA460" s="1"/>
      <c r="AB460" s="1"/>
      <c r="AC460" s="1"/>
      <c r="AD460" s="1"/>
      <c r="AE460" s="1"/>
      <c r="AF460" s="1"/>
      <c r="AG460" s="1"/>
      <c r="AH460" s="18" t="str">
        <f t="array" ref="AH4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0" s="18" t="str">
        <f t="array" ref="AI4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0" s="18" t="e">
        <f>VLOOKUP(data[Lead Name],get_cat!$A$170:$B$171,2,0)</f>
        <v>#N/A</v>
      </c>
    </row>
    <row r="461" spans="1:37" x14ac:dyDescent="0.3">
      <c r="A461" s="1" t="s">
        <v>524</v>
      </c>
      <c r="B461" s="1" t="s">
        <v>336</v>
      </c>
      <c r="C461" s="1" t="s">
        <v>336</v>
      </c>
      <c r="D461" s="1" t="s">
        <v>336</v>
      </c>
      <c r="E461" s="1" t="s">
        <v>526</v>
      </c>
      <c r="F461" s="1" t="s">
        <v>526</v>
      </c>
      <c r="G461" s="1" t="s">
        <v>526</v>
      </c>
      <c r="H461" s="1" t="s">
        <v>526</v>
      </c>
      <c r="I461" s="1" t="s">
        <v>526</v>
      </c>
      <c r="J461" s="1" t="s">
        <v>526</v>
      </c>
      <c r="K461" s="1" t="s">
        <v>526</v>
      </c>
      <c r="L461" s="1" t="s">
        <v>526</v>
      </c>
      <c r="M461" s="1" t="s">
        <v>526</v>
      </c>
      <c r="N461" s="1" t="s">
        <v>526</v>
      </c>
      <c r="O461" s="1" t="s">
        <v>526</v>
      </c>
      <c r="P461" s="1" t="s">
        <v>526</v>
      </c>
      <c r="Q461" s="1" t="s">
        <v>526</v>
      </c>
      <c r="R461" s="1" t="s">
        <v>526</v>
      </c>
      <c r="S461" s="1" t="s">
        <v>526</v>
      </c>
      <c r="T461" s="1" t="s">
        <v>336</v>
      </c>
      <c r="U461" s="1" t="s">
        <v>336</v>
      </c>
      <c r="V461" s="1" t="s">
        <v>336</v>
      </c>
      <c r="W461" s="1" t="s">
        <v>336</v>
      </c>
      <c r="X461" s="1" t="s">
        <v>336</v>
      </c>
      <c r="Y461" s="1" t="s">
        <v>336</v>
      </c>
      <c r="Z461" s="1" t="s">
        <v>336</v>
      </c>
      <c r="AA461" s="1"/>
      <c r="AB461" s="1"/>
      <c r="AC461" s="1"/>
      <c r="AD461" s="1"/>
      <c r="AE461" s="1"/>
      <c r="AF461" s="1"/>
      <c r="AG461" s="1"/>
      <c r="AH461" s="18" t="str">
        <f t="array" ref="AH4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1" s="18" t="str">
        <f t="array" ref="AI4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1" s="18" t="e">
        <f>VLOOKUP(data[Lead Name],get_cat!$A$170:$B$171,2,0)</f>
        <v>#N/A</v>
      </c>
    </row>
    <row r="462" spans="1:37" x14ac:dyDescent="0.3">
      <c r="A462" s="1" t="s">
        <v>524</v>
      </c>
      <c r="B462" s="1" t="s">
        <v>336</v>
      </c>
      <c r="C462" s="1" t="s">
        <v>336</v>
      </c>
      <c r="D462" s="1" t="s">
        <v>336</v>
      </c>
      <c r="E462" s="1" t="s">
        <v>526</v>
      </c>
      <c r="F462" s="1" t="s">
        <v>526</v>
      </c>
      <c r="G462" s="1" t="s">
        <v>526</v>
      </c>
      <c r="H462" s="1" t="s">
        <v>526</v>
      </c>
      <c r="I462" s="1" t="s">
        <v>526</v>
      </c>
      <c r="J462" s="1" t="s">
        <v>526</v>
      </c>
      <c r="K462" s="1" t="s">
        <v>526</v>
      </c>
      <c r="L462" s="1" t="s">
        <v>526</v>
      </c>
      <c r="M462" s="1" t="s">
        <v>526</v>
      </c>
      <c r="N462" s="1" t="s">
        <v>526</v>
      </c>
      <c r="O462" s="1" t="s">
        <v>526</v>
      </c>
      <c r="P462" s="1" t="s">
        <v>526</v>
      </c>
      <c r="Q462" s="1" t="s">
        <v>526</v>
      </c>
      <c r="R462" s="1" t="s">
        <v>526</v>
      </c>
      <c r="S462" s="1" t="s">
        <v>526</v>
      </c>
      <c r="T462" s="1" t="s">
        <v>336</v>
      </c>
      <c r="U462" s="1" t="s">
        <v>336</v>
      </c>
      <c r="V462" s="1" t="s">
        <v>336</v>
      </c>
      <c r="W462" s="1" t="s">
        <v>336</v>
      </c>
      <c r="X462" s="1" t="s">
        <v>336</v>
      </c>
      <c r="Y462" s="1" t="s">
        <v>336</v>
      </c>
      <c r="Z462" s="1" t="s">
        <v>336</v>
      </c>
      <c r="AA462" s="1"/>
      <c r="AB462" s="1"/>
      <c r="AC462" s="1"/>
      <c r="AD462" s="1"/>
      <c r="AE462" s="1"/>
      <c r="AF462" s="1"/>
      <c r="AG462" s="1"/>
      <c r="AH462" s="18" t="str">
        <f t="array" ref="AH4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2" s="18" t="str">
        <f t="array" ref="AI4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2" s="18" t="e">
        <f>VLOOKUP(data[Lead Name],get_cat!$A$170:$B$171,2,0)</f>
        <v>#N/A</v>
      </c>
    </row>
    <row r="463" spans="1:37" x14ac:dyDescent="0.3">
      <c r="A463" s="1" t="s">
        <v>524</v>
      </c>
      <c r="B463" s="1" t="s">
        <v>336</v>
      </c>
      <c r="C463" s="1" t="s">
        <v>336</v>
      </c>
      <c r="D463" s="1" t="s">
        <v>336</v>
      </c>
      <c r="E463" s="1" t="s">
        <v>526</v>
      </c>
      <c r="F463" s="1" t="s">
        <v>526</v>
      </c>
      <c r="G463" s="1" t="s">
        <v>526</v>
      </c>
      <c r="H463" s="1" t="s">
        <v>526</v>
      </c>
      <c r="I463" s="1" t="s">
        <v>526</v>
      </c>
      <c r="J463" s="1" t="s">
        <v>526</v>
      </c>
      <c r="K463" s="1" t="s">
        <v>526</v>
      </c>
      <c r="L463" s="1" t="s">
        <v>526</v>
      </c>
      <c r="M463" s="1" t="s">
        <v>526</v>
      </c>
      <c r="N463" s="1" t="s">
        <v>526</v>
      </c>
      <c r="O463" s="1" t="s">
        <v>526</v>
      </c>
      <c r="P463" s="1" t="s">
        <v>526</v>
      </c>
      <c r="Q463" s="1" t="s">
        <v>526</v>
      </c>
      <c r="R463" s="1" t="s">
        <v>526</v>
      </c>
      <c r="S463" s="1" t="s">
        <v>526</v>
      </c>
      <c r="T463" s="1" t="s">
        <v>336</v>
      </c>
      <c r="U463" s="1" t="s">
        <v>336</v>
      </c>
      <c r="V463" s="1" t="s">
        <v>336</v>
      </c>
      <c r="W463" s="1" t="s">
        <v>336</v>
      </c>
      <c r="X463" s="1" t="s">
        <v>336</v>
      </c>
      <c r="Y463" s="1" t="s">
        <v>336</v>
      </c>
      <c r="Z463" s="1" t="s">
        <v>336</v>
      </c>
      <c r="AA463" s="1"/>
      <c r="AB463" s="1"/>
      <c r="AC463" s="1"/>
      <c r="AD463" s="1"/>
      <c r="AE463" s="1"/>
      <c r="AF463" s="1"/>
      <c r="AG463" s="1"/>
      <c r="AH463" s="18" t="str">
        <f t="array" ref="AH4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3" s="18" t="str">
        <f t="array" ref="AI4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3" s="18" t="e">
        <f>VLOOKUP(data[Lead Name],get_cat!$A$170:$B$171,2,0)</f>
        <v>#N/A</v>
      </c>
    </row>
    <row r="464" spans="1:37" x14ac:dyDescent="0.3">
      <c r="A464" s="1" t="s">
        <v>524</v>
      </c>
      <c r="B464" s="1" t="s">
        <v>336</v>
      </c>
      <c r="C464" s="1" t="s">
        <v>336</v>
      </c>
      <c r="D464" s="1" t="s">
        <v>336</v>
      </c>
      <c r="E464" s="1" t="s">
        <v>526</v>
      </c>
      <c r="F464" s="1" t="s">
        <v>526</v>
      </c>
      <c r="G464" s="1" t="s">
        <v>526</v>
      </c>
      <c r="H464" s="1" t="s">
        <v>526</v>
      </c>
      <c r="I464" s="1" t="s">
        <v>526</v>
      </c>
      <c r="J464" s="1" t="s">
        <v>526</v>
      </c>
      <c r="K464" s="1" t="s">
        <v>526</v>
      </c>
      <c r="L464" s="1" t="s">
        <v>526</v>
      </c>
      <c r="M464" s="1" t="s">
        <v>526</v>
      </c>
      <c r="N464" s="1" t="s">
        <v>526</v>
      </c>
      <c r="O464" s="1" t="s">
        <v>526</v>
      </c>
      <c r="P464" s="1" t="s">
        <v>526</v>
      </c>
      <c r="Q464" s="1" t="s">
        <v>526</v>
      </c>
      <c r="R464" s="1" t="s">
        <v>526</v>
      </c>
      <c r="S464" s="1" t="s">
        <v>526</v>
      </c>
      <c r="T464" s="1" t="s">
        <v>336</v>
      </c>
      <c r="U464" s="1" t="s">
        <v>336</v>
      </c>
      <c r="V464" s="1" t="s">
        <v>336</v>
      </c>
      <c r="W464" s="1" t="s">
        <v>336</v>
      </c>
      <c r="X464" s="1" t="s">
        <v>336</v>
      </c>
      <c r="Y464" s="1" t="s">
        <v>336</v>
      </c>
      <c r="Z464" s="1" t="s">
        <v>336</v>
      </c>
      <c r="AA464" s="1"/>
      <c r="AB464" s="1"/>
      <c r="AC464" s="1"/>
      <c r="AD464" s="1"/>
      <c r="AE464" s="1"/>
      <c r="AF464" s="1"/>
      <c r="AG464" s="1"/>
      <c r="AH464" s="18" t="str">
        <f t="array" ref="AH4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4" s="18" t="str">
        <f t="array" ref="AI4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4" s="18" t="e">
        <f>VLOOKUP(data[Lead Name],get_cat!$A$170:$B$171,2,0)</f>
        <v>#N/A</v>
      </c>
    </row>
    <row r="465" spans="1:37" x14ac:dyDescent="0.3">
      <c r="A465" s="1" t="s">
        <v>524</v>
      </c>
      <c r="B465" s="1" t="s">
        <v>336</v>
      </c>
      <c r="C465" s="1" t="s">
        <v>336</v>
      </c>
      <c r="D465" s="1" t="s">
        <v>336</v>
      </c>
      <c r="E465" s="1" t="s">
        <v>526</v>
      </c>
      <c r="F465" s="1" t="s">
        <v>526</v>
      </c>
      <c r="G465" s="1" t="s">
        <v>526</v>
      </c>
      <c r="H465" s="1" t="s">
        <v>526</v>
      </c>
      <c r="I465" s="1" t="s">
        <v>526</v>
      </c>
      <c r="J465" s="1" t="s">
        <v>526</v>
      </c>
      <c r="K465" s="1" t="s">
        <v>526</v>
      </c>
      <c r="L465" s="1" t="s">
        <v>526</v>
      </c>
      <c r="M465" s="1" t="s">
        <v>526</v>
      </c>
      <c r="N465" s="1" t="s">
        <v>526</v>
      </c>
      <c r="O465" s="1" t="s">
        <v>526</v>
      </c>
      <c r="P465" s="1" t="s">
        <v>526</v>
      </c>
      <c r="Q465" s="1" t="s">
        <v>526</v>
      </c>
      <c r="R465" s="1" t="s">
        <v>526</v>
      </c>
      <c r="S465" s="1" t="s">
        <v>526</v>
      </c>
      <c r="T465" s="1" t="s">
        <v>336</v>
      </c>
      <c r="U465" s="1" t="s">
        <v>336</v>
      </c>
      <c r="V465" s="1" t="s">
        <v>336</v>
      </c>
      <c r="W465" s="1" t="s">
        <v>336</v>
      </c>
      <c r="X465" s="1" t="s">
        <v>336</v>
      </c>
      <c r="Y465" s="1" t="s">
        <v>336</v>
      </c>
      <c r="Z465" s="1" t="s">
        <v>336</v>
      </c>
      <c r="AA465" s="1"/>
      <c r="AB465" s="1"/>
      <c r="AC465" s="1"/>
      <c r="AD465" s="1"/>
      <c r="AE465" s="1"/>
      <c r="AF465" s="1"/>
      <c r="AG465" s="1"/>
      <c r="AH465" s="18" t="str">
        <f t="array" ref="AH4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5" s="18" t="str">
        <f t="array" ref="AI4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5" s="18" t="e">
        <f>VLOOKUP(data[Lead Name],get_cat!$A$170:$B$171,2,0)</f>
        <v>#N/A</v>
      </c>
    </row>
    <row r="466" spans="1:37" x14ac:dyDescent="0.3">
      <c r="A466" s="1" t="s">
        <v>524</v>
      </c>
      <c r="B466" s="1" t="s">
        <v>336</v>
      </c>
      <c r="C466" s="1" t="s">
        <v>336</v>
      </c>
      <c r="D466" s="1" t="s">
        <v>336</v>
      </c>
      <c r="E466" s="1" t="s">
        <v>526</v>
      </c>
      <c r="F466" s="1" t="s">
        <v>526</v>
      </c>
      <c r="G466" s="1" t="s">
        <v>526</v>
      </c>
      <c r="H466" s="1" t="s">
        <v>526</v>
      </c>
      <c r="I466" s="1" t="s">
        <v>526</v>
      </c>
      <c r="J466" s="1" t="s">
        <v>526</v>
      </c>
      <c r="K466" s="1" t="s">
        <v>526</v>
      </c>
      <c r="L466" s="1" t="s">
        <v>526</v>
      </c>
      <c r="M466" s="1" t="s">
        <v>526</v>
      </c>
      <c r="N466" s="1" t="s">
        <v>526</v>
      </c>
      <c r="O466" s="1" t="s">
        <v>526</v>
      </c>
      <c r="P466" s="1" t="s">
        <v>526</v>
      </c>
      <c r="Q466" s="1" t="s">
        <v>526</v>
      </c>
      <c r="R466" s="1" t="s">
        <v>526</v>
      </c>
      <c r="S466" s="1" t="s">
        <v>526</v>
      </c>
      <c r="T466" s="1" t="s">
        <v>336</v>
      </c>
      <c r="U466" s="1" t="s">
        <v>336</v>
      </c>
      <c r="V466" s="1" t="s">
        <v>336</v>
      </c>
      <c r="W466" s="1" t="s">
        <v>336</v>
      </c>
      <c r="X466" s="1" t="s">
        <v>336</v>
      </c>
      <c r="Y466" s="1" t="s">
        <v>336</v>
      </c>
      <c r="Z466" s="1" t="s">
        <v>336</v>
      </c>
      <c r="AA466" s="1"/>
      <c r="AB466" s="1"/>
      <c r="AC466" s="1"/>
      <c r="AD466" s="1"/>
      <c r="AE466" s="1"/>
      <c r="AF466" s="1"/>
      <c r="AG466" s="1"/>
      <c r="AH466" s="18" t="str">
        <f t="array" ref="AH4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6" s="18" t="str">
        <f t="array" ref="AI4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6" s="18" t="e">
        <f>VLOOKUP(data[Lead Name],get_cat!$A$170:$B$171,2,0)</f>
        <v>#N/A</v>
      </c>
    </row>
    <row r="467" spans="1:37" x14ac:dyDescent="0.3">
      <c r="A467" s="1" t="s">
        <v>524</v>
      </c>
      <c r="B467" s="1" t="s">
        <v>336</v>
      </c>
      <c r="C467" s="1" t="s">
        <v>336</v>
      </c>
      <c r="D467" s="1" t="s">
        <v>336</v>
      </c>
      <c r="E467" s="1" t="s">
        <v>526</v>
      </c>
      <c r="F467" s="1" t="s">
        <v>526</v>
      </c>
      <c r="G467" s="1" t="s">
        <v>526</v>
      </c>
      <c r="H467" s="1" t="s">
        <v>526</v>
      </c>
      <c r="I467" s="1" t="s">
        <v>526</v>
      </c>
      <c r="J467" s="1" t="s">
        <v>526</v>
      </c>
      <c r="K467" s="1" t="s">
        <v>526</v>
      </c>
      <c r="L467" s="1" t="s">
        <v>526</v>
      </c>
      <c r="M467" s="1" t="s">
        <v>526</v>
      </c>
      <c r="N467" s="1" t="s">
        <v>526</v>
      </c>
      <c r="O467" s="1" t="s">
        <v>526</v>
      </c>
      <c r="P467" s="1" t="s">
        <v>526</v>
      </c>
      <c r="Q467" s="1" t="s">
        <v>526</v>
      </c>
      <c r="R467" s="1" t="s">
        <v>526</v>
      </c>
      <c r="S467" s="1" t="s">
        <v>526</v>
      </c>
      <c r="T467" s="1" t="s">
        <v>336</v>
      </c>
      <c r="U467" s="1" t="s">
        <v>336</v>
      </c>
      <c r="V467" s="1" t="s">
        <v>336</v>
      </c>
      <c r="W467" s="1" t="s">
        <v>336</v>
      </c>
      <c r="X467" s="1" t="s">
        <v>336</v>
      </c>
      <c r="Y467" s="1" t="s">
        <v>336</v>
      </c>
      <c r="Z467" s="1" t="s">
        <v>336</v>
      </c>
      <c r="AA467" s="1"/>
      <c r="AB467" s="1"/>
      <c r="AC467" s="1"/>
      <c r="AD467" s="1"/>
      <c r="AE467" s="1"/>
      <c r="AF467" s="1"/>
      <c r="AG467" s="1"/>
      <c r="AH467" s="18" t="str">
        <f t="array" ref="AH4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7" s="18" t="str">
        <f t="array" ref="AI4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7" s="18" t="e">
        <f>VLOOKUP(data[Lead Name],get_cat!$A$170:$B$171,2,0)</f>
        <v>#N/A</v>
      </c>
    </row>
    <row r="468" spans="1:37" x14ac:dyDescent="0.3">
      <c r="A468" s="1" t="s">
        <v>524</v>
      </c>
      <c r="B468" s="1" t="s">
        <v>336</v>
      </c>
      <c r="C468" s="1" t="s">
        <v>336</v>
      </c>
      <c r="D468" s="1" t="s">
        <v>336</v>
      </c>
      <c r="E468" s="1" t="s">
        <v>526</v>
      </c>
      <c r="F468" s="1" t="s">
        <v>526</v>
      </c>
      <c r="G468" s="1" t="s">
        <v>526</v>
      </c>
      <c r="H468" s="1" t="s">
        <v>526</v>
      </c>
      <c r="I468" s="1" t="s">
        <v>526</v>
      </c>
      <c r="J468" s="1" t="s">
        <v>526</v>
      </c>
      <c r="K468" s="1" t="s">
        <v>526</v>
      </c>
      <c r="L468" s="1" t="s">
        <v>526</v>
      </c>
      <c r="M468" s="1" t="s">
        <v>526</v>
      </c>
      <c r="N468" s="1" t="s">
        <v>526</v>
      </c>
      <c r="O468" s="1" t="s">
        <v>526</v>
      </c>
      <c r="P468" s="1" t="s">
        <v>526</v>
      </c>
      <c r="Q468" s="1" t="s">
        <v>526</v>
      </c>
      <c r="R468" s="1" t="s">
        <v>526</v>
      </c>
      <c r="S468" s="1" t="s">
        <v>526</v>
      </c>
      <c r="T468" s="1" t="s">
        <v>336</v>
      </c>
      <c r="U468" s="1" t="s">
        <v>336</v>
      </c>
      <c r="V468" s="1" t="s">
        <v>336</v>
      </c>
      <c r="W468" s="1" t="s">
        <v>336</v>
      </c>
      <c r="X468" s="1" t="s">
        <v>336</v>
      </c>
      <c r="Y468" s="1" t="s">
        <v>336</v>
      </c>
      <c r="Z468" s="1" t="s">
        <v>336</v>
      </c>
      <c r="AA468" s="1"/>
      <c r="AB468" s="1"/>
      <c r="AC468" s="1"/>
      <c r="AD468" s="1"/>
      <c r="AE468" s="1"/>
      <c r="AF468" s="1"/>
      <c r="AG468" s="1"/>
      <c r="AH468" s="18" t="str">
        <f t="array" ref="AH4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8" s="18" t="str">
        <f t="array" ref="AI4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8" s="18" t="e">
        <f>VLOOKUP(data[Lead Name],get_cat!$A$170:$B$171,2,0)</f>
        <v>#N/A</v>
      </c>
    </row>
    <row r="469" spans="1:37" x14ac:dyDescent="0.3">
      <c r="A469" s="1" t="s">
        <v>524</v>
      </c>
      <c r="B469" s="1" t="s">
        <v>336</v>
      </c>
      <c r="C469" s="1" t="s">
        <v>336</v>
      </c>
      <c r="D469" s="1" t="s">
        <v>336</v>
      </c>
      <c r="E469" s="1" t="s">
        <v>526</v>
      </c>
      <c r="F469" s="1" t="s">
        <v>526</v>
      </c>
      <c r="G469" s="1" t="s">
        <v>526</v>
      </c>
      <c r="H469" s="1" t="s">
        <v>526</v>
      </c>
      <c r="I469" s="1" t="s">
        <v>526</v>
      </c>
      <c r="J469" s="1" t="s">
        <v>526</v>
      </c>
      <c r="K469" s="1" t="s">
        <v>526</v>
      </c>
      <c r="L469" s="1" t="s">
        <v>526</v>
      </c>
      <c r="M469" s="1" t="s">
        <v>526</v>
      </c>
      <c r="N469" s="1" t="s">
        <v>526</v>
      </c>
      <c r="O469" s="1" t="s">
        <v>526</v>
      </c>
      <c r="P469" s="1" t="s">
        <v>526</v>
      </c>
      <c r="Q469" s="1" t="s">
        <v>526</v>
      </c>
      <c r="R469" s="1" t="s">
        <v>526</v>
      </c>
      <c r="S469" s="1" t="s">
        <v>526</v>
      </c>
      <c r="T469" s="1" t="s">
        <v>336</v>
      </c>
      <c r="U469" s="1" t="s">
        <v>336</v>
      </c>
      <c r="V469" s="1" t="s">
        <v>336</v>
      </c>
      <c r="W469" s="1" t="s">
        <v>336</v>
      </c>
      <c r="X469" s="1" t="s">
        <v>336</v>
      </c>
      <c r="Y469" s="1" t="s">
        <v>336</v>
      </c>
      <c r="Z469" s="1" t="s">
        <v>336</v>
      </c>
      <c r="AA469" s="1"/>
      <c r="AB469" s="1"/>
      <c r="AC469" s="1"/>
      <c r="AD469" s="1"/>
      <c r="AE469" s="1"/>
      <c r="AF469" s="1"/>
      <c r="AG469" s="1"/>
      <c r="AH469" s="18" t="str">
        <f t="array" ref="AH4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69" s="18" t="str">
        <f t="array" ref="AI4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69" s="18" t="e">
        <f>VLOOKUP(data[Lead Name],get_cat!$A$170:$B$171,2,0)</f>
        <v>#N/A</v>
      </c>
    </row>
    <row r="470" spans="1:37" x14ac:dyDescent="0.3">
      <c r="A470" s="1" t="s">
        <v>524</v>
      </c>
      <c r="B470" s="1" t="s">
        <v>336</v>
      </c>
      <c r="C470" s="1" t="s">
        <v>336</v>
      </c>
      <c r="D470" s="1" t="s">
        <v>336</v>
      </c>
      <c r="E470" s="1" t="s">
        <v>526</v>
      </c>
      <c r="F470" s="1" t="s">
        <v>526</v>
      </c>
      <c r="G470" s="1" t="s">
        <v>526</v>
      </c>
      <c r="H470" s="1" t="s">
        <v>526</v>
      </c>
      <c r="I470" s="1" t="s">
        <v>526</v>
      </c>
      <c r="J470" s="1" t="s">
        <v>526</v>
      </c>
      <c r="K470" s="1" t="s">
        <v>526</v>
      </c>
      <c r="L470" s="1" t="s">
        <v>526</v>
      </c>
      <c r="M470" s="1" t="s">
        <v>526</v>
      </c>
      <c r="N470" s="1" t="s">
        <v>526</v>
      </c>
      <c r="O470" s="1" t="s">
        <v>526</v>
      </c>
      <c r="P470" s="1" t="s">
        <v>526</v>
      </c>
      <c r="Q470" s="1" t="s">
        <v>526</v>
      </c>
      <c r="R470" s="1" t="s">
        <v>526</v>
      </c>
      <c r="S470" s="1" t="s">
        <v>526</v>
      </c>
      <c r="T470" s="1" t="s">
        <v>336</v>
      </c>
      <c r="U470" s="1" t="s">
        <v>336</v>
      </c>
      <c r="V470" s="1" t="s">
        <v>336</v>
      </c>
      <c r="W470" s="1" t="s">
        <v>336</v>
      </c>
      <c r="X470" s="1" t="s">
        <v>336</v>
      </c>
      <c r="Y470" s="1" t="s">
        <v>336</v>
      </c>
      <c r="Z470" s="1" t="s">
        <v>336</v>
      </c>
      <c r="AA470" s="1"/>
      <c r="AB470" s="1"/>
      <c r="AC470" s="1"/>
      <c r="AD470" s="1"/>
      <c r="AE470" s="1"/>
      <c r="AF470" s="1"/>
      <c r="AG470" s="1"/>
      <c r="AH470" s="18" t="str">
        <f t="array" ref="AH4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0" s="18" t="str">
        <f t="array" ref="AI4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0" s="18" t="e">
        <f>VLOOKUP(data[Lead Name],get_cat!$A$170:$B$171,2,0)</f>
        <v>#N/A</v>
      </c>
    </row>
    <row r="471" spans="1:37" x14ac:dyDescent="0.3">
      <c r="A471" s="1" t="s">
        <v>524</v>
      </c>
      <c r="B471" s="1" t="s">
        <v>336</v>
      </c>
      <c r="C471" s="1" t="s">
        <v>336</v>
      </c>
      <c r="D471" s="1" t="s">
        <v>336</v>
      </c>
      <c r="E471" s="1" t="s">
        <v>526</v>
      </c>
      <c r="F471" s="1" t="s">
        <v>526</v>
      </c>
      <c r="G471" s="1" t="s">
        <v>526</v>
      </c>
      <c r="H471" s="1" t="s">
        <v>526</v>
      </c>
      <c r="I471" s="1" t="s">
        <v>526</v>
      </c>
      <c r="J471" s="1" t="s">
        <v>526</v>
      </c>
      <c r="K471" s="1" t="s">
        <v>526</v>
      </c>
      <c r="L471" s="1" t="s">
        <v>526</v>
      </c>
      <c r="M471" s="1" t="s">
        <v>526</v>
      </c>
      <c r="N471" s="1" t="s">
        <v>526</v>
      </c>
      <c r="O471" s="1" t="s">
        <v>526</v>
      </c>
      <c r="P471" s="1" t="s">
        <v>526</v>
      </c>
      <c r="Q471" s="1" t="s">
        <v>526</v>
      </c>
      <c r="R471" s="1" t="s">
        <v>526</v>
      </c>
      <c r="S471" s="1" t="s">
        <v>526</v>
      </c>
      <c r="T471" s="1" t="s">
        <v>336</v>
      </c>
      <c r="U471" s="1" t="s">
        <v>336</v>
      </c>
      <c r="V471" s="1" t="s">
        <v>336</v>
      </c>
      <c r="W471" s="1" t="s">
        <v>336</v>
      </c>
      <c r="X471" s="1" t="s">
        <v>336</v>
      </c>
      <c r="Y471" s="1" t="s">
        <v>336</v>
      </c>
      <c r="Z471" s="1" t="s">
        <v>336</v>
      </c>
      <c r="AA471" s="1"/>
      <c r="AB471" s="1"/>
      <c r="AC471" s="1"/>
      <c r="AD471" s="1"/>
      <c r="AE471" s="1"/>
      <c r="AF471" s="1"/>
      <c r="AG471" s="1"/>
      <c r="AH471" s="18" t="str">
        <f t="array" ref="AH4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1" s="18" t="str">
        <f t="array" ref="AI4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1" s="18" t="e">
        <f>VLOOKUP(data[Lead Name],get_cat!$A$170:$B$171,2,0)</f>
        <v>#N/A</v>
      </c>
    </row>
    <row r="472" spans="1:37" x14ac:dyDescent="0.3">
      <c r="A472" s="1" t="s">
        <v>524</v>
      </c>
      <c r="B472" s="1" t="s">
        <v>336</v>
      </c>
      <c r="C472" s="1" t="s">
        <v>336</v>
      </c>
      <c r="D472" s="1" t="s">
        <v>336</v>
      </c>
      <c r="E472" s="1" t="s">
        <v>526</v>
      </c>
      <c r="F472" s="1" t="s">
        <v>526</v>
      </c>
      <c r="G472" s="1" t="s">
        <v>526</v>
      </c>
      <c r="H472" s="1" t="s">
        <v>526</v>
      </c>
      <c r="I472" s="1" t="s">
        <v>526</v>
      </c>
      <c r="J472" s="1" t="s">
        <v>526</v>
      </c>
      <c r="K472" s="1" t="s">
        <v>526</v>
      </c>
      <c r="L472" s="1" t="s">
        <v>526</v>
      </c>
      <c r="M472" s="1" t="s">
        <v>526</v>
      </c>
      <c r="N472" s="1" t="s">
        <v>526</v>
      </c>
      <c r="O472" s="1" t="s">
        <v>526</v>
      </c>
      <c r="P472" s="1" t="s">
        <v>526</v>
      </c>
      <c r="Q472" s="1" t="s">
        <v>526</v>
      </c>
      <c r="R472" s="1" t="s">
        <v>526</v>
      </c>
      <c r="S472" s="1" t="s">
        <v>526</v>
      </c>
      <c r="T472" s="1" t="s">
        <v>336</v>
      </c>
      <c r="U472" s="1" t="s">
        <v>336</v>
      </c>
      <c r="V472" s="1" t="s">
        <v>336</v>
      </c>
      <c r="W472" s="1" t="s">
        <v>336</v>
      </c>
      <c r="X472" s="1" t="s">
        <v>336</v>
      </c>
      <c r="Y472" s="1" t="s">
        <v>336</v>
      </c>
      <c r="Z472" s="1" t="s">
        <v>336</v>
      </c>
      <c r="AA472" s="1"/>
      <c r="AB472" s="1"/>
      <c r="AC472" s="1"/>
      <c r="AD472" s="1"/>
      <c r="AE472" s="1"/>
      <c r="AF472" s="1"/>
      <c r="AG472" s="1"/>
      <c r="AH472" s="18" t="str">
        <f t="array" ref="AH4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2" s="18" t="str">
        <f t="array" ref="AI4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2" s="18" t="e">
        <f>VLOOKUP(data[Lead Name],get_cat!$A$170:$B$171,2,0)</f>
        <v>#N/A</v>
      </c>
    </row>
    <row r="473" spans="1:37" x14ac:dyDescent="0.3">
      <c r="A473" s="1" t="s">
        <v>524</v>
      </c>
      <c r="B473" s="1" t="s">
        <v>336</v>
      </c>
      <c r="C473" s="1" t="s">
        <v>336</v>
      </c>
      <c r="D473" s="1" t="s">
        <v>336</v>
      </c>
      <c r="E473" s="1" t="s">
        <v>526</v>
      </c>
      <c r="F473" s="1" t="s">
        <v>526</v>
      </c>
      <c r="G473" s="1" t="s">
        <v>526</v>
      </c>
      <c r="H473" s="1" t="s">
        <v>526</v>
      </c>
      <c r="I473" s="1" t="s">
        <v>526</v>
      </c>
      <c r="J473" s="1" t="s">
        <v>526</v>
      </c>
      <c r="K473" s="1" t="s">
        <v>526</v>
      </c>
      <c r="L473" s="1" t="s">
        <v>526</v>
      </c>
      <c r="M473" s="1" t="s">
        <v>526</v>
      </c>
      <c r="N473" s="1" t="s">
        <v>526</v>
      </c>
      <c r="O473" s="1" t="s">
        <v>526</v>
      </c>
      <c r="P473" s="1" t="s">
        <v>526</v>
      </c>
      <c r="Q473" s="1" t="s">
        <v>526</v>
      </c>
      <c r="R473" s="1" t="s">
        <v>526</v>
      </c>
      <c r="S473" s="1" t="s">
        <v>526</v>
      </c>
      <c r="T473" s="1" t="s">
        <v>336</v>
      </c>
      <c r="U473" s="1" t="s">
        <v>336</v>
      </c>
      <c r="V473" s="1" t="s">
        <v>336</v>
      </c>
      <c r="W473" s="1" t="s">
        <v>336</v>
      </c>
      <c r="X473" s="1" t="s">
        <v>336</v>
      </c>
      <c r="Y473" s="1" t="s">
        <v>336</v>
      </c>
      <c r="Z473" s="1" t="s">
        <v>336</v>
      </c>
      <c r="AA473" s="1"/>
      <c r="AB473" s="1"/>
      <c r="AC473" s="1"/>
      <c r="AD473" s="1"/>
      <c r="AE473" s="1"/>
      <c r="AF473" s="1"/>
      <c r="AG473" s="1"/>
      <c r="AH473" s="18" t="str">
        <f t="array" ref="AH4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3" s="18" t="str">
        <f t="array" ref="AI4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3" s="18" t="e">
        <f>VLOOKUP(data[Lead Name],get_cat!$A$170:$B$171,2,0)</f>
        <v>#N/A</v>
      </c>
    </row>
    <row r="474" spans="1:37" x14ac:dyDescent="0.3">
      <c r="A474" s="1" t="s">
        <v>524</v>
      </c>
      <c r="B474" s="1" t="s">
        <v>336</v>
      </c>
      <c r="C474" s="1" t="s">
        <v>336</v>
      </c>
      <c r="D474" s="1" t="s">
        <v>336</v>
      </c>
      <c r="E474" s="1" t="s">
        <v>526</v>
      </c>
      <c r="F474" s="1" t="s">
        <v>526</v>
      </c>
      <c r="G474" s="1" t="s">
        <v>526</v>
      </c>
      <c r="H474" s="1" t="s">
        <v>526</v>
      </c>
      <c r="I474" s="1" t="s">
        <v>526</v>
      </c>
      <c r="J474" s="1" t="s">
        <v>526</v>
      </c>
      <c r="K474" s="1" t="s">
        <v>526</v>
      </c>
      <c r="L474" s="1" t="s">
        <v>526</v>
      </c>
      <c r="M474" s="1" t="s">
        <v>526</v>
      </c>
      <c r="N474" s="1" t="s">
        <v>526</v>
      </c>
      <c r="O474" s="1" t="s">
        <v>526</v>
      </c>
      <c r="P474" s="1" t="s">
        <v>526</v>
      </c>
      <c r="Q474" s="1" t="s">
        <v>526</v>
      </c>
      <c r="R474" s="1" t="s">
        <v>526</v>
      </c>
      <c r="S474" s="1" t="s">
        <v>526</v>
      </c>
      <c r="T474" s="1" t="s">
        <v>336</v>
      </c>
      <c r="U474" s="1" t="s">
        <v>336</v>
      </c>
      <c r="V474" s="1" t="s">
        <v>336</v>
      </c>
      <c r="W474" s="1" t="s">
        <v>336</v>
      </c>
      <c r="X474" s="1" t="s">
        <v>336</v>
      </c>
      <c r="Y474" s="1" t="s">
        <v>336</v>
      </c>
      <c r="Z474" s="1" t="s">
        <v>336</v>
      </c>
      <c r="AA474" s="1"/>
      <c r="AB474" s="1"/>
      <c r="AC474" s="1"/>
      <c r="AD474" s="1"/>
      <c r="AE474" s="1"/>
      <c r="AF474" s="1"/>
      <c r="AG474" s="1"/>
      <c r="AH474" s="18" t="str">
        <f t="array" ref="AH4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4" s="18" t="str">
        <f t="array" ref="AI4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4" s="18" t="e">
        <f>VLOOKUP(data[Lead Name],get_cat!$A$170:$B$171,2,0)</f>
        <v>#N/A</v>
      </c>
    </row>
    <row r="475" spans="1:37" x14ac:dyDescent="0.3">
      <c r="A475" s="1" t="s">
        <v>524</v>
      </c>
      <c r="B475" s="1" t="s">
        <v>336</v>
      </c>
      <c r="C475" s="1" t="s">
        <v>336</v>
      </c>
      <c r="D475" s="1" t="s">
        <v>336</v>
      </c>
      <c r="E475" s="1" t="s">
        <v>526</v>
      </c>
      <c r="F475" s="1" t="s">
        <v>526</v>
      </c>
      <c r="G475" s="1" t="s">
        <v>526</v>
      </c>
      <c r="H475" s="1" t="s">
        <v>526</v>
      </c>
      <c r="I475" s="1" t="s">
        <v>526</v>
      </c>
      <c r="J475" s="1" t="s">
        <v>526</v>
      </c>
      <c r="K475" s="1" t="s">
        <v>526</v>
      </c>
      <c r="L475" s="1" t="s">
        <v>526</v>
      </c>
      <c r="M475" s="1" t="s">
        <v>526</v>
      </c>
      <c r="N475" s="1" t="s">
        <v>526</v>
      </c>
      <c r="O475" s="1" t="s">
        <v>526</v>
      </c>
      <c r="P475" s="1" t="s">
        <v>526</v>
      </c>
      <c r="Q475" s="1" t="s">
        <v>526</v>
      </c>
      <c r="R475" s="1" t="s">
        <v>526</v>
      </c>
      <c r="S475" s="1" t="s">
        <v>526</v>
      </c>
      <c r="T475" s="1" t="s">
        <v>336</v>
      </c>
      <c r="U475" s="1" t="s">
        <v>336</v>
      </c>
      <c r="V475" s="1" t="s">
        <v>336</v>
      </c>
      <c r="W475" s="1" t="s">
        <v>336</v>
      </c>
      <c r="X475" s="1" t="s">
        <v>336</v>
      </c>
      <c r="Y475" s="1" t="s">
        <v>336</v>
      </c>
      <c r="Z475" s="1" t="s">
        <v>336</v>
      </c>
      <c r="AA475" s="1"/>
      <c r="AB475" s="1"/>
      <c r="AC475" s="1"/>
      <c r="AD475" s="1"/>
      <c r="AE475" s="1"/>
      <c r="AF475" s="1"/>
      <c r="AG475" s="1"/>
      <c r="AH475" s="18" t="str">
        <f t="array" ref="AH4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5" s="18" t="str">
        <f t="array" ref="AI4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5" s="18" t="e">
        <f>VLOOKUP(data[Lead Name],get_cat!$A$170:$B$171,2,0)</f>
        <v>#N/A</v>
      </c>
    </row>
    <row r="476" spans="1:37" x14ac:dyDescent="0.3">
      <c r="A476" s="1" t="s">
        <v>524</v>
      </c>
      <c r="B476" s="1" t="s">
        <v>336</v>
      </c>
      <c r="C476" s="1" t="s">
        <v>336</v>
      </c>
      <c r="D476" s="1" t="s">
        <v>336</v>
      </c>
      <c r="E476" s="1" t="s">
        <v>526</v>
      </c>
      <c r="F476" s="1" t="s">
        <v>526</v>
      </c>
      <c r="G476" s="1" t="s">
        <v>526</v>
      </c>
      <c r="H476" s="1" t="s">
        <v>526</v>
      </c>
      <c r="I476" s="1" t="s">
        <v>526</v>
      </c>
      <c r="J476" s="1" t="s">
        <v>526</v>
      </c>
      <c r="K476" s="1" t="s">
        <v>526</v>
      </c>
      <c r="L476" s="1" t="s">
        <v>526</v>
      </c>
      <c r="M476" s="1" t="s">
        <v>526</v>
      </c>
      <c r="N476" s="1" t="s">
        <v>526</v>
      </c>
      <c r="O476" s="1" t="s">
        <v>526</v>
      </c>
      <c r="P476" s="1" t="s">
        <v>526</v>
      </c>
      <c r="Q476" s="1" t="s">
        <v>526</v>
      </c>
      <c r="R476" s="1" t="s">
        <v>526</v>
      </c>
      <c r="S476" s="1" t="s">
        <v>526</v>
      </c>
      <c r="T476" s="1" t="s">
        <v>336</v>
      </c>
      <c r="U476" s="1" t="s">
        <v>336</v>
      </c>
      <c r="V476" s="1" t="s">
        <v>336</v>
      </c>
      <c r="W476" s="1" t="s">
        <v>336</v>
      </c>
      <c r="X476" s="1" t="s">
        <v>336</v>
      </c>
      <c r="Y476" s="1" t="s">
        <v>336</v>
      </c>
      <c r="Z476" s="1" t="s">
        <v>336</v>
      </c>
      <c r="AA476" s="1"/>
      <c r="AB476" s="1"/>
      <c r="AC476" s="1"/>
      <c r="AD476" s="1"/>
      <c r="AE476" s="1"/>
      <c r="AF476" s="1"/>
      <c r="AG476" s="1"/>
      <c r="AH476" s="18" t="str">
        <f t="array" ref="AH4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6" s="18" t="str">
        <f t="array" ref="AI4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6" s="18" t="e">
        <f>VLOOKUP(data[Lead Name],get_cat!$A$170:$B$171,2,0)</f>
        <v>#N/A</v>
      </c>
    </row>
    <row r="477" spans="1:37" x14ac:dyDescent="0.3">
      <c r="A477" s="1" t="s">
        <v>524</v>
      </c>
      <c r="B477" s="1" t="s">
        <v>336</v>
      </c>
      <c r="C477" s="1" t="s">
        <v>336</v>
      </c>
      <c r="D477" s="1" t="s">
        <v>336</v>
      </c>
      <c r="E477" s="1" t="s">
        <v>526</v>
      </c>
      <c r="F477" s="1" t="s">
        <v>526</v>
      </c>
      <c r="G477" s="1" t="s">
        <v>526</v>
      </c>
      <c r="H477" s="1" t="s">
        <v>526</v>
      </c>
      <c r="I477" s="1" t="s">
        <v>526</v>
      </c>
      <c r="J477" s="1" t="s">
        <v>526</v>
      </c>
      <c r="K477" s="1" t="s">
        <v>526</v>
      </c>
      <c r="L477" s="1" t="s">
        <v>526</v>
      </c>
      <c r="M477" s="1" t="s">
        <v>526</v>
      </c>
      <c r="N477" s="1" t="s">
        <v>526</v>
      </c>
      <c r="O477" s="1" t="s">
        <v>526</v>
      </c>
      <c r="P477" s="1" t="s">
        <v>526</v>
      </c>
      <c r="Q477" s="1" t="s">
        <v>526</v>
      </c>
      <c r="R477" s="1" t="s">
        <v>526</v>
      </c>
      <c r="S477" s="1" t="s">
        <v>526</v>
      </c>
      <c r="T477" s="1" t="s">
        <v>336</v>
      </c>
      <c r="U477" s="1" t="s">
        <v>336</v>
      </c>
      <c r="V477" s="1" t="s">
        <v>336</v>
      </c>
      <c r="W477" s="1" t="s">
        <v>336</v>
      </c>
      <c r="X477" s="1" t="s">
        <v>336</v>
      </c>
      <c r="Y477" s="1" t="s">
        <v>336</v>
      </c>
      <c r="Z477" s="1" t="s">
        <v>336</v>
      </c>
      <c r="AA477" s="1"/>
      <c r="AB477" s="1"/>
      <c r="AC477" s="1"/>
      <c r="AD477" s="1"/>
      <c r="AE477" s="1"/>
      <c r="AF477" s="1"/>
      <c r="AG477" s="1"/>
      <c r="AH477" s="18" t="str">
        <f t="array" ref="AH4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7" s="18" t="str">
        <f t="array" ref="AI4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7" s="18" t="e">
        <f>VLOOKUP(data[Lead Name],get_cat!$A$170:$B$171,2,0)</f>
        <v>#N/A</v>
      </c>
    </row>
    <row r="478" spans="1:37" x14ac:dyDescent="0.3">
      <c r="A478" s="1" t="s">
        <v>524</v>
      </c>
      <c r="B478" s="1" t="s">
        <v>336</v>
      </c>
      <c r="C478" s="1" t="s">
        <v>336</v>
      </c>
      <c r="D478" s="1" t="s">
        <v>336</v>
      </c>
      <c r="E478" s="1" t="s">
        <v>526</v>
      </c>
      <c r="F478" s="1" t="s">
        <v>526</v>
      </c>
      <c r="G478" s="1" t="s">
        <v>526</v>
      </c>
      <c r="H478" s="1" t="s">
        <v>526</v>
      </c>
      <c r="I478" s="1" t="s">
        <v>526</v>
      </c>
      <c r="J478" s="1" t="s">
        <v>526</v>
      </c>
      <c r="K478" s="1" t="s">
        <v>526</v>
      </c>
      <c r="L478" s="1" t="s">
        <v>526</v>
      </c>
      <c r="M478" s="1" t="s">
        <v>526</v>
      </c>
      <c r="N478" s="1" t="s">
        <v>526</v>
      </c>
      <c r="O478" s="1" t="s">
        <v>526</v>
      </c>
      <c r="P478" s="1" t="s">
        <v>526</v>
      </c>
      <c r="Q478" s="1" t="s">
        <v>526</v>
      </c>
      <c r="R478" s="1" t="s">
        <v>526</v>
      </c>
      <c r="S478" s="1" t="s">
        <v>526</v>
      </c>
      <c r="T478" s="1" t="s">
        <v>336</v>
      </c>
      <c r="U478" s="1" t="s">
        <v>336</v>
      </c>
      <c r="V478" s="1" t="s">
        <v>336</v>
      </c>
      <c r="W478" s="1" t="s">
        <v>336</v>
      </c>
      <c r="X478" s="1" t="s">
        <v>336</v>
      </c>
      <c r="Y478" s="1" t="s">
        <v>336</v>
      </c>
      <c r="Z478" s="1" t="s">
        <v>336</v>
      </c>
      <c r="AA478" s="1"/>
      <c r="AB478" s="1"/>
      <c r="AC478" s="1"/>
      <c r="AD478" s="1"/>
      <c r="AE478" s="1"/>
      <c r="AF478" s="1"/>
      <c r="AG478" s="1"/>
      <c r="AH478" s="18" t="str">
        <f t="array" ref="AH4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8" s="18" t="str">
        <f t="array" ref="AI4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8" s="18" t="e">
        <f>VLOOKUP(data[Lead Name],get_cat!$A$170:$B$171,2,0)</f>
        <v>#N/A</v>
      </c>
    </row>
    <row r="479" spans="1:37" x14ac:dyDescent="0.3">
      <c r="A479" s="1" t="s">
        <v>524</v>
      </c>
      <c r="B479" s="1" t="s">
        <v>336</v>
      </c>
      <c r="C479" s="1" t="s">
        <v>336</v>
      </c>
      <c r="D479" s="1" t="s">
        <v>336</v>
      </c>
      <c r="E479" s="1" t="s">
        <v>526</v>
      </c>
      <c r="F479" s="1" t="s">
        <v>526</v>
      </c>
      <c r="G479" s="1" t="s">
        <v>526</v>
      </c>
      <c r="H479" s="1" t="s">
        <v>526</v>
      </c>
      <c r="I479" s="1" t="s">
        <v>526</v>
      </c>
      <c r="J479" s="1" t="s">
        <v>526</v>
      </c>
      <c r="K479" s="1" t="s">
        <v>526</v>
      </c>
      <c r="L479" s="1" t="s">
        <v>526</v>
      </c>
      <c r="M479" s="1" t="s">
        <v>526</v>
      </c>
      <c r="N479" s="1" t="s">
        <v>526</v>
      </c>
      <c r="O479" s="1" t="s">
        <v>526</v>
      </c>
      <c r="P479" s="1" t="s">
        <v>526</v>
      </c>
      <c r="Q479" s="1" t="s">
        <v>526</v>
      </c>
      <c r="R479" s="1" t="s">
        <v>526</v>
      </c>
      <c r="S479" s="1" t="s">
        <v>526</v>
      </c>
      <c r="T479" s="1" t="s">
        <v>336</v>
      </c>
      <c r="U479" s="1" t="s">
        <v>336</v>
      </c>
      <c r="V479" s="1" t="s">
        <v>336</v>
      </c>
      <c r="W479" s="1" t="s">
        <v>336</v>
      </c>
      <c r="X479" s="1" t="s">
        <v>336</v>
      </c>
      <c r="Y479" s="1" t="s">
        <v>336</v>
      </c>
      <c r="Z479" s="1" t="s">
        <v>336</v>
      </c>
      <c r="AA479" s="1"/>
      <c r="AB479" s="1"/>
      <c r="AC479" s="1"/>
      <c r="AD479" s="1"/>
      <c r="AE479" s="1"/>
      <c r="AF479" s="1"/>
      <c r="AG479" s="1"/>
      <c r="AH479" s="18" t="str">
        <f t="array" ref="AH4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79" s="18" t="str">
        <f t="array" ref="AI4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79" s="18" t="e">
        <f>VLOOKUP(data[Lead Name],get_cat!$A$170:$B$171,2,0)</f>
        <v>#N/A</v>
      </c>
    </row>
    <row r="480" spans="1:37" x14ac:dyDescent="0.3">
      <c r="A480" s="1" t="s">
        <v>524</v>
      </c>
      <c r="B480" s="1" t="s">
        <v>336</v>
      </c>
      <c r="C480" s="1" t="s">
        <v>336</v>
      </c>
      <c r="D480" s="1" t="s">
        <v>336</v>
      </c>
      <c r="E480" s="1" t="s">
        <v>526</v>
      </c>
      <c r="F480" s="1" t="s">
        <v>526</v>
      </c>
      <c r="G480" s="1" t="s">
        <v>526</v>
      </c>
      <c r="H480" s="1" t="s">
        <v>526</v>
      </c>
      <c r="I480" s="1" t="s">
        <v>526</v>
      </c>
      <c r="J480" s="1" t="s">
        <v>526</v>
      </c>
      <c r="K480" s="1" t="s">
        <v>526</v>
      </c>
      <c r="L480" s="1" t="s">
        <v>526</v>
      </c>
      <c r="M480" s="1" t="s">
        <v>526</v>
      </c>
      <c r="N480" s="1" t="s">
        <v>526</v>
      </c>
      <c r="O480" s="1" t="s">
        <v>526</v>
      </c>
      <c r="P480" s="1" t="s">
        <v>526</v>
      </c>
      <c r="Q480" s="1" t="s">
        <v>526</v>
      </c>
      <c r="R480" s="1" t="s">
        <v>526</v>
      </c>
      <c r="S480" s="1" t="s">
        <v>526</v>
      </c>
      <c r="T480" s="1" t="s">
        <v>336</v>
      </c>
      <c r="U480" s="1" t="s">
        <v>336</v>
      </c>
      <c r="V480" s="1" t="s">
        <v>336</v>
      </c>
      <c r="W480" s="1" t="s">
        <v>336</v>
      </c>
      <c r="X480" s="1" t="s">
        <v>336</v>
      </c>
      <c r="Y480" s="1" t="s">
        <v>336</v>
      </c>
      <c r="Z480" s="1" t="s">
        <v>336</v>
      </c>
      <c r="AA480" s="1"/>
      <c r="AB480" s="1"/>
      <c r="AC480" s="1"/>
      <c r="AD480" s="1"/>
      <c r="AE480" s="1"/>
      <c r="AF480" s="1"/>
      <c r="AG480" s="1"/>
      <c r="AH480" s="18" t="str">
        <f t="array" ref="AH4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0" s="18" t="str">
        <f t="array" ref="AI4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0" s="18" t="e">
        <f>VLOOKUP(data[Lead Name],get_cat!$A$170:$B$171,2,0)</f>
        <v>#N/A</v>
      </c>
    </row>
    <row r="481" spans="1:37" x14ac:dyDescent="0.3">
      <c r="A481" s="1" t="s">
        <v>524</v>
      </c>
      <c r="B481" s="1" t="s">
        <v>336</v>
      </c>
      <c r="C481" s="1" t="s">
        <v>336</v>
      </c>
      <c r="D481" s="1" t="s">
        <v>336</v>
      </c>
      <c r="E481" s="1" t="s">
        <v>526</v>
      </c>
      <c r="F481" s="1" t="s">
        <v>526</v>
      </c>
      <c r="G481" s="1" t="s">
        <v>526</v>
      </c>
      <c r="H481" s="1" t="s">
        <v>526</v>
      </c>
      <c r="I481" s="1" t="s">
        <v>526</v>
      </c>
      <c r="J481" s="1" t="s">
        <v>526</v>
      </c>
      <c r="K481" s="1" t="s">
        <v>526</v>
      </c>
      <c r="L481" s="1" t="s">
        <v>526</v>
      </c>
      <c r="M481" s="1" t="s">
        <v>526</v>
      </c>
      <c r="N481" s="1" t="s">
        <v>526</v>
      </c>
      <c r="O481" s="1" t="s">
        <v>526</v>
      </c>
      <c r="P481" s="1" t="s">
        <v>526</v>
      </c>
      <c r="Q481" s="1" t="s">
        <v>526</v>
      </c>
      <c r="R481" s="1" t="s">
        <v>526</v>
      </c>
      <c r="S481" s="1" t="s">
        <v>526</v>
      </c>
      <c r="T481" s="1" t="s">
        <v>336</v>
      </c>
      <c r="U481" s="1" t="s">
        <v>336</v>
      </c>
      <c r="V481" s="1" t="s">
        <v>336</v>
      </c>
      <c r="W481" s="1" t="s">
        <v>336</v>
      </c>
      <c r="X481" s="1" t="s">
        <v>336</v>
      </c>
      <c r="Y481" s="1" t="s">
        <v>336</v>
      </c>
      <c r="Z481" s="1" t="s">
        <v>336</v>
      </c>
      <c r="AA481" s="1"/>
      <c r="AB481" s="1"/>
      <c r="AC481" s="1"/>
      <c r="AD481" s="1"/>
      <c r="AE481" s="1"/>
      <c r="AF481" s="1"/>
      <c r="AG481" s="1"/>
      <c r="AH481" s="18" t="str">
        <f t="array" ref="AH4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1" s="18" t="str">
        <f t="array" ref="AI4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1" s="18" t="e">
        <f>VLOOKUP(data[Lead Name],get_cat!$A$170:$B$171,2,0)</f>
        <v>#N/A</v>
      </c>
    </row>
    <row r="482" spans="1:37" x14ac:dyDescent="0.3">
      <c r="A482" s="1" t="s">
        <v>524</v>
      </c>
      <c r="B482" s="1" t="s">
        <v>336</v>
      </c>
      <c r="C482" s="1" t="s">
        <v>336</v>
      </c>
      <c r="D482" s="1" t="s">
        <v>336</v>
      </c>
      <c r="E482" s="1" t="s">
        <v>526</v>
      </c>
      <c r="F482" s="1" t="s">
        <v>526</v>
      </c>
      <c r="G482" s="1" t="s">
        <v>526</v>
      </c>
      <c r="H482" s="1" t="s">
        <v>526</v>
      </c>
      <c r="I482" s="1" t="s">
        <v>526</v>
      </c>
      <c r="J482" s="1" t="s">
        <v>526</v>
      </c>
      <c r="K482" s="1" t="s">
        <v>526</v>
      </c>
      <c r="L482" s="1" t="s">
        <v>526</v>
      </c>
      <c r="M482" s="1" t="s">
        <v>526</v>
      </c>
      <c r="N482" s="1" t="s">
        <v>526</v>
      </c>
      <c r="O482" s="1" t="s">
        <v>526</v>
      </c>
      <c r="P482" s="1" t="s">
        <v>526</v>
      </c>
      <c r="Q482" s="1" t="s">
        <v>526</v>
      </c>
      <c r="R482" s="1" t="s">
        <v>526</v>
      </c>
      <c r="S482" s="1" t="s">
        <v>526</v>
      </c>
      <c r="T482" s="1" t="s">
        <v>336</v>
      </c>
      <c r="U482" s="1" t="s">
        <v>336</v>
      </c>
      <c r="V482" s="1" t="s">
        <v>336</v>
      </c>
      <c r="W482" s="1" t="s">
        <v>336</v>
      </c>
      <c r="X482" s="1" t="s">
        <v>336</v>
      </c>
      <c r="Y482" s="1" t="s">
        <v>336</v>
      </c>
      <c r="Z482" s="1" t="s">
        <v>336</v>
      </c>
      <c r="AA482" s="1"/>
      <c r="AB482" s="1"/>
      <c r="AC482" s="1"/>
      <c r="AD482" s="1"/>
      <c r="AE482" s="1"/>
      <c r="AF482" s="1"/>
      <c r="AG482" s="1"/>
      <c r="AH482" s="18" t="str">
        <f t="array" ref="AH4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2" s="18" t="str">
        <f t="array" ref="AI4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2" s="18" t="e">
        <f>VLOOKUP(data[Lead Name],get_cat!$A$170:$B$171,2,0)</f>
        <v>#N/A</v>
      </c>
    </row>
    <row r="483" spans="1:37" x14ac:dyDescent="0.3">
      <c r="A483" s="1" t="s">
        <v>524</v>
      </c>
      <c r="B483" s="1" t="s">
        <v>336</v>
      </c>
      <c r="C483" s="1" t="s">
        <v>336</v>
      </c>
      <c r="D483" s="1" t="s">
        <v>336</v>
      </c>
      <c r="E483" s="1" t="s">
        <v>526</v>
      </c>
      <c r="F483" s="1" t="s">
        <v>526</v>
      </c>
      <c r="G483" s="1" t="s">
        <v>526</v>
      </c>
      <c r="H483" s="1" t="s">
        <v>526</v>
      </c>
      <c r="I483" s="1" t="s">
        <v>526</v>
      </c>
      <c r="J483" s="1" t="s">
        <v>526</v>
      </c>
      <c r="K483" s="1" t="s">
        <v>526</v>
      </c>
      <c r="L483" s="1" t="s">
        <v>526</v>
      </c>
      <c r="M483" s="1" t="s">
        <v>526</v>
      </c>
      <c r="N483" s="1" t="s">
        <v>526</v>
      </c>
      <c r="O483" s="1" t="s">
        <v>526</v>
      </c>
      <c r="P483" s="1" t="s">
        <v>526</v>
      </c>
      <c r="Q483" s="1" t="s">
        <v>526</v>
      </c>
      <c r="R483" s="1" t="s">
        <v>526</v>
      </c>
      <c r="S483" s="1" t="s">
        <v>526</v>
      </c>
      <c r="T483" s="1" t="s">
        <v>336</v>
      </c>
      <c r="U483" s="1" t="s">
        <v>336</v>
      </c>
      <c r="V483" s="1" t="s">
        <v>336</v>
      </c>
      <c r="W483" s="1" t="s">
        <v>336</v>
      </c>
      <c r="X483" s="1" t="s">
        <v>336</v>
      </c>
      <c r="Y483" s="1" t="s">
        <v>336</v>
      </c>
      <c r="Z483" s="1" t="s">
        <v>336</v>
      </c>
      <c r="AA483" s="1"/>
      <c r="AB483" s="1"/>
      <c r="AC483" s="1"/>
      <c r="AD483" s="1"/>
      <c r="AE483" s="1"/>
      <c r="AF483" s="1"/>
      <c r="AG483" s="1"/>
      <c r="AH483" s="18" t="str">
        <f t="array" ref="AH4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3" s="18" t="str">
        <f t="array" ref="AI4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3" s="18" t="e">
        <f>VLOOKUP(data[Lead Name],get_cat!$A$170:$B$171,2,0)</f>
        <v>#N/A</v>
      </c>
    </row>
    <row r="484" spans="1:37" x14ac:dyDescent="0.3">
      <c r="A484" s="1" t="s">
        <v>524</v>
      </c>
      <c r="B484" s="1" t="s">
        <v>336</v>
      </c>
      <c r="C484" s="1" t="s">
        <v>336</v>
      </c>
      <c r="D484" s="1" t="s">
        <v>336</v>
      </c>
      <c r="E484" s="1" t="s">
        <v>526</v>
      </c>
      <c r="F484" s="1" t="s">
        <v>526</v>
      </c>
      <c r="G484" s="1" t="s">
        <v>526</v>
      </c>
      <c r="H484" s="1" t="s">
        <v>526</v>
      </c>
      <c r="I484" s="1" t="s">
        <v>526</v>
      </c>
      <c r="J484" s="1" t="s">
        <v>526</v>
      </c>
      <c r="K484" s="1" t="s">
        <v>526</v>
      </c>
      <c r="L484" s="1" t="s">
        <v>526</v>
      </c>
      <c r="M484" s="1" t="s">
        <v>526</v>
      </c>
      <c r="N484" s="1" t="s">
        <v>526</v>
      </c>
      <c r="O484" s="1" t="s">
        <v>526</v>
      </c>
      <c r="P484" s="1" t="s">
        <v>526</v>
      </c>
      <c r="Q484" s="1" t="s">
        <v>526</v>
      </c>
      <c r="R484" s="1" t="s">
        <v>526</v>
      </c>
      <c r="S484" s="1" t="s">
        <v>526</v>
      </c>
      <c r="T484" s="1" t="s">
        <v>336</v>
      </c>
      <c r="U484" s="1" t="s">
        <v>336</v>
      </c>
      <c r="V484" s="1" t="s">
        <v>336</v>
      </c>
      <c r="W484" s="1" t="s">
        <v>336</v>
      </c>
      <c r="X484" s="1" t="s">
        <v>336</v>
      </c>
      <c r="Y484" s="1" t="s">
        <v>336</v>
      </c>
      <c r="Z484" s="1" t="s">
        <v>336</v>
      </c>
      <c r="AA484" s="1"/>
      <c r="AB484" s="1"/>
      <c r="AC484" s="1"/>
      <c r="AD484" s="1"/>
      <c r="AE484" s="1"/>
      <c r="AF484" s="1"/>
      <c r="AG484" s="1"/>
      <c r="AH484" s="18" t="str">
        <f t="array" ref="AH4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4" s="18" t="str">
        <f t="array" ref="AI4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4" s="18" t="e">
        <f>VLOOKUP(data[Lead Name],get_cat!$A$170:$B$171,2,0)</f>
        <v>#N/A</v>
      </c>
    </row>
    <row r="485" spans="1:37" x14ac:dyDescent="0.3">
      <c r="A485" s="1" t="s">
        <v>524</v>
      </c>
      <c r="B485" s="1" t="s">
        <v>336</v>
      </c>
      <c r="C485" s="1" t="s">
        <v>336</v>
      </c>
      <c r="D485" s="1" t="s">
        <v>336</v>
      </c>
      <c r="E485" s="1" t="s">
        <v>526</v>
      </c>
      <c r="F485" s="1" t="s">
        <v>526</v>
      </c>
      <c r="G485" s="1" t="s">
        <v>526</v>
      </c>
      <c r="H485" s="1" t="s">
        <v>526</v>
      </c>
      <c r="I485" s="1" t="s">
        <v>526</v>
      </c>
      <c r="J485" s="1" t="s">
        <v>526</v>
      </c>
      <c r="K485" s="1" t="s">
        <v>526</v>
      </c>
      <c r="L485" s="1" t="s">
        <v>526</v>
      </c>
      <c r="M485" s="1" t="s">
        <v>526</v>
      </c>
      <c r="N485" s="1" t="s">
        <v>526</v>
      </c>
      <c r="O485" s="1" t="s">
        <v>526</v>
      </c>
      <c r="P485" s="1" t="s">
        <v>526</v>
      </c>
      <c r="Q485" s="1" t="s">
        <v>526</v>
      </c>
      <c r="R485" s="1" t="s">
        <v>526</v>
      </c>
      <c r="S485" s="1" t="s">
        <v>526</v>
      </c>
      <c r="T485" s="1" t="s">
        <v>336</v>
      </c>
      <c r="U485" s="1" t="s">
        <v>336</v>
      </c>
      <c r="V485" s="1" t="s">
        <v>336</v>
      </c>
      <c r="W485" s="1" t="s">
        <v>336</v>
      </c>
      <c r="X485" s="1" t="s">
        <v>336</v>
      </c>
      <c r="Y485" s="1" t="s">
        <v>336</v>
      </c>
      <c r="Z485" s="1" t="s">
        <v>336</v>
      </c>
      <c r="AA485" s="1"/>
      <c r="AB485" s="1"/>
      <c r="AC485" s="1"/>
      <c r="AD485" s="1"/>
      <c r="AE485" s="1"/>
      <c r="AF485" s="1"/>
      <c r="AG485" s="1"/>
      <c r="AH485" s="18" t="str">
        <f t="array" ref="AH4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5" s="18" t="str">
        <f t="array" ref="AI4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5" s="18" t="e">
        <f>VLOOKUP(data[Lead Name],get_cat!$A$170:$B$171,2,0)</f>
        <v>#N/A</v>
      </c>
    </row>
    <row r="486" spans="1:37" x14ac:dyDescent="0.3">
      <c r="A486" s="1" t="s">
        <v>524</v>
      </c>
      <c r="B486" s="1" t="s">
        <v>336</v>
      </c>
      <c r="C486" s="1" t="s">
        <v>336</v>
      </c>
      <c r="D486" s="1" t="s">
        <v>336</v>
      </c>
      <c r="E486" s="1" t="s">
        <v>526</v>
      </c>
      <c r="F486" s="1" t="s">
        <v>526</v>
      </c>
      <c r="G486" s="1" t="s">
        <v>526</v>
      </c>
      <c r="H486" s="1" t="s">
        <v>526</v>
      </c>
      <c r="I486" s="1" t="s">
        <v>526</v>
      </c>
      <c r="J486" s="1" t="s">
        <v>526</v>
      </c>
      <c r="K486" s="1" t="s">
        <v>526</v>
      </c>
      <c r="L486" s="1" t="s">
        <v>526</v>
      </c>
      <c r="M486" s="1" t="s">
        <v>526</v>
      </c>
      <c r="N486" s="1" t="s">
        <v>526</v>
      </c>
      <c r="O486" s="1" t="s">
        <v>526</v>
      </c>
      <c r="P486" s="1" t="s">
        <v>526</v>
      </c>
      <c r="Q486" s="1" t="s">
        <v>526</v>
      </c>
      <c r="R486" s="1" t="s">
        <v>526</v>
      </c>
      <c r="S486" s="1" t="s">
        <v>526</v>
      </c>
      <c r="T486" s="1" t="s">
        <v>336</v>
      </c>
      <c r="U486" s="1" t="s">
        <v>336</v>
      </c>
      <c r="V486" s="1" t="s">
        <v>336</v>
      </c>
      <c r="W486" s="1" t="s">
        <v>336</v>
      </c>
      <c r="X486" s="1" t="s">
        <v>336</v>
      </c>
      <c r="Y486" s="1" t="s">
        <v>336</v>
      </c>
      <c r="Z486" s="1" t="s">
        <v>336</v>
      </c>
      <c r="AA486" s="1"/>
      <c r="AB486" s="1"/>
      <c r="AC486" s="1"/>
      <c r="AD486" s="1"/>
      <c r="AE486" s="1"/>
      <c r="AF486" s="1"/>
      <c r="AG486" s="1"/>
      <c r="AH486" s="18" t="str">
        <f t="array" ref="AH4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6" s="18" t="str">
        <f t="array" ref="AI4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6" s="18" t="e">
        <f>VLOOKUP(data[Lead Name],get_cat!$A$170:$B$171,2,0)</f>
        <v>#N/A</v>
      </c>
    </row>
    <row r="487" spans="1:37" x14ac:dyDescent="0.3">
      <c r="A487" s="1" t="s">
        <v>524</v>
      </c>
      <c r="B487" s="1" t="s">
        <v>336</v>
      </c>
      <c r="C487" s="1" t="s">
        <v>336</v>
      </c>
      <c r="D487" s="1" t="s">
        <v>336</v>
      </c>
      <c r="E487" s="1" t="s">
        <v>526</v>
      </c>
      <c r="F487" s="1" t="s">
        <v>526</v>
      </c>
      <c r="G487" s="1" t="s">
        <v>526</v>
      </c>
      <c r="H487" s="1" t="s">
        <v>526</v>
      </c>
      <c r="I487" s="1" t="s">
        <v>526</v>
      </c>
      <c r="J487" s="1" t="s">
        <v>526</v>
      </c>
      <c r="K487" s="1" t="s">
        <v>526</v>
      </c>
      <c r="L487" s="1" t="s">
        <v>526</v>
      </c>
      <c r="M487" s="1" t="s">
        <v>526</v>
      </c>
      <c r="N487" s="1" t="s">
        <v>526</v>
      </c>
      <c r="O487" s="1" t="s">
        <v>526</v>
      </c>
      <c r="P487" s="1" t="s">
        <v>526</v>
      </c>
      <c r="Q487" s="1" t="s">
        <v>526</v>
      </c>
      <c r="R487" s="1" t="s">
        <v>526</v>
      </c>
      <c r="S487" s="1" t="s">
        <v>526</v>
      </c>
      <c r="T487" s="1" t="s">
        <v>336</v>
      </c>
      <c r="U487" s="1" t="s">
        <v>336</v>
      </c>
      <c r="V487" s="1" t="s">
        <v>336</v>
      </c>
      <c r="W487" s="1" t="s">
        <v>336</v>
      </c>
      <c r="X487" s="1" t="s">
        <v>336</v>
      </c>
      <c r="Y487" s="1" t="s">
        <v>336</v>
      </c>
      <c r="Z487" s="1" t="s">
        <v>336</v>
      </c>
      <c r="AA487" s="1"/>
      <c r="AB487" s="1"/>
      <c r="AC487" s="1"/>
      <c r="AD487" s="1"/>
      <c r="AE487" s="1"/>
      <c r="AF487" s="1"/>
      <c r="AG487" s="1"/>
      <c r="AH487" s="18" t="str">
        <f t="array" ref="AH4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7" s="18" t="str">
        <f t="array" ref="AI4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7" s="18" t="e">
        <f>VLOOKUP(data[Lead Name],get_cat!$A$170:$B$171,2,0)</f>
        <v>#N/A</v>
      </c>
    </row>
    <row r="488" spans="1:37" x14ac:dyDescent="0.3">
      <c r="A488" s="1" t="s">
        <v>524</v>
      </c>
      <c r="B488" s="1" t="s">
        <v>336</v>
      </c>
      <c r="C488" s="1" t="s">
        <v>336</v>
      </c>
      <c r="D488" s="1" t="s">
        <v>336</v>
      </c>
      <c r="E488" s="1" t="s">
        <v>526</v>
      </c>
      <c r="F488" s="1" t="s">
        <v>526</v>
      </c>
      <c r="G488" s="1" t="s">
        <v>526</v>
      </c>
      <c r="H488" s="1" t="s">
        <v>526</v>
      </c>
      <c r="I488" s="1" t="s">
        <v>526</v>
      </c>
      <c r="J488" s="1" t="s">
        <v>526</v>
      </c>
      <c r="K488" s="1" t="s">
        <v>526</v>
      </c>
      <c r="L488" s="1" t="s">
        <v>526</v>
      </c>
      <c r="M488" s="1" t="s">
        <v>526</v>
      </c>
      <c r="N488" s="1" t="s">
        <v>526</v>
      </c>
      <c r="O488" s="1" t="s">
        <v>526</v>
      </c>
      <c r="P488" s="1" t="s">
        <v>526</v>
      </c>
      <c r="Q488" s="1" t="s">
        <v>526</v>
      </c>
      <c r="R488" s="1" t="s">
        <v>526</v>
      </c>
      <c r="S488" s="1" t="s">
        <v>526</v>
      </c>
      <c r="T488" s="1" t="s">
        <v>336</v>
      </c>
      <c r="U488" s="1" t="s">
        <v>336</v>
      </c>
      <c r="V488" s="1" t="s">
        <v>336</v>
      </c>
      <c r="W488" s="1" t="s">
        <v>336</v>
      </c>
      <c r="X488" s="1" t="s">
        <v>336</v>
      </c>
      <c r="Y488" s="1" t="s">
        <v>336</v>
      </c>
      <c r="Z488" s="1" t="s">
        <v>336</v>
      </c>
      <c r="AA488" s="1"/>
      <c r="AB488" s="1"/>
      <c r="AC488" s="1"/>
      <c r="AD488" s="1"/>
      <c r="AE488" s="1"/>
      <c r="AF488" s="1"/>
      <c r="AG488" s="1"/>
      <c r="AH488" s="18" t="str">
        <f t="array" ref="AH4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8" s="18" t="str">
        <f t="array" ref="AI4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8" s="18" t="e">
        <f>VLOOKUP(data[Lead Name],get_cat!$A$170:$B$171,2,0)</f>
        <v>#N/A</v>
      </c>
    </row>
    <row r="489" spans="1:37" x14ac:dyDescent="0.3">
      <c r="A489" s="1" t="s">
        <v>524</v>
      </c>
      <c r="B489" s="1" t="s">
        <v>336</v>
      </c>
      <c r="C489" s="1" t="s">
        <v>336</v>
      </c>
      <c r="D489" s="1" t="s">
        <v>336</v>
      </c>
      <c r="E489" s="1" t="s">
        <v>526</v>
      </c>
      <c r="F489" s="1" t="s">
        <v>526</v>
      </c>
      <c r="G489" s="1" t="s">
        <v>526</v>
      </c>
      <c r="H489" s="1" t="s">
        <v>526</v>
      </c>
      <c r="I489" s="1" t="s">
        <v>526</v>
      </c>
      <c r="J489" s="1" t="s">
        <v>526</v>
      </c>
      <c r="K489" s="1" t="s">
        <v>526</v>
      </c>
      <c r="L489" s="1" t="s">
        <v>526</v>
      </c>
      <c r="M489" s="1" t="s">
        <v>526</v>
      </c>
      <c r="N489" s="1" t="s">
        <v>526</v>
      </c>
      <c r="O489" s="1" t="s">
        <v>526</v>
      </c>
      <c r="P489" s="1" t="s">
        <v>526</v>
      </c>
      <c r="Q489" s="1" t="s">
        <v>526</v>
      </c>
      <c r="R489" s="1" t="s">
        <v>526</v>
      </c>
      <c r="S489" s="1" t="s">
        <v>526</v>
      </c>
      <c r="T489" s="1" t="s">
        <v>336</v>
      </c>
      <c r="U489" s="1" t="s">
        <v>336</v>
      </c>
      <c r="V489" s="1" t="s">
        <v>336</v>
      </c>
      <c r="W489" s="1" t="s">
        <v>336</v>
      </c>
      <c r="X489" s="1" t="s">
        <v>336</v>
      </c>
      <c r="Y489" s="1" t="s">
        <v>336</v>
      </c>
      <c r="Z489" s="1" t="s">
        <v>336</v>
      </c>
      <c r="AA489" s="1"/>
      <c r="AB489" s="1"/>
      <c r="AC489" s="1"/>
      <c r="AD489" s="1"/>
      <c r="AE489" s="1"/>
      <c r="AF489" s="1"/>
      <c r="AG489" s="1"/>
      <c r="AH489" s="18" t="str">
        <f t="array" ref="AH4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89" s="18" t="str">
        <f t="array" ref="AI4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89" s="18" t="e">
        <f>VLOOKUP(data[Lead Name],get_cat!$A$170:$B$171,2,0)</f>
        <v>#N/A</v>
      </c>
    </row>
    <row r="490" spans="1:37" x14ac:dyDescent="0.3">
      <c r="A490" s="1" t="s">
        <v>524</v>
      </c>
      <c r="B490" s="1" t="s">
        <v>336</v>
      </c>
      <c r="C490" s="1" t="s">
        <v>336</v>
      </c>
      <c r="D490" s="1" t="s">
        <v>336</v>
      </c>
      <c r="E490" s="1" t="s">
        <v>526</v>
      </c>
      <c r="F490" s="1" t="s">
        <v>526</v>
      </c>
      <c r="G490" s="1" t="s">
        <v>526</v>
      </c>
      <c r="H490" s="1" t="s">
        <v>526</v>
      </c>
      <c r="I490" s="1" t="s">
        <v>526</v>
      </c>
      <c r="J490" s="1" t="s">
        <v>526</v>
      </c>
      <c r="K490" s="1" t="s">
        <v>526</v>
      </c>
      <c r="L490" s="1" t="s">
        <v>526</v>
      </c>
      <c r="M490" s="1" t="s">
        <v>526</v>
      </c>
      <c r="N490" s="1" t="s">
        <v>526</v>
      </c>
      <c r="O490" s="1" t="s">
        <v>526</v>
      </c>
      <c r="P490" s="1" t="s">
        <v>526</v>
      </c>
      <c r="Q490" s="1" t="s">
        <v>526</v>
      </c>
      <c r="R490" s="1" t="s">
        <v>526</v>
      </c>
      <c r="S490" s="1" t="s">
        <v>526</v>
      </c>
      <c r="T490" s="1" t="s">
        <v>336</v>
      </c>
      <c r="U490" s="1" t="s">
        <v>336</v>
      </c>
      <c r="V490" s="1" t="s">
        <v>336</v>
      </c>
      <c r="W490" s="1" t="s">
        <v>336</v>
      </c>
      <c r="X490" s="1" t="s">
        <v>336</v>
      </c>
      <c r="Y490" s="1" t="s">
        <v>336</v>
      </c>
      <c r="Z490" s="1" t="s">
        <v>336</v>
      </c>
      <c r="AA490" s="1"/>
      <c r="AB490" s="1"/>
      <c r="AC490" s="1"/>
      <c r="AD490" s="1"/>
      <c r="AE490" s="1"/>
      <c r="AF490" s="1"/>
      <c r="AG490" s="1"/>
      <c r="AH490" s="18" t="str">
        <f t="array" ref="AH4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0" s="18" t="str">
        <f t="array" ref="AI4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0" s="18" t="e">
        <f>VLOOKUP(data[Lead Name],get_cat!$A$170:$B$171,2,0)</f>
        <v>#N/A</v>
      </c>
    </row>
    <row r="491" spans="1:37" x14ac:dyDescent="0.3">
      <c r="A491" s="1" t="s">
        <v>524</v>
      </c>
      <c r="B491" s="1" t="s">
        <v>336</v>
      </c>
      <c r="C491" s="1" t="s">
        <v>336</v>
      </c>
      <c r="D491" s="1" t="s">
        <v>336</v>
      </c>
      <c r="E491" s="1" t="s">
        <v>526</v>
      </c>
      <c r="F491" s="1" t="s">
        <v>526</v>
      </c>
      <c r="G491" s="1" t="s">
        <v>526</v>
      </c>
      <c r="H491" s="1" t="s">
        <v>526</v>
      </c>
      <c r="I491" s="1" t="s">
        <v>526</v>
      </c>
      <c r="J491" s="1" t="s">
        <v>526</v>
      </c>
      <c r="K491" s="1" t="s">
        <v>526</v>
      </c>
      <c r="L491" s="1" t="s">
        <v>526</v>
      </c>
      <c r="M491" s="1" t="s">
        <v>526</v>
      </c>
      <c r="N491" s="1" t="s">
        <v>526</v>
      </c>
      <c r="O491" s="1" t="s">
        <v>526</v>
      </c>
      <c r="P491" s="1" t="s">
        <v>526</v>
      </c>
      <c r="Q491" s="1" t="s">
        <v>526</v>
      </c>
      <c r="R491" s="1" t="s">
        <v>526</v>
      </c>
      <c r="S491" s="1" t="s">
        <v>526</v>
      </c>
      <c r="T491" s="1" t="s">
        <v>336</v>
      </c>
      <c r="U491" s="1" t="s">
        <v>336</v>
      </c>
      <c r="V491" s="1" t="s">
        <v>336</v>
      </c>
      <c r="W491" s="1" t="s">
        <v>336</v>
      </c>
      <c r="X491" s="1" t="s">
        <v>336</v>
      </c>
      <c r="Y491" s="1" t="s">
        <v>336</v>
      </c>
      <c r="Z491" s="1" t="s">
        <v>336</v>
      </c>
      <c r="AA491" s="1"/>
      <c r="AB491" s="1"/>
      <c r="AC491" s="1"/>
      <c r="AD491" s="1"/>
      <c r="AE491" s="1"/>
      <c r="AF491" s="1"/>
      <c r="AG491" s="1"/>
      <c r="AH491" s="18" t="str">
        <f t="array" ref="AH4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1" s="18" t="str">
        <f t="array" ref="AI4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1" s="18" t="e">
        <f>VLOOKUP(data[Lead Name],get_cat!$A$170:$B$171,2,0)</f>
        <v>#N/A</v>
      </c>
    </row>
    <row r="492" spans="1:37" x14ac:dyDescent="0.3">
      <c r="A492" s="1" t="s">
        <v>524</v>
      </c>
      <c r="B492" s="1" t="s">
        <v>336</v>
      </c>
      <c r="C492" s="1" t="s">
        <v>336</v>
      </c>
      <c r="D492" s="1" t="s">
        <v>336</v>
      </c>
      <c r="E492" s="1" t="s">
        <v>526</v>
      </c>
      <c r="F492" s="1" t="s">
        <v>526</v>
      </c>
      <c r="G492" s="1" t="s">
        <v>526</v>
      </c>
      <c r="H492" s="1" t="s">
        <v>526</v>
      </c>
      <c r="I492" s="1" t="s">
        <v>526</v>
      </c>
      <c r="J492" s="1" t="s">
        <v>526</v>
      </c>
      <c r="K492" s="1" t="s">
        <v>526</v>
      </c>
      <c r="L492" s="1" t="s">
        <v>526</v>
      </c>
      <c r="M492" s="1" t="s">
        <v>526</v>
      </c>
      <c r="N492" s="1" t="s">
        <v>526</v>
      </c>
      <c r="O492" s="1" t="s">
        <v>526</v>
      </c>
      <c r="P492" s="1" t="s">
        <v>526</v>
      </c>
      <c r="Q492" s="1" t="s">
        <v>526</v>
      </c>
      <c r="R492" s="1" t="s">
        <v>526</v>
      </c>
      <c r="S492" s="1" t="s">
        <v>526</v>
      </c>
      <c r="T492" s="1" t="s">
        <v>336</v>
      </c>
      <c r="U492" s="1" t="s">
        <v>336</v>
      </c>
      <c r="V492" s="1" t="s">
        <v>336</v>
      </c>
      <c r="W492" s="1" t="s">
        <v>336</v>
      </c>
      <c r="X492" s="1" t="s">
        <v>336</v>
      </c>
      <c r="Y492" s="1" t="s">
        <v>336</v>
      </c>
      <c r="Z492" s="1" t="s">
        <v>336</v>
      </c>
      <c r="AA492" s="1"/>
      <c r="AB492" s="1"/>
      <c r="AC492" s="1"/>
      <c r="AD492" s="1"/>
      <c r="AE492" s="1"/>
      <c r="AF492" s="1"/>
      <c r="AG492" s="1"/>
      <c r="AH492" s="18" t="str">
        <f t="array" ref="AH4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2" s="18" t="str">
        <f t="array" ref="AI4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2" s="18" t="e">
        <f>VLOOKUP(data[Lead Name],get_cat!$A$170:$B$171,2,0)</f>
        <v>#N/A</v>
      </c>
    </row>
    <row r="493" spans="1:37" x14ac:dyDescent="0.3">
      <c r="A493" s="1" t="s">
        <v>524</v>
      </c>
      <c r="B493" s="1" t="s">
        <v>336</v>
      </c>
      <c r="C493" s="1" t="s">
        <v>336</v>
      </c>
      <c r="D493" s="1" t="s">
        <v>336</v>
      </c>
      <c r="E493" s="1" t="s">
        <v>526</v>
      </c>
      <c r="F493" s="1" t="s">
        <v>526</v>
      </c>
      <c r="G493" s="1" t="s">
        <v>526</v>
      </c>
      <c r="H493" s="1" t="s">
        <v>526</v>
      </c>
      <c r="I493" s="1" t="s">
        <v>526</v>
      </c>
      <c r="J493" s="1" t="s">
        <v>526</v>
      </c>
      <c r="K493" s="1" t="s">
        <v>526</v>
      </c>
      <c r="L493" s="1" t="s">
        <v>526</v>
      </c>
      <c r="M493" s="1" t="s">
        <v>526</v>
      </c>
      <c r="N493" s="1" t="s">
        <v>526</v>
      </c>
      <c r="O493" s="1" t="s">
        <v>526</v>
      </c>
      <c r="P493" s="1" t="s">
        <v>526</v>
      </c>
      <c r="Q493" s="1" t="s">
        <v>526</v>
      </c>
      <c r="R493" s="1" t="s">
        <v>526</v>
      </c>
      <c r="S493" s="1" t="s">
        <v>526</v>
      </c>
      <c r="T493" s="1" t="s">
        <v>336</v>
      </c>
      <c r="U493" s="1" t="s">
        <v>336</v>
      </c>
      <c r="V493" s="1" t="s">
        <v>336</v>
      </c>
      <c r="W493" s="1" t="s">
        <v>336</v>
      </c>
      <c r="X493" s="1" t="s">
        <v>336</v>
      </c>
      <c r="Y493" s="1" t="s">
        <v>336</v>
      </c>
      <c r="Z493" s="1" t="s">
        <v>336</v>
      </c>
      <c r="AA493" s="1"/>
      <c r="AB493" s="1"/>
      <c r="AC493" s="1"/>
      <c r="AD493" s="1"/>
      <c r="AE493" s="1"/>
      <c r="AF493" s="1"/>
      <c r="AG493" s="1"/>
      <c r="AH493" s="18" t="str">
        <f t="array" ref="AH4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3" s="18" t="str">
        <f t="array" ref="AI4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3" s="18" t="e">
        <f>VLOOKUP(data[Lead Name],get_cat!$A$170:$B$171,2,0)</f>
        <v>#N/A</v>
      </c>
    </row>
    <row r="494" spans="1:37" x14ac:dyDescent="0.3">
      <c r="A494" s="1" t="s">
        <v>524</v>
      </c>
      <c r="B494" s="1" t="s">
        <v>336</v>
      </c>
      <c r="C494" s="1" t="s">
        <v>336</v>
      </c>
      <c r="D494" s="1" t="s">
        <v>336</v>
      </c>
      <c r="E494" s="1" t="s">
        <v>526</v>
      </c>
      <c r="F494" s="1" t="s">
        <v>526</v>
      </c>
      <c r="G494" s="1" t="s">
        <v>526</v>
      </c>
      <c r="H494" s="1" t="s">
        <v>526</v>
      </c>
      <c r="I494" s="1" t="s">
        <v>526</v>
      </c>
      <c r="J494" s="1" t="s">
        <v>526</v>
      </c>
      <c r="K494" s="1" t="s">
        <v>526</v>
      </c>
      <c r="L494" s="1" t="s">
        <v>526</v>
      </c>
      <c r="M494" s="1" t="s">
        <v>526</v>
      </c>
      <c r="N494" s="1" t="s">
        <v>526</v>
      </c>
      <c r="O494" s="1" t="s">
        <v>526</v>
      </c>
      <c r="P494" s="1" t="s">
        <v>526</v>
      </c>
      <c r="Q494" s="1" t="s">
        <v>526</v>
      </c>
      <c r="R494" s="1" t="s">
        <v>526</v>
      </c>
      <c r="S494" s="1" t="s">
        <v>526</v>
      </c>
      <c r="T494" s="1" t="s">
        <v>336</v>
      </c>
      <c r="U494" s="1" t="s">
        <v>336</v>
      </c>
      <c r="V494" s="1" t="s">
        <v>336</v>
      </c>
      <c r="W494" s="1" t="s">
        <v>336</v>
      </c>
      <c r="X494" s="1" t="s">
        <v>336</v>
      </c>
      <c r="Y494" s="1" t="s">
        <v>336</v>
      </c>
      <c r="Z494" s="1" t="s">
        <v>336</v>
      </c>
      <c r="AA494" s="1"/>
      <c r="AB494" s="1"/>
      <c r="AC494" s="1"/>
      <c r="AD494" s="1"/>
      <c r="AE494" s="1"/>
      <c r="AF494" s="1"/>
      <c r="AG494" s="1"/>
      <c r="AH494" s="18" t="str">
        <f t="array" ref="AH4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4" s="18" t="str">
        <f t="array" ref="AI4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4" s="18" t="e">
        <f>VLOOKUP(data[Lead Name],get_cat!$A$170:$B$171,2,0)</f>
        <v>#N/A</v>
      </c>
    </row>
    <row r="495" spans="1:37" x14ac:dyDescent="0.3">
      <c r="A495" s="1" t="s">
        <v>524</v>
      </c>
      <c r="B495" s="1" t="s">
        <v>336</v>
      </c>
      <c r="C495" s="1" t="s">
        <v>336</v>
      </c>
      <c r="D495" s="1" t="s">
        <v>336</v>
      </c>
      <c r="E495" s="1" t="s">
        <v>526</v>
      </c>
      <c r="F495" s="1" t="s">
        <v>526</v>
      </c>
      <c r="G495" s="1" t="s">
        <v>526</v>
      </c>
      <c r="H495" s="1" t="s">
        <v>526</v>
      </c>
      <c r="I495" s="1" t="s">
        <v>526</v>
      </c>
      <c r="J495" s="1" t="s">
        <v>526</v>
      </c>
      <c r="K495" s="1" t="s">
        <v>526</v>
      </c>
      <c r="L495" s="1" t="s">
        <v>526</v>
      </c>
      <c r="M495" s="1" t="s">
        <v>526</v>
      </c>
      <c r="N495" s="1" t="s">
        <v>526</v>
      </c>
      <c r="O495" s="1" t="s">
        <v>526</v>
      </c>
      <c r="P495" s="1" t="s">
        <v>526</v>
      </c>
      <c r="Q495" s="1" t="s">
        <v>526</v>
      </c>
      <c r="R495" s="1" t="s">
        <v>526</v>
      </c>
      <c r="S495" s="1" t="s">
        <v>526</v>
      </c>
      <c r="T495" s="1" t="s">
        <v>336</v>
      </c>
      <c r="U495" s="1" t="s">
        <v>336</v>
      </c>
      <c r="V495" s="1" t="s">
        <v>336</v>
      </c>
      <c r="W495" s="1" t="s">
        <v>336</v>
      </c>
      <c r="X495" s="1" t="s">
        <v>336</v>
      </c>
      <c r="Y495" s="1" t="s">
        <v>336</v>
      </c>
      <c r="Z495" s="1" t="s">
        <v>336</v>
      </c>
      <c r="AA495" s="1"/>
      <c r="AB495" s="1"/>
      <c r="AC495" s="1"/>
      <c r="AD495" s="1"/>
      <c r="AE495" s="1"/>
      <c r="AF495" s="1"/>
      <c r="AG495" s="1"/>
      <c r="AH495" s="18" t="str">
        <f t="array" ref="AH4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5" s="18" t="str">
        <f t="array" ref="AI4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5" s="18" t="e">
        <f>VLOOKUP(data[Lead Name],get_cat!$A$170:$B$171,2,0)</f>
        <v>#N/A</v>
      </c>
    </row>
    <row r="496" spans="1:37" x14ac:dyDescent="0.3">
      <c r="A496" s="1" t="s">
        <v>524</v>
      </c>
      <c r="B496" s="1" t="s">
        <v>336</v>
      </c>
      <c r="C496" s="1" t="s">
        <v>336</v>
      </c>
      <c r="D496" s="1" t="s">
        <v>336</v>
      </c>
      <c r="E496" s="1" t="s">
        <v>526</v>
      </c>
      <c r="F496" s="1" t="s">
        <v>526</v>
      </c>
      <c r="G496" s="1" t="s">
        <v>526</v>
      </c>
      <c r="H496" s="1" t="s">
        <v>526</v>
      </c>
      <c r="I496" s="1" t="s">
        <v>526</v>
      </c>
      <c r="J496" s="1" t="s">
        <v>526</v>
      </c>
      <c r="K496" s="1" t="s">
        <v>526</v>
      </c>
      <c r="L496" s="1" t="s">
        <v>526</v>
      </c>
      <c r="M496" s="1" t="s">
        <v>526</v>
      </c>
      <c r="N496" s="1" t="s">
        <v>526</v>
      </c>
      <c r="O496" s="1" t="s">
        <v>526</v>
      </c>
      <c r="P496" s="1" t="s">
        <v>526</v>
      </c>
      <c r="Q496" s="1" t="s">
        <v>526</v>
      </c>
      <c r="R496" s="1" t="s">
        <v>526</v>
      </c>
      <c r="S496" s="1" t="s">
        <v>526</v>
      </c>
      <c r="T496" s="1" t="s">
        <v>336</v>
      </c>
      <c r="U496" s="1" t="s">
        <v>336</v>
      </c>
      <c r="V496" s="1" t="s">
        <v>336</v>
      </c>
      <c r="W496" s="1" t="s">
        <v>336</v>
      </c>
      <c r="X496" s="1" t="s">
        <v>336</v>
      </c>
      <c r="Y496" s="1" t="s">
        <v>336</v>
      </c>
      <c r="Z496" s="1" t="s">
        <v>336</v>
      </c>
      <c r="AA496" s="1"/>
      <c r="AB496" s="1"/>
      <c r="AC496" s="1"/>
      <c r="AD496" s="1"/>
      <c r="AE496" s="1"/>
      <c r="AF496" s="1"/>
      <c r="AG496" s="1"/>
      <c r="AH496" s="18" t="str">
        <f t="array" ref="AH4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6" s="18" t="str">
        <f t="array" ref="AI4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6" s="18" t="e">
        <f>VLOOKUP(data[Lead Name],get_cat!$A$170:$B$171,2,0)</f>
        <v>#N/A</v>
      </c>
    </row>
    <row r="497" spans="1:37" x14ac:dyDescent="0.3">
      <c r="A497" s="1" t="s">
        <v>524</v>
      </c>
      <c r="B497" s="1" t="s">
        <v>336</v>
      </c>
      <c r="C497" s="1" t="s">
        <v>336</v>
      </c>
      <c r="D497" s="1" t="s">
        <v>336</v>
      </c>
      <c r="E497" s="1" t="s">
        <v>526</v>
      </c>
      <c r="F497" s="1" t="s">
        <v>526</v>
      </c>
      <c r="G497" s="1" t="s">
        <v>526</v>
      </c>
      <c r="H497" s="1" t="s">
        <v>526</v>
      </c>
      <c r="I497" s="1" t="s">
        <v>526</v>
      </c>
      <c r="J497" s="1" t="s">
        <v>526</v>
      </c>
      <c r="K497" s="1" t="s">
        <v>526</v>
      </c>
      <c r="L497" s="1" t="s">
        <v>526</v>
      </c>
      <c r="M497" s="1" t="s">
        <v>526</v>
      </c>
      <c r="N497" s="1" t="s">
        <v>526</v>
      </c>
      <c r="O497" s="1" t="s">
        <v>526</v>
      </c>
      <c r="P497" s="1" t="s">
        <v>526</v>
      </c>
      <c r="Q497" s="1" t="s">
        <v>526</v>
      </c>
      <c r="R497" s="1" t="s">
        <v>526</v>
      </c>
      <c r="S497" s="1" t="s">
        <v>526</v>
      </c>
      <c r="T497" s="1" t="s">
        <v>336</v>
      </c>
      <c r="U497" s="1" t="s">
        <v>336</v>
      </c>
      <c r="V497" s="1" t="s">
        <v>336</v>
      </c>
      <c r="W497" s="1" t="s">
        <v>336</v>
      </c>
      <c r="X497" s="1" t="s">
        <v>336</v>
      </c>
      <c r="Y497" s="1" t="s">
        <v>336</v>
      </c>
      <c r="Z497" s="1" t="s">
        <v>336</v>
      </c>
      <c r="AA497" s="1"/>
      <c r="AB497" s="1"/>
      <c r="AC497" s="1"/>
      <c r="AD497" s="1"/>
      <c r="AE497" s="1"/>
      <c r="AF497" s="1"/>
      <c r="AG497" s="1"/>
      <c r="AH497" s="18" t="str">
        <f t="array" ref="AH4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7" s="18" t="str">
        <f t="array" ref="AI4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7" s="18" t="e">
        <f>VLOOKUP(data[Lead Name],get_cat!$A$170:$B$171,2,0)</f>
        <v>#N/A</v>
      </c>
    </row>
    <row r="498" spans="1:37" x14ac:dyDescent="0.3">
      <c r="A498" s="1" t="s">
        <v>524</v>
      </c>
      <c r="B498" s="1" t="s">
        <v>336</v>
      </c>
      <c r="C498" s="1" t="s">
        <v>336</v>
      </c>
      <c r="D498" s="1" t="s">
        <v>336</v>
      </c>
      <c r="E498" s="1" t="s">
        <v>526</v>
      </c>
      <c r="F498" s="1" t="s">
        <v>526</v>
      </c>
      <c r="G498" s="1" t="s">
        <v>526</v>
      </c>
      <c r="H498" s="1" t="s">
        <v>526</v>
      </c>
      <c r="I498" s="1" t="s">
        <v>526</v>
      </c>
      <c r="J498" s="1" t="s">
        <v>526</v>
      </c>
      <c r="K498" s="1" t="s">
        <v>526</v>
      </c>
      <c r="L498" s="1" t="s">
        <v>526</v>
      </c>
      <c r="M498" s="1" t="s">
        <v>526</v>
      </c>
      <c r="N498" s="1" t="s">
        <v>526</v>
      </c>
      <c r="O498" s="1" t="s">
        <v>526</v>
      </c>
      <c r="P498" s="1" t="s">
        <v>526</v>
      </c>
      <c r="Q498" s="1" t="s">
        <v>526</v>
      </c>
      <c r="R498" s="1" t="s">
        <v>526</v>
      </c>
      <c r="S498" s="1" t="s">
        <v>526</v>
      </c>
      <c r="T498" s="1" t="s">
        <v>336</v>
      </c>
      <c r="U498" s="1" t="s">
        <v>336</v>
      </c>
      <c r="V498" s="1" t="s">
        <v>336</v>
      </c>
      <c r="W498" s="1" t="s">
        <v>336</v>
      </c>
      <c r="X498" s="1" t="s">
        <v>336</v>
      </c>
      <c r="Y498" s="1" t="s">
        <v>336</v>
      </c>
      <c r="Z498" s="1" t="s">
        <v>336</v>
      </c>
      <c r="AA498" s="1"/>
      <c r="AB498" s="1"/>
      <c r="AC498" s="1"/>
      <c r="AD498" s="1"/>
      <c r="AE498" s="1"/>
      <c r="AF498" s="1"/>
      <c r="AG498" s="1"/>
      <c r="AH498" s="18" t="str">
        <f t="array" ref="AH4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8" s="18" t="str">
        <f t="array" ref="AI4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8" s="18" t="e">
        <f>VLOOKUP(data[Lead Name],get_cat!$A$170:$B$171,2,0)</f>
        <v>#N/A</v>
      </c>
    </row>
    <row r="499" spans="1:37" x14ac:dyDescent="0.3">
      <c r="A499" s="1" t="s">
        <v>524</v>
      </c>
      <c r="B499" s="1" t="s">
        <v>336</v>
      </c>
      <c r="C499" s="1" t="s">
        <v>336</v>
      </c>
      <c r="D499" s="1" t="s">
        <v>336</v>
      </c>
      <c r="E499" s="1" t="s">
        <v>526</v>
      </c>
      <c r="F499" s="1" t="s">
        <v>526</v>
      </c>
      <c r="G499" s="1" t="s">
        <v>526</v>
      </c>
      <c r="H499" s="1" t="s">
        <v>526</v>
      </c>
      <c r="I499" s="1" t="s">
        <v>526</v>
      </c>
      <c r="J499" s="1" t="s">
        <v>526</v>
      </c>
      <c r="K499" s="1" t="s">
        <v>526</v>
      </c>
      <c r="L499" s="1" t="s">
        <v>526</v>
      </c>
      <c r="M499" s="1" t="s">
        <v>526</v>
      </c>
      <c r="N499" s="1" t="s">
        <v>526</v>
      </c>
      <c r="O499" s="1" t="s">
        <v>526</v>
      </c>
      <c r="P499" s="1" t="s">
        <v>526</v>
      </c>
      <c r="Q499" s="1" t="s">
        <v>526</v>
      </c>
      <c r="R499" s="1" t="s">
        <v>526</v>
      </c>
      <c r="S499" s="1" t="s">
        <v>526</v>
      </c>
      <c r="T499" s="1" t="s">
        <v>336</v>
      </c>
      <c r="U499" s="1" t="s">
        <v>336</v>
      </c>
      <c r="V499" s="1" t="s">
        <v>336</v>
      </c>
      <c r="W499" s="1" t="s">
        <v>336</v>
      </c>
      <c r="X499" s="1" t="s">
        <v>336</v>
      </c>
      <c r="Y499" s="1" t="s">
        <v>336</v>
      </c>
      <c r="Z499" s="1" t="s">
        <v>336</v>
      </c>
      <c r="AA499" s="1"/>
      <c r="AB499" s="1"/>
      <c r="AC499" s="1"/>
      <c r="AD499" s="1"/>
      <c r="AE499" s="1"/>
      <c r="AF499" s="1"/>
      <c r="AG499" s="1"/>
      <c r="AH499" s="18" t="str">
        <f t="array" ref="AH4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499" s="18" t="str">
        <f t="array" ref="AI4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4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499" s="18" t="e">
        <f>VLOOKUP(data[Lead Name],get_cat!$A$170:$B$171,2,0)</f>
        <v>#N/A</v>
      </c>
    </row>
    <row r="500" spans="1:37" x14ac:dyDescent="0.3">
      <c r="A500" s="1" t="s">
        <v>524</v>
      </c>
      <c r="B500" s="1" t="s">
        <v>336</v>
      </c>
      <c r="C500" s="1" t="s">
        <v>336</v>
      </c>
      <c r="D500" s="1" t="s">
        <v>336</v>
      </c>
      <c r="E500" s="1" t="s">
        <v>526</v>
      </c>
      <c r="F500" s="1" t="s">
        <v>526</v>
      </c>
      <c r="G500" s="1" t="s">
        <v>526</v>
      </c>
      <c r="H500" s="1" t="s">
        <v>526</v>
      </c>
      <c r="I500" s="1" t="s">
        <v>526</v>
      </c>
      <c r="J500" s="1" t="s">
        <v>526</v>
      </c>
      <c r="K500" s="1" t="s">
        <v>526</v>
      </c>
      <c r="L500" s="1" t="s">
        <v>526</v>
      </c>
      <c r="M500" s="1" t="s">
        <v>526</v>
      </c>
      <c r="N500" s="1" t="s">
        <v>526</v>
      </c>
      <c r="O500" s="1" t="s">
        <v>526</v>
      </c>
      <c r="P500" s="1" t="s">
        <v>526</v>
      </c>
      <c r="Q500" s="1" t="s">
        <v>526</v>
      </c>
      <c r="R500" s="1" t="s">
        <v>526</v>
      </c>
      <c r="S500" s="1" t="s">
        <v>526</v>
      </c>
      <c r="T500" s="1" t="s">
        <v>336</v>
      </c>
      <c r="U500" s="1" t="s">
        <v>336</v>
      </c>
      <c r="V500" s="1" t="s">
        <v>336</v>
      </c>
      <c r="W500" s="1" t="s">
        <v>336</v>
      </c>
      <c r="X500" s="1" t="s">
        <v>336</v>
      </c>
      <c r="Y500" s="1" t="s">
        <v>336</v>
      </c>
      <c r="Z500" s="1" t="s">
        <v>336</v>
      </c>
      <c r="AA500" s="1"/>
      <c r="AB500" s="1"/>
      <c r="AC500" s="1"/>
      <c r="AD500" s="1"/>
      <c r="AE500" s="1"/>
      <c r="AF500" s="1"/>
      <c r="AG500" s="1"/>
      <c r="AH500" s="18" t="str">
        <f t="array" ref="AH5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0" s="18" t="str">
        <f t="array" ref="AI5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0" s="18" t="e">
        <f>VLOOKUP(data[Lead Name],get_cat!$A$170:$B$171,2,0)</f>
        <v>#N/A</v>
      </c>
    </row>
    <row r="501" spans="1:37" x14ac:dyDescent="0.3">
      <c r="A501" s="1" t="s">
        <v>524</v>
      </c>
      <c r="B501" s="1" t="s">
        <v>336</v>
      </c>
      <c r="C501" s="1" t="s">
        <v>336</v>
      </c>
      <c r="D501" s="1" t="s">
        <v>336</v>
      </c>
      <c r="E501" s="1" t="s">
        <v>526</v>
      </c>
      <c r="F501" s="1" t="s">
        <v>526</v>
      </c>
      <c r="G501" s="1" t="s">
        <v>526</v>
      </c>
      <c r="H501" s="1" t="s">
        <v>526</v>
      </c>
      <c r="I501" s="1" t="s">
        <v>526</v>
      </c>
      <c r="J501" s="1" t="s">
        <v>526</v>
      </c>
      <c r="K501" s="1" t="s">
        <v>526</v>
      </c>
      <c r="L501" s="1" t="s">
        <v>526</v>
      </c>
      <c r="M501" s="1" t="s">
        <v>526</v>
      </c>
      <c r="N501" s="1" t="s">
        <v>526</v>
      </c>
      <c r="O501" s="1" t="s">
        <v>526</v>
      </c>
      <c r="P501" s="1" t="s">
        <v>526</v>
      </c>
      <c r="Q501" s="1" t="s">
        <v>526</v>
      </c>
      <c r="R501" s="1" t="s">
        <v>526</v>
      </c>
      <c r="S501" s="1" t="s">
        <v>526</v>
      </c>
      <c r="T501" s="1" t="s">
        <v>336</v>
      </c>
      <c r="U501" s="1" t="s">
        <v>336</v>
      </c>
      <c r="V501" s="1" t="s">
        <v>336</v>
      </c>
      <c r="W501" s="1" t="s">
        <v>336</v>
      </c>
      <c r="X501" s="1" t="s">
        <v>336</v>
      </c>
      <c r="Y501" s="1" t="s">
        <v>336</v>
      </c>
      <c r="Z501" s="1" t="s">
        <v>336</v>
      </c>
      <c r="AA501" s="1"/>
      <c r="AB501" s="1"/>
      <c r="AC501" s="1"/>
      <c r="AD501" s="1"/>
      <c r="AE501" s="1"/>
      <c r="AF501" s="1"/>
      <c r="AG501" s="1"/>
      <c r="AH501" s="18" t="str">
        <f t="array" ref="AH5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1" s="18" t="str">
        <f t="array" ref="AI5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1" s="18" t="e">
        <f>VLOOKUP(data[Lead Name],get_cat!$A$170:$B$171,2,0)</f>
        <v>#N/A</v>
      </c>
    </row>
    <row r="502" spans="1:37" x14ac:dyDescent="0.3">
      <c r="A502" s="1" t="s">
        <v>524</v>
      </c>
      <c r="B502" s="1" t="s">
        <v>336</v>
      </c>
      <c r="C502" s="1" t="s">
        <v>336</v>
      </c>
      <c r="D502" s="1" t="s">
        <v>336</v>
      </c>
      <c r="E502" s="1" t="s">
        <v>526</v>
      </c>
      <c r="F502" s="1" t="s">
        <v>526</v>
      </c>
      <c r="G502" s="1" t="s">
        <v>526</v>
      </c>
      <c r="H502" s="1" t="s">
        <v>526</v>
      </c>
      <c r="I502" s="1" t="s">
        <v>526</v>
      </c>
      <c r="J502" s="1" t="s">
        <v>526</v>
      </c>
      <c r="K502" s="1" t="s">
        <v>526</v>
      </c>
      <c r="L502" s="1" t="s">
        <v>526</v>
      </c>
      <c r="M502" s="1" t="s">
        <v>526</v>
      </c>
      <c r="N502" s="1" t="s">
        <v>526</v>
      </c>
      <c r="O502" s="1" t="s">
        <v>526</v>
      </c>
      <c r="P502" s="1" t="s">
        <v>526</v>
      </c>
      <c r="Q502" s="1" t="s">
        <v>526</v>
      </c>
      <c r="R502" s="1" t="s">
        <v>526</v>
      </c>
      <c r="S502" s="1" t="s">
        <v>526</v>
      </c>
      <c r="T502" s="1" t="s">
        <v>336</v>
      </c>
      <c r="U502" s="1" t="s">
        <v>336</v>
      </c>
      <c r="V502" s="1" t="s">
        <v>336</v>
      </c>
      <c r="W502" s="1" t="s">
        <v>336</v>
      </c>
      <c r="X502" s="1" t="s">
        <v>336</v>
      </c>
      <c r="Y502" s="1" t="s">
        <v>336</v>
      </c>
      <c r="Z502" s="1" t="s">
        <v>336</v>
      </c>
      <c r="AA502" s="1"/>
      <c r="AB502" s="1"/>
      <c r="AC502" s="1"/>
      <c r="AD502" s="1"/>
      <c r="AE502" s="1"/>
      <c r="AF502" s="1"/>
      <c r="AG502" s="1"/>
      <c r="AH502" s="18" t="str">
        <f t="array" ref="AH5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2" s="18" t="str">
        <f t="array" ref="AI5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2" s="18" t="e">
        <f>VLOOKUP(data[Lead Name],get_cat!$A$170:$B$171,2,0)</f>
        <v>#N/A</v>
      </c>
    </row>
    <row r="503" spans="1:37" x14ac:dyDescent="0.3">
      <c r="A503" s="1" t="s">
        <v>524</v>
      </c>
      <c r="B503" s="1" t="s">
        <v>336</v>
      </c>
      <c r="C503" s="1" t="s">
        <v>336</v>
      </c>
      <c r="D503" s="1" t="s">
        <v>336</v>
      </c>
      <c r="E503" s="1" t="s">
        <v>526</v>
      </c>
      <c r="F503" s="1" t="s">
        <v>526</v>
      </c>
      <c r="G503" s="1" t="s">
        <v>526</v>
      </c>
      <c r="H503" s="1" t="s">
        <v>526</v>
      </c>
      <c r="I503" s="1" t="s">
        <v>526</v>
      </c>
      <c r="J503" s="1" t="s">
        <v>526</v>
      </c>
      <c r="K503" s="1" t="s">
        <v>526</v>
      </c>
      <c r="L503" s="1" t="s">
        <v>526</v>
      </c>
      <c r="M503" s="1" t="s">
        <v>526</v>
      </c>
      <c r="N503" s="1" t="s">
        <v>526</v>
      </c>
      <c r="O503" s="1" t="s">
        <v>526</v>
      </c>
      <c r="P503" s="1" t="s">
        <v>526</v>
      </c>
      <c r="Q503" s="1" t="s">
        <v>526</v>
      </c>
      <c r="R503" s="1" t="s">
        <v>526</v>
      </c>
      <c r="S503" s="1" t="s">
        <v>526</v>
      </c>
      <c r="T503" s="1" t="s">
        <v>336</v>
      </c>
      <c r="U503" s="1" t="s">
        <v>336</v>
      </c>
      <c r="V503" s="1" t="s">
        <v>336</v>
      </c>
      <c r="W503" s="1" t="s">
        <v>336</v>
      </c>
      <c r="X503" s="1" t="s">
        <v>336</v>
      </c>
      <c r="Y503" s="1" t="s">
        <v>336</v>
      </c>
      <c r="Z503" s="1" t="s">
        <v>336</v>
      </c>
      <c r="AA503" s="1"/>
      <c r="AB503" s="1"/>
      <c r="AC503" s="1"/>
      <c r="AD503" s="1"/>
      <c r="AE503" s="1"/>
      <c r="AF503" s="1"/>
      <c r="AG503" s="1"/>
      <c r="AH503" s="18" t="str">
        <f t="array" ref="AH5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3" s="18" t="str">
        <f t="array" ref="AI5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3" s="18" t="e">
        <f>VLOOKUP(data[Lead Name],get_cat!$A$170:$B$171,2,0)</f>
        <v>#N/A</v>
      </c>
    </row>
    <row r="504" spans="1:37" x14ac:dyDescent="0.3">
      <c r="A504" s="1" t="s">
        <v>524</v>
      </c>
      <c r="B504" s="1" t="s">
        <v>336</v>
      </c>
      <c r="C504" s="1" t="s">
        <v>336</v>
      </c>
      <c r="D504" s="1" t="s">
        <v>336</v>
      </c>
      <c r="E504" s="1" t="s">
        <v>526</v>
      </c>
      <c r="F504" s="1" t="s">
        <v>526</v>
      </c>
      <c r="G504" s="1" t="s">
        <v>526</v>
      </c>
      <c r="H504" s="1" t="s">
        <v>526</v>
      </c>
      <c r="I504" s="1" t="s">
        <v>526</v>
      </c>
      <c r="J504" s="1" t="s">
        <v>526</v>
      </c>
      <c r="K504" s="1" t="s">
        <v>526</v>
      </c>
      <c r="L504" s="1" t="s">
        <v>526</v>
      </c>
      <c r="M504" s="1" t="s">
        <v>526</v>
      </c>
      <c r="N504" s="1" t="s">
        <v>526</v>
      </c>
      <c r="O504" s="1" t="s">
        <v>526</v>
      </c>
      <c r="P504" s="1" t="s">
        <v>526</v>
      </c>
      <c r="Q504" s="1" t="s">
        <v>526</v>
      </c>
      <c r="R504" s="1" t="s">
        <v>526</v>
      </c>
      <c r="S504" s="1" t="s">
        <v>526</v>
      </c>
      <c r="T504" s="1" t="s">
        <v>336</v>
      </c>
      <c r="U504" s="1" t="s">
        <v>336</v>
      </c>
      <c r="V504" s="1" t="s">
        <v>336</v>
      </c>
      <c r="W504" s="1" t="s">
        <v>336</v>
      </c>
      <c r="X504" s="1" t="s">
        <v>336</v>
      </c>
      <c r="Y504" s="1" t="s">
        <v>336</v>
      </c>
      <c r="Z504" s="1" t="s">
        <v>336</v>
      </c>
      <c r="AA504" s="1"/>
      <c r="AB504" s="1"/>
      <c r="AC504" s="1"/>
      <c r="AD504" s="1"/>
      <c r="AE504" s="1"/>
      <c r="AF504" s="1"/>
      <c r="AG504" s="1"/>
      <c r="AH504" s="18" t="str">
        <f t="array" ref="AH5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4" s="18" t="str">
        <f t="array" ref="AI5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4" s="18" t="e">
        <f>VLOOKUP(data[Lead Name],get_cat!$A$170:$B$171,2,0)</f>
        <v>#N/A</v>
      </c>
    </row>
    <row r="505" spans="1:37" x14ac:dyDescent="0.3">
      <c r="A505" s="1" t="s">
        <v>524</v>
      </c>
      <c r="B505" s="1" t="s">
        <v>336</v>
      </c>
      <c r="C505" s="1" t="s">
        <v>336</v>
      </c>
      <c r="D505" s="1" t="s">
        <v>336</v>
      </c>
      <c r="E505" s="1" t="s">
        <v>526</v>
      </c>
      <c r="F505" s="1" t="s">
        <v>526</v>
      </c>
      <c r="G505" s="1" t="s">
        <v>526</v>
      </c>
      <c r="H505" s="1" t="s">
        <v>526</v>
      </c>
      <c r="I505" s="1" t="s">
        <v>526</v>
      </c>
      <c r="J505" s="1" t="s">
        <v>526</v>
      </c>
      <c r="K505" s="1" t="s">
        <v>526</v>
      </c>
      <c r="L505" s="1" t="s">
        <v>526</v>
      </c>
      <c r="M505" s="1" t="s">
        <v>526</v>
      </c>
      <c r="N505" s="1" t="s">
        <v>526</v>
      </c>
      <c r="O505" s="1" t="s">
        <v>526</v>
      </c>
      <c r="P505" s="1" t="s">
        <v>526</v>
      </c>
      <c r="Q505" s="1" t="s">
        <v>526</v>
      </c>
      <c r="R505" s="1" t="s">
        <v>526</v>
      </c>
      <c r="S505" s="1" t="s">
        <v>526</v>
      </c>
      <c r="T505" s="1" t="s">
        <v>336</v>
      </c>
      <c r="U505" s="1" t="s">
        <v>336</v>
      </c>
      <c r="V505" s="1" t="s">
        <v>336</v>
      </c>
      <c r="W505" s="1" t="s">
        <v>336</v>
      </c>
      <c r="X505" s="1" t="s">
        <v>336</v>
      </c>
      <c r="Y505" s="1" t="s">
        <v>336</v>
      </c>
      <c r="Z505" s="1" t="s">
        <v>336</v>
      </c>
      <c r="AA505" s="1"/>
      <c r="AB505" s="1"/>
      <c r="AC505" s="1"/>
      <c r="AD505" s="1"/>
      <c r="AE505" s="1"/>
      <c r="AF505" s="1"/>
      <c r="AG505" s="1"/>
      <c r="AH505" s="18" t="str">
        <f t="array" ref="AH5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5" s="18" t="str">
        <f t="array" ref="AI5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5" s="18" t="e">
        <f>VLOOKUP(data[Lead Name],get_cat!$A$170:$B$171,2,0)</f>
        <v>#N/A</v>
      </c>
    </row>
    <row r="506" spans="1:37" x14ac:dyDescent="0.3">
      <c r="A506" s="1" t="s">
        <v>524</v>
      </c>
      <c r="B506" s="1" t="s">
        <v>336</v>
      </c>
      <c r="C506" s="1" t="s">
        <v>336</v>
      </c>
      <c r="D506" s="1" t="s">
        <v>336</v>
      </c>
      <c r="E506" s="1" t="s">
        <v>526</v>
      </c>
      <c r="F506" s="1" t="s">
        <v>526</v>
      </c>
      <c r="G506" s="1" t="s">
        <v>526</v>
      </c>
      <c r="H506" s="1" t="s">
        <v>526</v>
      </c>
      <c r="I506" s="1" t="s">
        <v>526</v>
      </c>
      <c r="J506" s="1" t="s">
        <v>526</v>
      </c>
      <c r="K506" s="1" t="s">
        <v>526</v>
      </c>
      <c r="L506" s="1" t="s">
        <v>526</v>
      </c>
      <c r="M506" s="1" t="s">
        <v>526</v>
      </c>
      <c r="N506" s="1" t="s">
        <v>526</v>
      </c>
      <c r="O506" s="1" t="s">
        <v>526</v>
      </c>
      <c r="P506" s="1" t="s">
        <v>526</v>
      </c>
      <c r="Q506" s="1" t="s">
        <v>526</v>
      </c>
      <c r="R506" s="1" t="s">
        <v>526</v>
      </c>
      <c r="S506" s="1" t="s">
        <v>526</v>
      </c>
      <c r="T506" s="1" t="s">
        <v>336</v>
      </c>
      <c r="U506" s="1" t="s">
        <v>336</v>
      </c>
      <c r="V506" s="1" t="s">
        <v>336</v>
      </c>
      <c r="W506" s="1" t="s">
        <v>336</v>
      </c>
      <c r="X506" s="1" t="s">
        <v>336</v>
      </c>
      <c r="Y506" s="1" t="s">
        <v>336</v>
      </c>
      <c r="Z506" s="1" t="s">
        <v>336</v>
      </c>
      <c r="AA506" s="1"/>
      <c r="AB506" s="1"/>
      <c r="AC506" s="1"/>
      <c r="AD506" s="1"/>
      <c r="AE506" s="1"/>
      <c r="AF506" s="1"/>
      <c r="AG506" s="1"/>
      <c r="AH506" s="18" t="str">
        <f t="array" ref="AH5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6" s="18" t="str">
        <f t="array" ref="AI5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6" s="18" t="e">
        <f>VLOOKUP(data[Lead Name],get_cat!$A$170:$B$171,2,0)</f>
        <v>#N/A</v>
      </c>
    </row>
    <row r="507" spans="1:37" x14ac:dyDescent="0.3">
      <c r="A507" s="1" t="s">
        <v>524</v>
      </c>
      <c r="B507" s="1" t="s">
        <v>336</v>
      </c>
      <c r="C507" s="1" t="s">
        <v>336</v>
      </c>
      <c r="D507" s="1" t="s">
        <v>336</v>
      </c>
      <c r="E507" s="1" t="s">
        <v>526</v>
      </c>
      <c r="F507" s="1" t="s">
        <v>526</v>
      </c>
      <c r="G507" s="1" t="s">
        <v>526</v>
      </c>
      <c r="H507" s="1" t="s">
        <v>526</v>
      </c>
      <c r="I507" s="1" t="s">
        <v>526</v>
      </c>
      <c r="J507" s="1" t="s">
        <v>526</v>
      </c>
      <c r="K507" s="1" t="s">
        <v>526</v>
      </c>
      <c r="L507" s="1" t="s">
        <v>526</v>
      </c>
      <c r="M507" s="1" t="s">
        <v>526</v>
      </c>
      <c r="N507" s="1" t="s">
        <v>526</v>
      </c>
      <c r="O507" s="1" t="s">
        <v>526</v>
      </c>
      <c r="P507" s="1" t="s">
        <v>526</v>
      </c>
      <c r="Q507" s="1" t="s">
        <v>526</v>
      </c>
      <c r="R507" s="1" t="s">
        <v>526</v>
      </c>
      <c r="S507" s="1" t="s">
        <v>526</v>
      </c>
      <c r="T507" s="1" t="s">
        <v>336</v>
      </c>
      <c r="U507" s="1" t="s">
        <v>336</v>
      </c>
      <c r="V507" s="1" t="s">
        <v>336</v>
      </c>
      <c r="W507" s="1" t="s">
        <v>336</v>
      </c>
      <c r="X507" s="1" t="s">
        <v>336</v>
      </c>
      <c r="Y507" s="1" t="s">
        <v>336</v>
      </c>
      <c r="Z507" s="1" t="s">
        <v>336</v>
      </c>
      <c r="AA507" s="1"/>
      <c r="AB507" s="1"/>
      <c r="AC507" s="1"/>
      <c r="AD507" s="1"/>
      <c r="AE507" s="1"/>
      <c r="AF507" s="1"/>
      <c r="AG507" s="1"/>
      <c r="AH507" s="18" t="str">
        <f t="array" ref="AH5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7" s="18" t="str">
        <f t="array" ref="AI5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7" s="18" t="e">
        <f>VLOOKUP(data[Lead Name],get_cat!$A$170:$B$171,2,0)</f>
        <v>#N/A</v>
      </c>
    </row>
    <row r="508" spans="1:37" x14ac:dyDescent="0.3">
      <c r="A508" s="1" t="s">
        <v>524</v>
      </c>
      <c r="B508" s="1" t="s">
        <v>336</v>
      </c>
      <c r="C508" s="1" t="s">
        <v>336</v>
      </c>
      <c r="D508" s="1" t="s">
        <v>336</v>
      </c>
      <c r="E508" s="1" t="s">
        <v>526</v>
      </c>
      <c r="F508" s="1" t="s">
        <v>526</v>
      </c>
      <c r="G508" s="1" t="s">
        <v>526</v>
      </c>
      <c r="H508" s="1" t="s">
        <v>526</v>
      </c>
      <c r="I508" s="1" t="s">
        <v>526</v>
      </c>
      <c r="J508" s="1" t="s">
        <v>526</v>
      </c>
      <c r="K508" s="1" t="s">
        <v>526</v>
      </c>
      <c r="L508" s="1" t="s">
        <v>526</v>
      </c>
      <c r="M508" s="1" t="s">
        <v>526</v>
      </c>
      <c r="N508" s="1" t="s">
        <v>526</v>
      </c>
      <c r="O508" s="1" t="s">
        <v>526</v>
      </c>
      <c r="P508" s="1" t="s">
        <v>526</v>
      </c>
      <c r="Q508" s="1" t="s">
        <v>526</v>
      </c>
      <c r="R508" s="1" t="s">
        <v>526</v>
      </c>
      <c r="S508" s="1" t="s">
        <v>526</v>
      </c>
      <c r="T508" s="1" t="s">
        <v>336</v>
      </c>
      <c r="U508" s="1" t="s">
        <v>336</v>
      </c>
      <c r="V508" s="1" t="s">
        <v>336</v>
      </c>
      <c r="W508" s="1" t="s">
        <v>336</v>
      </c>
      <c r="X508" s="1" t="s">
        <v>336</v>
      </c>
      <c r="Y508" s="1" t="s">
        <v>336</v>
      </c>
      <c r="Z508" s="1" t="s">
        <v>336</v>
      </c>
      <c r="AA508" s="1"/>
      <c r="AB508" s="1"/>
      <c r="AC508" s="1"/>
      <c r="AD508" s="1"/>
      <c r="AE508" s="1"/>
      <c r="AF508" s="1"/>
      <c r="AG508" s="1"/>
      <c r="AH508" s="18" t="str">
        <f t="array" ref="AH5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8" s="18" t="str">
        <f t="array" ref="AI5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8" s="18" t="e">
        <f>VLOOKUP(data[Lead Name],get_cat!$A$170:$B$171,2,0)</f>
        <v>#N/A</v>
      </c>
    </row>
    <row r="509" spans="1:37" x14ac:dyDescent="0.3">
      <c r="A509" s="1" t="s">
        <v>524</v>
      </c>
      <c r="B509" s="1" t="s">
        <v>336</v>
      </c>
      <c r="C509" s="1" t="s">
        <v>336</v>
      </c>
      <c r="D509" s="1" t="s">
        <v>336</v>
      </c>
      <c r="E509" s="1" t="s">
        <v>526</v>
      </c>
      <c r="F509" s="1" t="s">
        <v>526</v>
      </c>
      <c r="G509" s="1" t="s">
        <v>526</v>
      </c>
      <c r="H509" s="1" t="s">
        <v>526</v>
      </c>
      <c r="I509" s="1" t="s">
        <v>526</v>
      </c>
      <c r="J509" s="1" t="s">
        <v>526</v>
      </c>
      <c r="K509" s="1" t="s">
        <v>526</v>
      </c>
      <c r="L509" s="1" t="s">
        <v>526</v>
      </c>
      <c r="M509" s="1" t="s">
        <v>526</v>
      </c>
      <c r="N509" s="1" t="s">
        <v>526</v>
      </c>
      <c r="O509" s="1" t="s">
        <v>526</v>
      </c>
      <c r="P509" s="1" t="s">
        <v>526</v>
      </c>
      <c r="Q509" s="1" t="s">
        <v>526</v>
      </c>
      <c r="R509" s="1" t="s">
        <v>526</v>
      </c>
      <c r="S509" s="1" t="s">
        <v>526</v>
      </c>
      <c r="T509" s="1" t="s">
        <v>336</v>
      </c>
      <c r="U509" s="1" t="s">
        <v>336</v>
      </c>
      <c r="V509" s="1" t="s">
        <v>336</v>
      </c>
      <c r="W509" s="1" t="s">
        <v>336</v>
      </c>
      <c r="X509" s="1" t="s">
        <v>336</v>
      </c>
      <c r="Y509" s="1" t="s">
        <v>336</v>
      </c>
      <c r="Z509" s="1" t="s">
        <v>336</v>
      </c>
      <c r="AA509" s="1"/>
      <c r="AB509" s="1"/>
      <c r="AC509" s="1"/>
      <c r="AD509" s="1"/>
      <c r="AE509" s="1"/>
      <c r="AF509" s="1"/>
      <c r="AG509" s="1"/>
      <c r="AH509" s="18" t="str">
        <f t="array" ref="AH5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09" s="18" t="str">
        <f t="array" ref="AI5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09" s="18" t="e">
        <f>VLOOKUP(data[Lead Name],get_cat!$A$170:$B$171,2,0)</f>
        <v>#N/A</v>
      </c>
    </row>
    <row r="510" spans="1:37" x14ac:dyDescent="0.3">
      <c r="A510" s="1" t="s">
        <v>524</v>
      </c>
      <c r="B510" s="1" t="s">
        <v>336</v>
      </c>
      <c r="C510" s="1" t="s">
        <v>336</v>
      </c>
      <c r="D510" s="1" t="s">
        <v>336</v>
      </c>
      <c r="E510" s="1" t="s">
        <v>526</v>
      </c>
      <c r="F510" s="1" t="s">
        <v>526</v>
      </c>
      <c r="G510" s="1" t="s">
        <v>526</v>
      </c>
      <c r="H510" s="1" t="s">
        <v>526</v>
      </c>
      <c r="I510" s="1" t="s">
        <v>526</v>
      </c>
      <c r="J510" s="1" t="s">
        <v>526</v>
      </c>
      <c r="K510" s="1" t="s">
        <v>526</v>
      </c>
      <c r="L510" s="1" t="s">
        <v>526</v>
      </c>
      <c r="M510" s="1" t="s">
        <v>526</v>
      </c>
      <c r="N510" s="1" t="s">
        <v>526</v>
      </c>
      <c r="O510" s="1" t="s">
        <v>526</v>
      </c>
      <c r="P510" s="1" t="s">
        <v>526</v>
      </c>
      <c r="Q510" s="1" t="s">
        <v>526</v>
      </c>
      <c r="R510" s="1" t="s">
        <v>526</v>
      </c>
      <c r="S510" s="1" t="s">
        <v>526</v>
      </c>
      <c r="T510" s="1" t="s">
        <v>336</v>
      </c>
      <c r="U510" s="1" t="s">
        <v>336</v>
      </c>
      <c r="V510" s="1" t="s">
        <v>336</v>
      </c>
      <c r="W510" s="1" t="s">
        <v>336</v>
      </c>
      <c r="X510" s="1" t="s">
        <v>336</v>
      </c>
      <c r="Y510" s="1" t="s">
        <v>336</v>
      </c>
      <c r="Z510" s="1" t="s">
        <v>336</v>
      </c>
      <c r="AA510" s="1"/>
      <c r="AB510" s="1"/>
      <c r="AC510" s="1"/>
      <c r="AD510" s="1"/>
      <c r="AE510" s="1"/>
      <c r="AF510" s="1"/>
      <c r="AG510" s="1"/>
      <c r="AH510" s="18" t="str">
        <f t="array" ref="AH5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0" s="18" t="str">
        <f t="array" ref="AI5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0" s="18" t="e">
        <f>VLOOKUP(data[Lead Name],get_cat!$A$170:$B$171,2,0)</f>
        <v>#N/A</v>
      </c>
    </row>
    <row r="511" spans="1:37" x14ac:dyDescent="0.3">
      <c r="A511" s="1" t="s">
        <v>524</v>
      </c>
      <c r="B511" s="1" t="s">
        <v>336</v>
      </c>
      <c r="C511" s="1" t="s">
        <v>336</v>
      </c>
      <c r="D511" s="1" t="s">
        <v>336</v>
      </c>
      <c r="E511" s="1" t="s">
        <v>526</v>
      </c>
      <c r="F511" s="1" t="s">
        <v>526</v>
      </c>
      <c r="G511" s="1" t="s">
        <v>526</v>
      </c>
      <c r="H511" s="1" t="s">
        <v>526</v>
      </c>
      <c r="I511" s="1" t="s">
        <v>526</v>
      </c>
      <c r="J511" s="1" t="s">
        <v>526</v>
      </c>
      <c r="K511" s="1" t="s">
        <v>526</v>
      </c>
      <c r="L511" s="1" t="s">
        <v>526</v>
      </c>
      <c r="M511" s="1" t="s">
        <v>526</v>
      </c>
      <c r="N511" s="1" t="s">
        <v>526</v>
      </c>
      <c r="O511" s="1" t="s">
        <v>526</v>
      </c>
      <c r="P511" s="1" t="s">
        <v>526</v>
      </c>
      <c r="Q511" s="1" t="s">
        <v>526</v>
      </c>
      <c r="R511" s="1" t="s">
        <v>526</v>
      </c>
      <c r="S511" s="1" t="s">
        <v>526</v>
      </c>
      <c r="T511" s="1" t="s">
        <v>336</v>
      </c>
      <c r="U511" s="1" t="s">
        <v>336</v>
      </c>
      <c r="V511" s="1" t="s">
        <v>336</v>
      </c>
      <c r="W511" s="1" t="s">
        <v>336</v>
      </c>
      <c r="X511" s="1" t="s">
        <v>336</v>
      </c>
      <c r="Y511" s="1" t="s">
        <v>336</v>
      </c>
      <c r="Z511" s="1" t="s">
        <v>336</v>
      </c>
      <c r="AA511" s="1"/>
      <c r="AB511" s="1"/>
      <c r="AC511" s="1"/>
      <c r="AD511" s="1"/>
      <c r="AE511" s="1"/>
      <c r="AF511" s="1"/>
      <c r="AG511" s="1"/>
      <c r="AH511" s="18" t="str">
        <f t="array" ref="AH5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1" s="18" t="str">
        <f t="array" ref="AI5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1" s="18" t="e">
        <f>VLOOKUP(data[Lead Name],get_cat!$A$170:$B$171,2,0)</f>
        <v>#N/A</v>
      </c>
    </row>
    <row r="512" spans="1:37" x14ac:dyDescent="0.3">
      <c r="A512" s="1" t="s">
        <v>524</v>
      </c>
      <c r="B512" s="1" t="s">
        <v>336</v>
      </c>
      <c r="C512" s="1" t="s">
        <v>336</v>
      </c>
      <c r="D512" s="1" t="s">
        <v>336</v>
      </c>
      <c r="E512" s="1" t="s">
        <v>526</v>
      </c>
      <c r="F512" s="1" t="s">
        <v>526</v>
      </c>
      <c r="G512" s="1" t="s">
        <v>526</v>
      </c>
      <c r="H512" s="1" t="s">
        <v>526</v>
      </c>
      <c r="I512" s="1" t="s">
        <v>526</v>
      </c>
      <c r="J512" s="1" t="s">
        <v>526</v>
      </c>
      <c r="K512" s="1" t="s">
        <v>526</v>
      </c>
      <c r="L512" s="1" t="s">
        <v>526</v>
      </c>
      <c r="M512" s="1" t="s">
        <v>526</v>
      </c>
      <c r="N512" s="1" t="s">
        <v>526</v>
      </c>
      <c r="O512" s="1" t="s">
        <v>526</v>
      </c>
      <c r="P512" s="1" t="s">
        <v>526</v>
      </c>
      <c r="Q512" s="1" t="s">
        <v>526</v>
      </c>
      <c r="R512" s="1" t="s">
        <v>526</v>
      </c>
      <c r="S512" s="1" t="s">
        <v>526</v>
      </c>
      <c r="T512" s="1" t="s">
        <v>336</v>
      </c>
      <c r="U512" s="1" t="s">
        <v>336</v>
      </c>
      <c r="V512" s="1" t="s">
        <v>336</v>
      </c>
      <c r="W512" s="1" t="s">
        <v>336</v>
      </c>
      <c r="X512" s="1" t="s">
        <v>336</v>
      </c>
      <c r="Y512" s="1" t="s">
        <v>336</v>
      </c>
      <c r="Z512" s="1" t="s">
        <v>336</v>
      </c>
      <c r="AA512" s="1"/>
      <c r="AB512" s="1"/>
      <c r="AC512" s="1"/>
      <c r="AD512" s="1"/>
      <c r="AE512" s="1"/>
      <c r="AF512" s="1"/>
      <c r="AG512" s="1"/>
      <c r="AH512" s="18" t="str">
        <f t="array" ref="AH5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2" s="18" t="str">
        <f t="array" ref="AI5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2" s="18" t="e">
        <f>VLOOKUP(data[Lead Name],get_cat!$A$170:$B$171,2,0)</f>
        <v>#N/A</v>
      </c>
    </row>
    <row r="513" spans="1:37" x14ac:dyDescent="0.3">
      <c r="A513" s="1" t="s">
        <v>524</v>
      </c>
      <c r="B513" s="1" t="s">
        <v>336</v>
      </c>
      <c r="C513" s="1" t="s">
        <v>336</v>
      </c>
      <c r="D513" s="1" t="s">
        <v>336</v>
      </c>
      <c r="E513" s="1" t="s">
        <v>526</v>
      </c>
      <c r="F513" s="1" t="s">
        <v>526</v>
      </c>
      <c r="G513" s="1" t="s">
        <v>526</v>
      </c>
      <c r="H513" s="1" t="s">
        <v>526</v>
      </c>
      <c r="I513" s="1" t="s">
        <v>526</v>
      </c>
      <c r="J513" s="1" t="s">
        <v>526</v>
      </c>
      <c r="K513" s="1" t="s">
        <v>526</v>
      </c>
      <c r="L513" s="1" t="s">
        <v>526</v>
      </c>
      <c r="M513" s="1" t="s">
        <v>526</v>
      </c>
      <c r="N513" s="1" t="s">
        <v>526</v>
      </c>
      <c r="O513" s="1" t="s">
        <v>526</v>
      </c>
      <c r="P513" s="1" t="s">
        <v>526</v>
      </c>
      <c r="Q513" s="1" t="s">
        <v>526</v>
      </c>
      <c r="R513" s="1" t="s">
        <v>526</v>
      </c>
      <c r="S513" s="1" t="s">
        <v>526</v>
      </c>
      <c r="T513" s="1" t="s">
        <v>336</v>
      </c>
      <c r="U513" s="1" t="s">
        <v>336</v>
      </c>
      <c r="V513" s="1" t="s">
        <v>336</v>
      </c>
      <c r="W513" s="1" t="s">
        <v>336</v>
      </c>
      <c r="X513" s="1" t="s">
        <v>336</v>
      </c>
      <c r="Y513" s="1" t="s">
        <v>336</v>
      </c>
      <c r="Z513" s="1" t="s">
        <v>336</v>
      </c>
      <c r="AA513" s="1"/>
      <c r="AB513" s="1"/>
      <c r="AC513" s="1"/>
      <c r="AD513" s="1"/>
      <c r="AE513" s="1"/>
      <c r="AF513" s="1"/>
      <c r="AG513" s="1"/>
      <c r="AH513" s="18" t="str">
        <f t="array" ref="AH5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3" s="18" t="str">
        <f t="array" ref="AI5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3" s="18" t="e">
        <f>VLOOKUP(data[Lead Name],get_cat!$A$170:$B$171,2,0)</f>
        <v>#N/A</v>
      </c>
    </row>
    <row r="514" spans="1:37" x14ac:dyDescent="0.3">
      <c r="A514" s="1" t="s">
        <v>524</v>
      </c>
      <c r="B514" s="1" t="s">
        <v>336</v>
      </c>
      <c r="C514" s="1" t="s">
        <v>336</v>
      </c>
      <c r="D514" s="1" t="s">
        <v>336</v>
      </c>
      <c r="E514" s="1" t="s">
        <v>526</v>
      </c>
      <c r="F514" s="1" t="s">
        <v>526</v>
      </c>
      <c r="G514" s="1" t="s">
        <v>526</v>
      </c>
      <c r="H514" s="1" t="s">
        <v>526</v>
      </c>
      <c r="I514" s="1" t="s">
        <v>526</v>
      </c>
      <c r="J514" s="1" t="s">
        <v>526</v>
      </c>
      <c r="K514" s="1" t="s">
        <v>526</v>
      </c>
      <c r="L514" s="1" t="s">
        <v>526</v>
      </c>
      <c r="M514" s="1" t="s">
        <v>526</v>
      </c>
      <c r="N514" s="1" t="s">
        <v>526</v>
      </c>
      <c r="O514" s="1" t="s">
        <v>526</v>
      </c>
      <c r="P514" s="1" t="s">
        <v>526</v>
      </c>
      <c r="Q514" s="1" t="s">
        <v>526</v>
      </c>
      <c r="R514" s="1" t="s">
        <v>526</v>
      </c>
      <c r="S514" s="1" t="s">
        <v>526</v>
      </c>
      <c r="T514" s="1" t="s">
        <v>336</v>
      </c>
      <c r="U514" s="1" t="s">
        <v>336</v>
      </c>
      <c r="V514" s="1" t="s">
        <v>336</v>
      </c>
      <c r="W514" s="1" t="s">
        <v>336</v>
      </c>
      <c r="X514" s="1" t="s">
        <v>336</v>
      </c>
      <c r="Y514" s="1" t="s">
        <v>336</v>
      </c>
      <c r="Z514" s="1" t="s">
        <v>336</v>
      </c>
      <c r="AA514" s="1"/>
      <c r="AB514" s="1"/>
      <c r="AC514" s="1"/>
      <c r="AD514" s="1"/>
      <c r="AE514" s="1"/>
      <c r="AF514" s="1"/>
      <c r="AG514" s="1"/>
      <c r="AH514" s="18" t="str">
        <f t="array" ref="AH5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4" s="18" t="str">
        <f t="array" ref="AI5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4" s="18" t="e">
        <f>VLOOKUP(data[Lead Name],get_cat!$A$170:$B$171,2,0)</f>
        <v>#N/A</v>
      </c>
    </row>
    <row r="515" spans="1:37" x14ac:dyDescent="0.3">
      <c r="A515" s="1" t="s">
        <v>524</v>
      </c>
      <c r="B515" s="1" t="s">
        <v>336</v>
      </c>
      <c r="C515" s="1" t="s">
        <v>336</v>
      </c>
      <c r="D515" s="1" t="s">
        <v>336</v>
      </c>
      <c r="E515" s="1" t="s">
        <v>526</v>
      </c>
      <c r="F515" s="1" t="s">
        <v>526</v>
      </c>
      <c r="G515" s="1" t="s">
        <v>526</v>
      </c>
      <c r="H515" s="1" t="s">
        <v>526</v>
      </c>
      <c r="I515" s="1" t="s">
        <v>526</v>
      </c>
      <c r="J515" s="1" t="s">
        <v>526</v>
      </c>
      <c r="K515" s="1" t="s">
        <v>526</v>
      </c>
      <c r="L515" s="1" t="s">
        <v>526</v>
      </c>
      <c r="M515" s="1" t="s">
        <v>526</v>
      </c>
      <c r="N515" s="1" t="s">
        <v>526</v>
      </c>
      <c r="O515" s="1" t="s">
        <v>526</v>
      </c>
      <c r="P515" s="1" t="s">
        <v>526</v>
      </c>
      <c r="Q515" s="1" t="s">
        <v>526</v>
      </c>
      <c r="R515" s="1" t="s">
        <v>526</v>
      </c>
      <c r="S515" s="1" t="s">
        <v>526</v>
      </c>
      <c r="T515" s="1" t="s">
        <v>336</v>
      </c>
      <c r="U515" s="1" t="s">
        <v>336</v>
      </c>
      <c r="V515" s="1" t="s">
        <v>336</v>
      </c>
      <c r="W515" s="1" t="s">
        <v>336</v>
      </c>
      <c r="X515" s="1" t="s">
        <v>336</v>
      </c>
      <c r="Y515" s="1" t="s">
        <v>336</v>
      </c>
      <c r="Z515" s="1" t="s">
        <v>336</v>
      </c>
      <c r="AA515" s="1"/>
      <c r="AB515" s="1"/>
      <c r="AC515" s="1"/>
      <c r="AD515" s="1"/>
      <c r="AE515" s="1"/>
      <c r="AF515" s="1"/>
      <c r="AG515" s="1"/>
      <c r="AH515" s="18" t="str">
        <f t="array" ref="AH5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5" s="18" t="str">
        <f t="array" ref="AI5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5" s="18" t="e">
        <f>VLOOKUP(data[Lead Name],get_cat!$A$170:$B$171,2,0)</f>
        <v>#N/A</v>
      </c>
    </row>
    <row r="516" spans="1:37" x14ac:dyDescent="0.3">
      <c r="A516" s="1" t="s">
        <v>524</v>
      </c>
      <c r="B516" s="1" t="s">
        <v>336</v>
      </c>
      <c r="C516" s="1" t="s">
        <v>336</v>
      </c>
      <c r="D516" s="1" t="s">
        <v>336</v>
      </c>
      <c r="E516" s="1" t="s">
        <v>526</v>
      </c>
      <c r="F516" s="1" t="s">
        <v>526</v>
      </c>
      <c r="G516" s="1" t="s">
        <v>526</v>
      </c>
      <c r="H516" s="1" t="s">
        <v>526</v>
      </c>
      <c r="I516" s="1" t="s">
        <v>526</v>
      </c>
      <c r="J516" s="1" t="s">
        <v>526</v>
      </c>
      <c r="K516" s="1" t="s">
        <v>526</v>
      </c>
      <c r="L516" s="1" t="s">
        <v>526</v>
      </c>
      <c r="M516" s="1" t="s">
        <v>526</v>
      </c>
      <c r="N516" s="1" t="s">
        <v>526</v>
      </c>
      <c r="O516" s="1" t="s">
        <v>526</v>
      </c>
      <c r="P516" s="1" t="s">
        <v>526</v>
      </c>
      <c r="Q516" s="1" t="s">
        <v>526</v>
      </c>
      <c r="R516" s="1" t="s">
        <v>526</v>
      </c>
      <c r="S516" s="1" t="s">
        <v>526</v>
      </c>
      <c r="T516" s="1" t="s">
        <v>336</v>
      </c>
      <c r="U516" s="1" t="s">
        <v>336</v>
      </c>
      <c r="V516" s="1" t="s">
        <v>336</v>
      </c>
      <c r="W516" s="1" t="s">
        <v>336</v>
      </c>
      <c r="X516" s="1" t="s">
        <v>336</v>
      </c>
      <c r="Y516" s="1" t="s">
        <v>336</v>
      </c>
      <c r="Z516" s="1" t="s">
        <v>336</v>
      </c>
      <c r="AA516" s="1"/>
      <c r="AB516" s="1"/>
      <c r="AC516" s="1"/>
      <c r="AD516" s="1"/>
      <c r="AE516" s="1"/>
      <c r="AF516" s="1"/>
      <c r="AG516" s="1"/>
      <c r="AH516" s="18" t="str">
        <f t="array" ref="AH5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6" s="18" t="str">
        <f t="array" ref="AI5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6" s="18" t="e">
        <f>VLOOKUP(data[Lead Name],get_cat!$A$170:$B$171,2,0)</f>
        <v>#N/A</v>
      </c>
    </row>
    <row r="517" spans="1:37" x14ac:dyDescent="0.3">
      <c r="A517" s="1" t="s">
        <v>524</v>
      </c>
      <c r="B517" s="1" t="s">
        <v>336</v>
      </c>
      <c r="C517" s="1" t="s">
        <v>336</v>
      </c>
      <c r="D517" s="1" t="s">
        <v>336</v>
      </c>
      <c r="E517" s="1" t="s">
        <v>526</v>
      </c>
      <c r="F517" s="1" t="s">
        <v>526</v>
      </c>
      <c r="G517" s="1" t="s">
        <v>526</v>
      </c>
      <c r="H517" s="1" t="s">
        <v>526</v>
      </c>
      <c r="I517" s="1" t="s">
        <v>526</v>
      </c>
      <c r="J517" s="1" t="s">
        <v>526</v>
      </c>
      <c r="K517" s="1" t="s">
        <v>526</v>
      </c>
      <c r="L517" s="1" t="s">
        <v>526</v>
      </c>
      <c r="M517" s="1" t="s">
        <v>526</v>
      </c>
      <c r="N517" s="1" t="s">
        <v>526</v>
      </c>
      <c r="O517" s="1" t="s">
        <v>526</v>
      </c>
      <c r="P517" s="1" t="s">
        <v>526</v>
      </c>
      <c r="Q517" s="1" t="s">
        <v>526</v>
      </c>
      <c r="R517" s="1" t="s">
        <v>526</v>
      </c>
      <c r="S517" s="1" t="s">
        <v>526</v>
      </c>
      <c r="T517" s="1" t="s">
        <v>336</v>
      </c>
      <c r="U517" s="1" t="s">
        <v>336</v>
      </c>
      <c r="V517" s="1" t="s">
        <v>336</v>
      </c>
      <c r="W517" s="1" t="s">
        <v>336</v>
      </c>
      <c r="X517" s="1" t="s">
        <v>336</v>
      </c>
      <c r="Y517" s="1" t="s">
        <v>336</v>
      </c>
      <c r="Z517" s="1" t="s">
        <v>336</v>
      </c>
      <c r="AA517" s="1"/>
      <c r="AB517" s="1"/>
      <c r="AC517" s="1"/>
      <c r="AD517" s="1"/>
      <c r="AE517" s="1"/>
      <c r="AF517" s="1"/>
      <c r="AG517" s="1"/>
      <c r="AH517" s="18" t="str">
        <f t="array" ref="AH5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7" s="18" t="str">
        <f t="array" ref="AI5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7" s="18" t="e">
        <f>VLOOKUP(data[Lead Name],get_cat!$A$170:$B$171,2,0)</f>
        <v>#N/A</v>
      </c>
    </row>
    <row r="518" spans="1:37" x14ac:dyDescent="0.3">
      <c r="A518" s="1" t="s">
        <v>524</v>
      </c>
      <c r="B518" s="1" t="s">
        <v>336</v>
      </c>
      <c r="C518" s="1" t="s">
        <v>336</v>
      </c>
      <c r="D518" s="1" t="s">
        <v>336</v>
      </c>
      <c r="E518" s="1" t="s">
        <v>526</v>
      </c>
      <c r="F518" s="1" t="s">
        <v>526</v>
      </c>
      <c r="G518" s="1" t="s">
        <v>526</v>
      </c>
      <c r="H518" s="1" t="s">
        <v>526</v>
      </c>
      <c r="I518" s="1" t="s">
        <v>526</v>
      </c>
      <c r="J518" s="1" t="s">
        <v>526</v>
      </c>
      <c r="K518" s="1" t="s">
        <v>526</v>
      </c>
      <c r="L518" s="1" t="s">
        <v>526</v>
      </c>
      <c r="M518" s="1" t="s">
        <v>526</v>
      </c>
      <c r="N518" s="1" t="s">
        <v>526</v>
      </c>
      <c r="O518" s="1" t="s">
        <v>526</v>
      </c>
      <c r="P518" s="1" t="s">
        <v>526</v>
      </c>
      <c r="Q518" s="1" t="s">
        <v>526</v>
      </c>
      <c r="R518" s="1" t="s">
        <v>526</v>
      </c>
      <c r="S518" s="1" t="s">
        <v>526</v>
      </c>
      <c r="T518" s="1" t="s">
        <v>336</v>
      </c>
      <c r="U518" s="1" t="s">
        <v>336</v>
      </c>
      <c r="V518" s="1" t="s">
        <v>336</v>
      </c>
      <c r="W518" s="1" t="s">
        <v>336</v>
      </c>
      <c r="X518" s="1" t="s">
        <v>336</v>
      </c>
      <c r="Y518" s="1" t="s">
        <v>336</v>
      </c>
      <c r="Z518" s="1" t="s">
        <v>336</v>
      </c>
      <c r="AA518" s="1"/>
      <c r="AB518" s="1"/>
      <c r="AC518" s="1"/>
      <c r="AD518" s="1"/>
      <c r="AE518" s="1"/>
      <c r="AF518" s="1"/>
      <c r="AG518" s="1"/>
      <c r="AH518" s="18" t="str">
        <f t="array" ref="AH5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8" s="18" t="str">
        <f t="array" ref="AI5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8" s="18" t="e">
        <f>VLOOKUP(data[Lead Name],get_cat!$A$170:$B$171,2,0)</f>
        <v>#N/A</v>
      </c>
    </row>
    <row r="519" spans="1:37" x14ac:dyDescent="0.3">
      <c r="A519" s="1" t="s">
        <v>524</v>
      </c>
      <c r="B519" s="1" t="s">
        <v>336</v>
      </c>
      <c r="C519" s="1" t="s">
        <v>336</v>
      </c>
      <c r="D519" s="1" t="s">
        <v>336</v>
      </c>
      <c r="E519" s="1" t="s">
        <v>526</v>
      </c>
      <c r="F519" s="1" t="s">
        <v>526</v>
      </c>
      <c r="G519" s="1" t="s">
        <v>526</v>
      </c>
      <c r="H519" s="1" t="s">
        <v>526</v>
      </c>
      <c r="I519" s="1" t="s">
        <v>526</v>
      </c>
      <c r="J519" s="1" t="s">
        <v>526</v>
      </c>
      <c r="K519" s="1" t="s">
        <v>526</v>
      </c>
      <c r="L519" s="1" t="s">
        <v>526</v>
      </c>
      <c r="M519" s="1" t="s">
        <v>526</v>
      </c>
      <c r="N519" s="1" t="s">
        <v>526</v>
      </c>
      <c r="O519" s="1" t="s">
        <v>526</v>
      </c>
      <c r="P519" s="1" t="s">
        <v>526</v>
      </c>
      <c r="Q519" s="1" t="s">
        <v>526</v>
      </c>
      <c r="R519" s="1" t="s">
        <v>526</v>
      </c>
      <c r="S519" s="1" t="s">
        <v>526</v>
      </c>
      <c r="T519" s="1" t="s">
        <v>336</v>
      </c>
      <c r="U519" s="1" t="s">
        <v>336</v>
      </c>
      <c r="V519" s="1" t="s">
        <v>336</v>
      </c>
      <c r="W519" s="1" t="s">
        <v>336</v>
      </c>
      <c r="X519" s="1" t="s">
        <v>336</v>
      </c>
      <c r="Y519" s="1" t="s">
        <v>336</v>
      </c>
      <c r="Z519" s="1" t="s">
        <v>336</v>
      </c>
      <c r="AA519" s="1"/>
      <c r="AB519" s="1"/>
      <c r="AC519" s="1"/>
      <c r="AD519" s="1"/>
      <c r="AE519" s="1"/>
      <c r="AF519" s="1"/>
      <c r="AG519" s="1"/>
      <c r="AH519" s="18" t="str">
        <f t="array" ref="AH5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19" s="18" t="str">
        <f t="array" ref="AI5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19" s="18" t="e">
        <f>VLOOKUP(data[Lead Name],get_cat!$A$170:$B$171,2,0)</f>
        <v>#N/A</v>
      </c>
    </row>
    <row r="520" spans="1:37" x14ac:dyDescent="0.3">
      <c r="A520" s="1" t="s">
        <v>524</v>
      </c>
      <c r="B520" s="1" t="s">
        <v>336</v>
      </c>
      <c r="C520" s="1" t="s">
        <v>336</v>
      </c>
      <c r="D520" s="1" t="s">
        <v>336</v>
      </c>
      <c r="E520" s="1" t="s">
        <v>526</v>
      </c>
      <c r="F520" s="1" t="s">
        <v>526</v>
      </c>
      <c r="G520" s="1" t="s">
        <v>526</v>
      </c>
      <c r="H520" s="1" t="s">
        <v>526</v>
      </c>
      <c r="I520" s="1" t="s">
        <v>526</v>
      </c>
      <c r="J520" s="1" t="s">
        <v>526</v>
      </c>
      <c r="K520" s="1" t="s">
        <v>526</v>
      </c>
      <c r="L520" s="1" t="s">
        <v>526</v>
      </c>
      <c r="M520" s="1" t="s">
        <v>526</v>
      </c>
      <c r="N520" s="1" t="s">
        <v>526</v>
      </c>
      <c r="O520" s="1" t="s">
        <v>526</v>
      </c>
      <c r="P520" s="1" t="s">
        <v>526</v>
      </c>
      <c r="Q520" s="1" t="s">
        <v>526</v>
      </c>
      <c r="R520" s="1" t="s">
        <v>526</v>
      </c>
      <c r="S520" s="1" t="s">
        <v>526</v>
      </c>
      <c r="T520" s="1" t="s">
        <v>336</v>
      </c>
      <c r="U520" s="1" t="s">
        <v>336</v>
      </c>
      <c r="V520" s="1" t="s">
        <v>336</v>
      </c>
      <c r="W520" s="1" t="s">
        <v>336</v>
      </c>
      <c r="X520" s="1" t="s">
        <v>336</v>
      </c>
      <c r="Y520" s="1" t="s">
        <v>336</v>
      </c>
      <c r="Z520" s="1" t="s">
        <v>336</v>
      </c>
      <c r="AA520" s="1"/>
      <c r="AB520" s="1"/>
      <c r="AC520" s="1"/>
      <c r="AD520" s="1"/>
      <c r="AE520" s="1"/>
      <c r="AF520" s="1"/>
      <c r="AG520" s="1"/>
      <c r="AH520" s="18" t="str">
        <f t="array" ref="AH5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0" s="18" t="str">
        <f t="array" ref="AI5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0" s="18" t="e">
        <f>VLOOKUP(data[Lead Name],get_cat!$A$170:$B$171,2,0)</f>
        <v>#N/A</v>
      </c>
    </row>
    <row r="521" spans="1:37" x14ac:dyDescent="0.3">
      <c r="A521" s="1" t="s">
        <v>524</v>
      </c>
      <c r="B521" s="1" t="s">
        <v>336</v>
      </c>
      <c r="C521" s="1" t="s">
        <v>336</v>
      </c>
      <c r="D521" s="1" t="s">
        <v>336</v>
      </c>
      <c r="E521" s="1" t="s">
        <v>526</v>
      </c>
      <c r="F521" s="1" t="s">
        <v>526</v>
      </c>
      <c r="G521" s="1" t="s">
        <v>526</v>
      </c>
      <c r="H521" s="1" t="s">
        <v>526</v>
      </c>
      <c r="I521" s="1" t="s">
        <v>526</v>
      </c>
      <c r="J521" s="1" t="s">
        <v>526</v>
      </c>
      <c r="K521" s="1" t="s">
        <v>526</v>
      </c>
      <c r="L521" s="1" t="s">
        <v>526</v>
      </c>
      <c r="M521" s="1" t="s">
        <v>526</v>
      </c>
      <c r="N521" s="1" t="s">
        <v>526</v>
      </c>
      <c r="O521" s="1" t="s">
        <v>526</v>
      </c>
      <c r="P521" s="1" t="s">
        <v>526</v>
      </c>
      <c r="Q521" s="1" t="s">
        <v>526</v>
      </c>
      <c r="R521" s="1" t="s">
        <v>526</v>
      </c>
      <c r="S521" s="1" t="s">
        <v>526</v>
      </c>
      <c r="T521" s="1" t="s">
        <v>336</v>
      </c>
      <c r="U521" s="1" t="s">
        <v>336</v>
      </c>
      <c r="V521" s="1" t="s">
        <v>336</v>
      </c>
      <c r="W521" s="1" t="s">
        <v>336</v>
      </c>
      <c r="X521" s="1" t="s">
        <v>336</v>
      </c>
      <c r="Y521" s="1" t="s">
        <v>336</v>
      </c>
      <c r="Z521" s="1" t="s">
        <v>336</v>
      </c>
      <c r="AA521" s="1"/>
      <c r="AB521" s="1"/>
      <c r="AC521" s="1"/>
      <c r="AD521" s="1"/>
      <c r="AE521" s="1"/>
      <c r="AF521" s="1"/>
      <c r="AG521" s="1"/>
      <c r="AH521" s="18" t="str">
        <f t="array" ref="AH5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1" s="18" t="str">
        <f t="array" ref="AI5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1" s="18" t="e">
        <f>VLOOKUP(data[Lead Name],get_cat!$A$170:$B$171,2,0)</f>
        <v>#N/A</v>
      </c>
    </row>
    <row r="522" spans="1:37" x14ac:dyDescent="0.3">
      <c r="A522" s="1" t="s">
        <v>524</v>
      </c>
      <c r="B522" s="1" t="s">
        <v>336</v>
      </c>
      <c r="C522" s="1" t="s">
        <v>336</v>
      </c>
      <c r="D522" s="1" t="s">
        <v>336</v>
      </c>
      <c r="E522" s="1" t="s">
        <v>526</v>
      </c>
      <c r="F522" s="1" t="s">
        <v>526</v>
      </c>
      <c r="G522" s="1" t="s">
        <v>526</v>
      </c>
      <c r="H522" s="1" t="s">
        <v>526</v>
      </c>
      <c r="I522" s="1" t="s">
        <v>526</v>
      </c>
      <c r="J522" s="1" t="s">
        <v>526</v>
      </c>
      <c r="K522" s="1" t="s">
        <v>526</v>
      </c>
      <c r="L522" s="1" t="s">
        <v>526</v>
      </c>
      <c r="M522" s="1" t="s">
        <v>526</v>
      </c>
      <c r="N522" s="1" t="s">
        <v>526</v>
      </c>
      <c r="O522" s="1" t="s">
        <v>526</v>
      </c>
      <c r="P522" s="1" t="s">
        <v>526</v>
      </c>
      <c r="Q522" s="1" t="s">
        <v>526</v>
      </c>
      <c r="R522" s="1" t="s">
        <v>526</v>
      </c>
      <c r="S522" s="1" t="s">
        <v>526</v>
      </c>
      <c r="T522" s="1" t="s">
        <v>336</v>
      </c>
      <c r="U522" s="1" t="s">
        <v>336</v>
      </c>
      <c r="V522" s="1" t="s">
        <v>336</v>
      </c>
      <c r="W522" s="1" t="s">
        <v>336</v>
      </c>
      <c r="X522" s="1" t="s">
        <v>336</v>
      </c>
      <c r="Y522" s="1" t="s">
        <v>336</v>
      </c>
      <c r="Z522" s="1" t="s">
        <v>336</v>
      </c>
      <c r="AA522" s="1"/>
      <c r="AB522" s="1"/>
      <c r="AC522" s="1"/>
      <c r="AD522" s="1"/>
      <c r="AE522" s="1"/>
      <c r="AF522" s="1"/>
      <c r="AG522" s="1"/>
      <c r="AH522" s="18" t="str">
        <f t="array" ref="AH5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2" s="18" t="str">
        <f t="array" ref="AI5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2" s="18" t="e">
        <f>VLOOKUP(data[Lead Name],get_cat!$A$170:$B$171,2,0)</f>
        <v>#N/A</v>
      </c>
    </row>
    <row r="523" spans="1:37" x14ac:dyDescent="0.3">
      <c r="A523" s="1" t="s">
        <v>524</v>
      </c>
      <c r="B523" s="1" t="s">
        <v>336</v>
      </c>
      <c r="C523" s="1" t="s">
        <v>336</v>
      </c>
      <c r="D523" s="1" t="s">
        <v>336</v>
      </c>
      <c r="E523" s="1" t="s">
        <v>526</v>
      </c>
      <c r="F523" s="1" t="s">
        <v>526</v>
      </c>
      <c r="G523" s="1" t="s">
        <v>526</v>
      </c>
      <c r="H523" s="1" t="s">
        <v>526</v>
      </c>
      <c r="I523" s="1" t="s">
        <v>526</v>
      </c>
      <c r="J523" s="1" t="s">
        <v>526</v>
      </c>
      <c r="K523" s="1" t="s">
        <v>526</v>
      </c>
      <c r="L523" s="1" t="s">
        <v>526</v>
      </c>
      <c r="M523" s="1" t="s">
        <v>526</v>
      </c>
      <c r="N523" s="1" t="s">
        <v>526</v>
      </c>
      <c r="O523" s="1" t="s">
        <v>526</v>
      </c>
      <c r="P523" s="1" t="s">
        <v>526</v>
      </c>
      <c r="Q523" s="1" t="s">
        <v>526</v>
      </c>
      <c r="R523" s="1" t="s">
        <v>526</v>
      </c>
      <c r="S523" s="1" t="s">
        <v>526</v>
      </c>
      <c r="T523" s="1" t="s">
        <v>336</v>
      </c>
      <c r="U523" s="1" t="s">
        <v>336</v>
      </c>
      <c r="V523" s="1" t="s">
        <v>336</v>
      </c>
      <c r="W523" s="1" t="s">
        <v>336</v>
      </c>
      <c r="X523" s="1" t="s">
        <v>336</v>
      </c>
      <c r="Y523" s="1" t="s">
        <v>336</v>
      </c>
      <c r="Z523" s="1" t="s">
        <v>336</v>
      </c>
      <c r="AA523" s="1"/>
      <c r="AB523" s="1"/>
      <c r="AC523" s="1"/>
      <c r="AD523" s="1"/>
      <c r="AE523" s="1"/>
      <c r="AF523" s="1"/>
      <c r="AG523" s="1"/>
      <c r="AH523" s="18" t="str">
        <f t="array" ref="AH5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3" s="18" t="str">
        <f t="array" ref="AI5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3" s="18" t="e">
        <f>VLOOKUP(data[Lead Name],get_cat!$A$170:$B$171,2,0)</f>
        <v>#N/A</v>
      </c>
    </row>
    <row r="524" spans="1:37" x14ac:dyDescent="0.3">
      <c r="A524" s="1" t="s">
        <v>524</v>
      </c>
      <c r="B524" s="1" t="s">
        <v>336</v>
      </c>
      <c r="C524" s="1" t="s">
        <v>336</v>
      </c>
      <c r="D524" s="1" t="s">
        <v>336</v>
      </c>
      <c r="E524" s="1" t="s">
        <v>526</v>
      </c>
      <c r="F524" s="1" t="s">
        <v>526</v>
      </c>
      <c r="G524" s="1" t="s">
        <v>526</v>
      </c>
      <c r="H524" s="1" t="s">
        <v>526</v>
      </c>
      <c r="I524" s="1" t="s">
        <v>526</v>
      </c>
      <c r="J524" s="1" t="s">
        <v>526</v>
      </c>
      <c r="K524" s="1" t="s">
        <v>526</v>
      </c>
      <c r="L524" s="1" t="s">
        <v>526</v>
      </c>
      <c r="M524" s="1" t="s">
        <v>526</v>
      </c>
      <c r="N524" s="1" t="s">
        <v>526</v>
      </c>
      <c r="O524" s="1" t="s">
        <v>526</v>
      </c>
      <c r="P524" s="1" t="s">
        <v>526</v>
      </c>
      <c r="Q524" s="1" t="s">
        <v>526</v>
      </c>
      <c r="R524" s="1" t="s">
        <v>526</v>
      </c>
      <c r="S524" s="1" t="s">
        <v>526</v>
      </c>
      <c r="T524" s="1" t="s">
        <v>336</v>
      </c>
      <c r="U524" s="1" t="s">
        <v>336</v>
      </c>
      <c r="V524" s="1" t="s">
        <v>336</v>
      </c>
      <c r="W524" s="1" t="s">
        <v>336</v>
      </c>
      <c r="X524" s="1" t="s">
        <v>336</v>
      </c>
      <c r="Y524" s="1" t="s">
        <v>336</v>
      </c>
      <c r="Z524" s="1" t="s">
        <v>336</v>
      </c>
      <c r="AA524" s="1"/>
      <c r="AB524" s="1"/>
      <c r="AC524" s="1"/>
      <c r="AD524" s="1"/>
      <c r="AE524" s="1"/>
      <c r="AF524" s="1"/>
      <c r="AG524" s="1"/>
      <c r="AH524" s="18" t="str">
        <f t="array" ref="AH5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4" s="18" t="str">
        <f t="array" ref="AI5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4" s="18" t="e">
        <f>VLOOKUP(data[Lead Name],get_cat!$A$170:$B$171,2,0)</f>
        <v>#N/A</v>
      </c>
    </row>
    <row r="525" spans="1:37" x14ac:dyDescent="0.3">
      <c r="A525" s="1" t="s">
        <v>524</v>
      </c>
      <c r="B525" s="1" t="s">
        <v>336</v>
      </c>
      <c r="C525" s="1" t="s">
        <v>336</v>
      </c>
      <c r="D525" s="1" t="s">
        <v>336</v>
      </c>
      <c r="E525" s="1" t="s">
        <v>526</v>
      </c>
      <c r="F525" s="1" t="s">
        <v>526</v>
      </c>
      <c r="G525" s="1" t="s">
        <v>526</v>
      </c>
      <c r="H525" s="1" t="s">
        <v>526</v>
      </c>
      <c r="I525" s="1" t="s">
        <v>526</v>
      </c>
      <c r="J525" s="1" t="s">
        <v>526</v>
      </c>
      <c r="K525" s="1" t="s">
        <v>526</v>
      </c>
      <c r="L525" s="1" t="s">
        <v>526</v>
      </c>
      <c r="M525" s="1" t="s">
        <v>526</v>
      </c>
      <c r="N525" s="1" t="s">
        <v>526</v>
      </c>
      <c r="O525" s="1" t="s">
        <v>526</v>
      </c>
      <c r="P525" s="1" t="s">
        <v>526</v>
      </c>
      <c r="Q525" s="1" t="s">
        <v>526</v>
      </c>
      <c r="R525" s="1" t="s">
        <v>526</v>
      </c>
      <c r="S525" s="1" t="s">
        <v>526</v>
      </c>
      <c r="T525" s="1" t="s">
        <v>336</v>
      </c>
      <c r="U525" s="1" t="s">
        <v>336</v>
      </c>
      <c r="V525" s="1" t="s">
        <v>336</v>
      </c>
      <c r="W525" s="1" t="s">
        <v>336</v>
      </c>
      <c r="X525" s="1" t="s">
        <v>336</v>
      </c>
      <c r="Y525" s="1" t="s">
        <v>336</v>
      </c>
      <c r="Z525" s="1" t="s">
        <v>336</v>
      </c>
      <c r="AA525" s="1"/>
      <c r="AB525" s="1"/>
      <c r="AC525" s="1"/>
      <c r="AD525" s="1"/>
      <c r="AE525" s="1"/>
      <c r="AF525" s="1"/>
      <c r="AG525" s="1"/>
      <c r="AH525" s="18" t="str">
        <f t="array" ref="AH5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5" s="18" t="str">
        <f t="array" ref="AI5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5" s="18" t="e">
        <f>VLOOKUP(data[Lead Name],get_cat!$A$170:$B$171,2,0)</f>
        <v>#N/A</v>
      </c>
    </row>
    <row r="526" spans="1:37" x14ac:dyDescent="0.3">
      <c r="A526" s="1" t="s">
        <v>524</v>
      </c>
      <c r="B526" s="1" t="s">
        <v>336</v>
      </c>
      <c r="C526" s="1" t="s">
        <v>336</v>
      </c>
      <c r="D526" s="1" t="s">
        <v>336</v>
      </c>
      <c r="E526" s="1" t="s">
        <v>526</v>
      </c>
      <c r="F526" s="1" t="s">
        <v>526</v>
      </c>
      <c r="G526" s="1" t="s">
        <v>526</v>
      </c>
      <c r="H526" s="1" t="s">
        <v>526</v>
      </c>
      <c r="I526" s="1" t="s">
        <v>526</v>
      </c>
      <c r="J526" s="1" t="s">
        <v>526</v>
      </c>
      <c r="K526" s="1" t="s">
        <v>526</v>
      </c>
      <c r="L526" s="1" t="s">
        <v>526</v>
      </c>
      <c r="M526" s="1" t="s">
        <v>526</v>
      </c>
      <c r="N526" s="1" t="s">
        <v>526</v>
      </c>
      <c r="O526" s="1" t="s">
        <v>526</v>
      </c>
      <c r="P526" s="1" t="s">
        <v>526</v>
      </c>
      <c r="Q526" s="1" t="s">
        <v>526</v>
      </c>
      <c r="R526" s="1" t="s">
        <v>526</v>
      </c>
      <c r="S526" s="1" t="s">
        <v>526</v>
      </c>
      <c r="T526" s="1" t="s">
        <v>336</v>
      </c>
      <c r="U526" s="1" t="s">
        <v>336</v>
      </c>
      <c r="V526" s="1" t="s">
        <v>336</v>
      </c>
      <c r="W526" s="1" t="s">
        <v>336</v>
      </c>
      <c r="X526" s="1" t="s">
        <v>336</v>
      </c>
      <c r="Y526" s="1" t="s">
        <v>336</v>
      </c>
      <c r="Z526" s="1" t="s">
        <v>336</v>
      </c>
      <c r="AA526" s="1"/>
      <c r="AB526" s="1"/>
      <c r="AC526" s="1"/>
      <c r="AD526" s="1"/>
      <c r="AE526" s="1"/>
      <c r="AF526" s="1"/>
      <c r="AG526" s="1"/>
      <c r="AH526" s="18" t="str">
        <f t="array" ref="AH5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6" s="18" t="str">
        <f t="array" ref="AI5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6" s="18" t="e">
        <f>VLOOKUP(data[Lead Name],get_cat!$A$170:$B$171,2,0)</f>
        <v>#N/A</v>
      </c>
    </row>
    <row r="527" spans="1:37" x14ac:dyDescent="0.3">
      <c r="A527" s="1" t="s">
        <v>524</v>
      </c>
      <c r="B527" s="1" t="s">
        <v>336</v>
      </c>
      <c r="C527" s="1" t="s">
        <v>336</v>
      </c>
      <c r="D527" s="1" t="s">
        <v>336</v>
      </c>
      <c r="E527" s="1" t="s">
        <v>526</v>
      </c>
      <c r="F527" s="1" t="s">
        <v>526</v>
      </c>
      <c r="G527" s="1" t="s">
        <v>526</v>
      </c>
      <c r="H527" s="1" t="s">
        <v>526</v>
      </c>
      <c r="I527" s="1" t="s">
        <v>526</v>
      </c>
      <c r="J527" s="1" t="s">
        <v>526</v>
      </c>
      <c r="K527" s="1" t="s">
        <v>526</v>
      </c>
      <c r="L527" s="1" t="s">
        <v>526</v>
      </c>
      <c r="M527" s="1" t="s">
        <v>526</v>
      </c>
      <c r="N527" s="1" t="s">
        <v>526</v>
      </c>
      <c r="O527" s="1" t="s">
        <v>526</v>
      </c>
      <c r="P527" s="1" t="s">
        <v>526</v>
      </c>
      <c r="Q527" s="1" t="s">
        <v>526</v>
      </c>
      <c r="R527" s="1" t="s">
        <v>526</v>
      </c>
      <c r="S527" s="1" t="s">
        <v>526</v>
      </c>
      <c r="T527" s="1" t="s">
        <v>336</v>
      </c>
      <c r="U527" s="1" t="s">
        <v>336</v>
      </c>
      <c r="V527" s="1" t="s">
        <v>336</v>
      </c>
      <c r="W527" s="1" t="s">
        <v>336</v>
      </c>
      <c r="X527" s="1" t="s">
        <v>336</v>
      </c>
      <c r="Y527" s="1" t="s">
        <v>336</v>
      </c>
      <c r="Z527" s="1" t="s">
        <v>336</v>
      </c>
      <c r="AA527" s="1"/>
      <c r="AB527" s="1"/>
      <c r="AC527" s="1"/>
      <c r="AD527" s="1"/>
      <c r="AE527" s="1"/>
      <c r="AF527" s="1"/>
      <c r="AG527" s="1"/>
      <c r="AH527" s="18" t="str">
        <f t="array" ref="AH5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7" s="18" t="str">
        <f t="array" ref="AI5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7" s="18" t="e">
        <f>VLOOKUP(data[Lead Name],get_cat!$A$170:$B$171,2,0)</f>
        <v>#N/A</v>
      </c>
    </row>
    <row r="528" spans="1:37" x14ac:dyDescent="0.3">
      <c r="A528" s="1" t="s">
        <v>524</v>
      </c>
      <c r="B528" s="1" t="s">
        <v>336</v>
      </c>
      <c r="C528" s="1" t="s">
        <v>336</v>
      </c>
      <c r="D528" s="1" t="s">
        <v>336</v>
      </c>
      <c r="E528" s="1" t="s">
        <v>526</v>
      </c>
      <c r="F528" s="1" t="s">
        <v>526</v>
      </c>
      <c r="G528" s="1" t="s">
        <v>526</v>
      </c>
      <c r="H528" s="1" t="s">
        <v>526</v>
      </c>
      <c r="I528" s="1" t="s">
        <v>526</v>
      </c>
      <c r="J528" s="1" t="s">
        <v>526</v>
      </c>
      <c r="K528" s="1" t="s">
        <v>526</v>
      </c>
      <c r="L528" s="1" t="s">
        <v>526</v>
      </c>
      <c r="M528" s="1" t="s">
        <v>526</v>
      </c>
      <c r="N528" s="1" t="s">
        <v>526</v>
      </c>
      <c r="O528" s="1" t="s">
        <v>526</v>
      </c>
      <c r="P528" s="1" t="s">
        <v>526</v>
      </c>
      <c r="Q528" s="1" t="s">
        <v>526</v>
      </c>
      <c r="R528" s="1" t="s">
        <v>526</v>
      </c>
      <c r="S528" s="1" t="s">
        <v>526</v>
      </c>
      <c r="T528" s="1" t="s">
        <v>336</v>
      </c>
      <c r="U528" s="1" t="s">
        <v>336</v>
      </c>
      <c r="V528" s="1" t="s">
        <v>336</v>
      </c>
      <c r="W528" s="1" t="s">
        <v>336</v>
      </c>
      <c r="X528" s="1" t="s">
        <v>336</v>
      </c>
      <c r="Y528" s="1" t="s">
        <v>336</v>
      </c>
      <c r="Z528" s="1" t="s">
        <v>336</v>
      </c>
      <c r="AA528" s="1"/>
      <c r="AB528" s="1"/>
      <c r="AC528" s="1"/>
      <c r="AD528" s="1"/>
      <c r="AE528" s="1"/>
      <c r="AF528" s="1"/>
      <c r="AG528" s="1"/>
      <c r="AH528" s="18" t="str">
        <f t="array" ref="AH5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8" s="18" t="str">
        <f t="array" ref="AI5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8" s="18" t="e">
        <f>VLOOKUP(data[Lead Name],get_cat!$A$170:$B$171,2,0)</f>
        <v>#N/A</v>
      </c>
    </row>
    <row r="529" spans="1:37" x14ac:dyDescent="0.3">
      <c r="A529" s="1" t="s">
        <v>524</v>
      </c>
      <c r="B529" s="1" t="s">
        <v>336</v>
      </c>
      <c r="C529" s="1" t="s">
        <v>336</v>
      </c>
      <c r="D529" s="1" t="s">
        <v>336</v>
      </c>
      <c r="E529" s="1" t="s">
        <v>526</v>
      </c>
      <c r="F529" s="1" t="s">
        <v>526</v>
      </c>
      <c r="G529" s="1" t="s">
        <v>526</v>
      </c>
      <c r="H529" s="1" t="s">
        <v>526</v>
      </c>
      <c r="I529" s="1" t="s">
        <v>526</v>
      </c>
      <c r="J529" s="1" t="s">
        <v>526</v>
      </c>
      <c r="K529" s="1" t="s">
        <v>526</v>
      </c>
      <c r="L529" s="1" t="s">
        <v>526</v>
      </c>
      <c r="M529" s="1" t="s">
        <v>526</v>
      </c>
      <c r="N529" s="1" t="s">
        <v>526</v>
      </c>
      <c r="O529" s="1" t="s">
        <v>526</v>
      </c>
      <c r="P529" s="1" t="s">
        <v>526</v>
      </c>
      <c r="Q529" s="1" t="s">
        <v>526</v>
      </c>
      <c r="R529" s="1" t="s">
        <v>526</v>
      </c>
      <c r="S529" s="1" t="s">
        <v>526</v>
      </c>
      <c r="T529" s="1" t="s">
        <v>336</v>
      </c>
      <c r="U529" s="1" t="s">
        <v>336</v>
      </c>
      <c r="V529" s="1" t="s">
        <v>336</v>
      </c>
      <c r="W529" s="1" t="s">
        <v>336</v>
      </c>
      <c r="X529" s="1" t="s">
        <v>336</v>
      </c>
      <c r="Y529" s="1" t="s">
        <v>336</v>
      </c>
      <c r="Z529" s="1" t="s">
        <v>336</v>
      </c>
      <c r="AA529" s="1"/>
      <c r="AB529" s="1"/>
      <c r="AC529" s="1"/>
      <c r="AD529" s="1"/>
      <c r="AE529" s="1"/>
      <c r="AF529" s="1"/>
      <c r="AG529" s="1"/>
      <c r="AH529" s="18" t="str">
        <f t="array" ref="AH5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29" s="18" t="str">
        <f t="array" ref="AI5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29" s="18" t="e">
        <f>VLOOKUP(data[Lead Name],get_cat!$A$170:$B$171,2,0)</f>
        <v>#N/A</v>
      </c>
    </row>
    <row r="530" spans="1:37" x14ac:dyDescent="0.3">
      <c r="A530" s="1" t="s">
        <v>524</v>
      </c>
      <c r="B530" s="1" t="s">
        <v>336</v>
      </c>
      <c r="C530" s="1" t="s">
        <v>336</v>
      </c>
      <c r="D530" s="1" t="s">
        <v>336</v>
      </c>
      <c r="E530" s="1" t="s">
        <v>526</v>
      </c>
      <c r="F530" s="1" t="s">
        <v>526</v>
      </c>
      <c r="G530" s="1" t="s">
        <v>526</v>
      </c>
      <c r="H530" s="1" t="s">
        <v>526</v>
      </c>
      <c r="I530" s="1" t="s">
        <v>526</v>
      </c>
      <c r="J530" s="1" t="s">
        <v>526</v>
      </c>
      <c r="K530" s="1" t="s">
        <v>526</v>
      </c>
      <c r="L530" s="1" t="s">
        <v>526</v>
      </c>
      <c r="M530" s="1" t="s">
        <v>526</v>
      </c>
      <c r="N530" s="1" t="s">
        <v>526</v>
      </c>
      <c r="O530" s="1" t="s">
        <v>526</v>
      </c>
      <c r="P530" s="1" t="s">
        <v>526</v>
      </c>
      <c r="Q530" s="1" t="s">
        <v>526</v>
      </c>
      <c r="R530" s="1" t="s">
        <v>526</v>
      </c>
      <c r="S530" s="1" t="s">
        <v>526</v>
      </c>
      <c r="T530" s="1" t="s">
        <v>336</v>
      </c>
      <c r="U530" s="1" t="s">
        <v>336</v>
      </c>
      <c r="V530" s="1" t="s">
        <v>336</v>
      </c>
      <c r="W530" s="1" t="s">
        <v>336</v>
      </c>
      <c r="X530" s="1" t="s">
        <v>336</v>
      </c>
      <c r="Y530" s="1" t="s">
        <v>336</v>
      </c>
      <c r="Z530" s="1" t="s">
        <v>336</v>
      </c>
      <c r="AA530" s="1"/>
      <c r="AB530" s="1"/>
      <c r="AC530" s="1"/>
      <c r="AD530" s="1"/>
      <c r="AE530" s="1"/>
      <c r="AF530" s="1"/>
      <c r="AG530" s="1"/>
      <c r="AH530" s="18" t="str">
        <f t="array" ref="AH5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0" s="18" t="str">
        <f t="array" ref="AI5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0" s="18" t="e">
        <f>VLOOKUP(data[Lead Name],get_cat!$A$170:$B$171,2,0)</f>
        <v>#N/A</v>
      </c>
    </row>
    <row r="531" spans="1:37" x14ac:dyDescent="0.3">
      <c r="A531" s="1" t="s">
        <v>524</v>
      </c>
      <c r="B531" s="1" t="s">
        <v>336</v>
      </c>
      <c r="C531" s="1" t="s">
        <v>336</v>
      </c>
      <c r="D531" s="1" t="s">
        <v>336</v>
      </c>
      <c r="E531" s="1" t="s">
        <v>526</v>
      </c>
      <c r="F531" s="1" t="s">
        <v>526</v>
      </c>
      <c r="G531" s="1" t="s">
        <v>526</v>
      </c>
      <c r="H531" s="1" t="s">
        <v>526</v>
      </c>
      <c r="I531" s="1" t="s">
        <v>526</v>
      </c>
      <c r="J531" s="1" t="s">
        <v>526</v>
      </c>
      <c r="K531" s="1" t="s">
        <v>526</v>
      </c>
      <c r="L531" s="1" t="s">
        <v>526</v>
      </c>
      <c r="M531" s="1" t="s">
        <v>526</v>
      </c>
      <c r="N531" s="1" t="s">
        <v>526</v>
      </c>
      <c r="O531" s="1" t="s">
        <v>526</v>
      </c>
      <c r="P531" s="1" t="s">
        <v>526</v>
      </c>
      <c r="Q531" s="1" t="s">
        <v>526</v>
      </c>
      <c r="R531" s="1" t="s">
        <v>526</v>
      </c>
      <c r="S531" s="1" t="s">
        <v>526</v>
      </c>
      <c r="T531" s="1" t="s">
        <v>336</v>
      </c>
      <c r="U531" s="1" t="s">
        <v>336</v>
      </c>
      <c r="V531" s="1" t="s">
        <v>336</v>
      </c>
      <c r="W531" s="1" t="s">
        <v>336</v>
      </c>
      <c r="X531" s="1" t="s">
        <v>336</v>
      </c>
      <c r="Y531" s="1" t="s">
        <v>336</v>
      </c>
      <c r="Z531" s="1" t="s">
        <v>336</v>
      </c>
      <c r="AA531" s="1"/>
      <c r="AB531" s="1"/>
      <c r="AC531" s="1"/>
      <c r="AD531" s="1"/>
      <c r="AE531" s="1"/>
      <c r="AF531" s="1"/>
      <c r="AG531" s="1"/>
      <c r="AH531" s="18" t="str">
        <f t="array" ref="AH5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1" s="18" t="str">
        <f t="array" ref="AI5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1" s="18" t="e">
        <f>VLOOKUP(data[Lead Name],get_cat!$A$170:$B$171,2,0)</f>
        <v>#N/A</v>
      </c>
    </row>
    <row r="532" spans="1:37" x14ac:dyDescent="0.3">
      <c r="A532" s="1" t="s">
        <v>524</v>
      </c>
      <c r="B532" s="1" t="s">
        <v>336</v>
      </c>
      <c r="C532" s="1" t="s">
        <v>336</v>
      </c>
      <c r="D532" s="1" t="s">
        <v>336</v>
      </c>
      <c r="E532" s="1" t="s">
        <v>526</v>
      </c>
      <c r="F532" s="1" t="s">
        <v>526</v>
      </c>
      <c r="G532" s="1" t="s">
        <v>526</v>
      </c>
      <c r="H532" s="1" t="s">
        <v>526</v>
      </c>
      <c r="I532" s="1" t="s">
        <v>526</v>
      </c>
      <c r="J532" s="1" t="s">
        <v>526</v>
      </c>
      <c r="K532" s="1" t="s">
        <v>526</v>
      </c>
      <c r="L532" s="1" t="s">
        <v>526</v>
      </c>
      <c r="M532" s="1" t="s">
        <v>526</v>
      </c>
      <c r="N532" s="1" t="s">
        <v>526</v>
      </c>
      <c r="O532" s="1" t="s">
        <v>526</v>
      </c>
      <c r="P532" s="1" t="s">
        <v>526</v>
      </c>
      <c r="Q532" s="1" t="s">
        <v>526</v>
      </c>
      <c r="R532" s="1" t="s">
        <v>526</v>
      </c>
      <c r="S532" s="1" t="s">
        <v>526</v>
      </c>
      <c r="T532" s="1" t="s">
        <v>336</v>
      </c>
      <c r="U532" s="1" t="s">
        <v>336</v>
      </c>
      <c r="V532" s="1" t="s">
        <v>336</v>
      </c>
      <c r="W532" s="1" t="s">
        <v>336</v>
      </c>
      <c r="X532" s="1" t="s">
        <v>336</v>
      </c>
      <c r="Y532" s="1" t="s">
        <v>336</v>
      </c>
      <c r="Z532" s="1" t="s">
        <v>336</v>
      </c>
      <c r="AA532" s="1"/>
      <c r="AB532" s="1"/>
      <c r="AC532" s="1"/>
      <c r="AD532" s="1"/>
      <c r="AE532" s="1"/>
      <c r="AF532" s="1"/>
      <c r="AG532" s="1"/>
      <c r="AH532" s="18" t="str">
        <f t="array" ref="AH5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2" s="18" t="str">
        <f t="array" ref="AI5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2" s="18" t="e">
        <f>VLOOKUP(data[Lead Name],get_cat!$A$170:$B$171,2,0)</f>
        <v>#N/A</v>
      </c>
    </row>
    <row r="533" spans="1:37" x14ac:dyDescent="0.3">
      <c r="A533" s="1" t="s">
        <v>524</v>
      </c>
      <c r="B533" s="1" t="s">
        <v>336</v>
      </c>
      <c r="C533" s="1" t="s">
        <v>336</v>
      </c>
      <c r="D533" s="1" t="s">
        <v>336</v>
      </c>
      <c r="E533" s="1" t="s">
        <v>526</v>
      </c>
      <c r="F533" s="1" t="s">
        <v>526</v>
      </c>
      <c r="G533" s="1" t="s">
        <v>526</v>
      </c>
      <c r="H533" s="1" t="s">
        <v>526</v>
      </c>
      <c r="I533" s="1" t="s">
        <v>526</v>
      </c>
      <c r="J533" s="1" t="s">
        <v>526</v>
      </c>
      <c r="K533" s="1" t="s">
        <v>526</v>
      </c>
      <c r="L533" s="1" t="s">
        <v>526</v>
      </c>
      <c r="M533" s="1" t="s">
        <v>526</v>
      </c>
      <c r="N533" s="1" t="s">
        <v>526</v>
      </c>
      <c r="O533" s="1" t="s">
        <v>526</v>
      </c>
      <c r="P533" s="1" t="s">
        <v>526</v>
      </c>
      <c r="Q533" s="1" t="s">
        <v>526</v>
      </c>
      <c r="R533" s="1" t="s">
        <v>526</v>
      </c>
      <c r="S533" s="1" t="s">
        <v>526</v>
      </c>
      <c r="T533" s="1" t="s">
        <v>336</v>
      </c>
      <c r="U533" s="1" t="s">
        <v>336</v>
      </c>
      <c r="V533" s="1" t="s">
        <v>336</v>
      </c>
      <c r="W533" s="1" t="s">
        <v>336</v>
      </c>
      <c r="X533" s="1" t="s">
        <v>336</v>
      </c>
      <c r="Y533" s="1" t="s">
        <v>336</v>
      </c>
      <c r="Z533" s="1" t="s">
        <v>336</v>
      </c>
      <c r="AA533" s="1"/>
      <c r="AB533" s="1"/>
      <c r="AC533" s="1"/>
      <c r="AD533" s="1"/>
      <c r="AE533" s="1"/>
      <c r="AF533" s="1"/>
      <c r="AG533" s="1"/>
      <c r="AH533" s="18" t="str">
        <f t="array" ref="AH5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3" s="18" t="str">
        <f t="array" ref="AI5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3" s="18" t="e">
        <f>VLOOKUP(data[Lead Name],get_cat!$A$170:$B$171,2,0)</f>
        <v>#N/A</v>
      </c>
    </row>
    <row r="534" spans="1:37" x14ac:dyDescent="0.3">
      <c r="A534" s="1" t="s">
        <v>524</v>
      </c>
      <c r="B534" s="1" t="s">
        <v>336</v>
      </c>
      <c r="C534" s="1" t="s">
        <v>336</v>
      </c>
      <c r="D534" s="1" t="s">
        <v>336</v>
      </c>
      <c r="E534" s="1" t="s">
        <v>526</v>
      </c>
      <c r="F534" s="1" t="s">
        <v>526</v>
      </c>
      <c r="G534" s="1" t="s">
        <v>526</v>
      </c>
      <c r="H534" s="1" t="s">
        <v>526</v>
      </c>
      <c r="I534" s="1" t="s">
        <v>526</v>
      </c>
      <c r="J534" s="1" t="s">
        <v>526</v>
      </c>
      <c r="K534" s="1" t="s">
        <v>526</v>
      </c>
      <c r="L534" s="1" t="s">
        <v>526</v>
      </c>
      <c r="M534" s="1" t="s">
        <v>526</v>
      </c>
      <c r="N534" s="1" t="s">
        <v>526</v>
      </c>
      <c r="O534" s="1" t="s">
        <v>526</v>
      </c>
      <c r="P534" s="1" t="s">
        <v>526</v>
      </c>
      <c r="Q534" s="1" t="s">
        <v>526</v>
      </c>
      <c r="R534" s="1" t="s">
        <v>526</v>
      </c>
      <c r="S534" s="1" t="s">
        <v>526</v>
      </c>
      <c r="T534" s="1" t="s">
        <v>336</v>
      </c>
      <c r="U534" s="1" t="s">
        <v>336</v>
      </c>
      <c r="V534" s="1" t="s">
        <v>336</v>
      </c>
      <c r="W534" s="1" t="s">
        <v>336</v>
      </c>
      <c r="X534" s="1" t="s">
        <v>336</v>
      </c>
      <c r="Y534" s="1" t="s">
        <v>336</v>
      </c>
      <c r="Z534" s="1" t="s">
        <v>336</v>
      </c>
      <c r="AA534" s="1"/>
      <c r="AB534" s="1"/>
      <c r="AC534" s="1"/>
      <c r="AD534" s="1"/>
      <c r="AE534" s="1"/>
      <c r="AF534" s="1"/>
      <c r="AG534" s="1"/>
      <c r="AH534" s="18" t="str">
        <f t="array" ref="AH5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4" s="18" t="str">
        <f t="array" ref="AI5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4" s="18" t="e">
        <f>VLOOKUP(data[Lead Name],get_cat!$A$170:$B$171,2,0)</f>
        <v>#N/A</v>
      </c>
    </row>
    <row r="535" spans="1:37" x14ac:dyDescent="0.3">
      <c r="A535" s="1" t="s">
        <v>524</v>
      </c>
      <c r="B535" s="1" t="s">
        <v>336</v>
      </c>
      <c r="C535" s="1" t="s">
        <v>336</v>
      </c>
      <c r="D535" s="1" t="s">
        <v>336</v>
      </c>
      <c r="E535" s="1" t="s">
        <v>526</v>
      </c>
      <c r="F535" s="1" t="s">
        <v>526</v>
      </c>
      <c r="G535" s="1" t="s">
        <v>526</v>
      </c>
      <c r="H535" s="1" t="s">
        <v>526</v>
      </c>
      <c r="I535" s="1" t="s">
        <v>526</v>
      </c>
      <c r="J535" s="1" t="s">
        <v>526</v>
      </c>
      <c r="K535" s="1" t="s">
        <v>526</v>
      </c>
      <c r="L535" s="1" t="s">
        <v>526</v>
      </c>
      <c r="M535" s="1" t="s">
        <v>526</v>
      </c>
      <c r="N535" s="1" t="s">
        <v>526</v>
      </c>
      <c r="O535" s="1" t="s">
        <v>526</v>
      </c>
      <c r="P535" s="1" t="s">
        <v>526</v>
      </c>
      <c r="Q535" s="1" t="s">
        <v>526</v>
      </c>
      <c r="R535" s="1" t="s">
        <v>526</v>
      </c>
      <c r="S535" s="1" t="s">
        <v>526</v>
      </c>
      <c r="T535" s="1" t="s">
        <v>336</v>
      </c>
      <c r="U535" s="1" t="s">
        <v>336</v>
      </c>
      <c r="V535" s="1" t="s">
        <v>336</v>
      </c>
      <c r="W535" s="1" t="s">
        <v>336</v>
      </c>
      <c r="X535" s="1" t="s">
        <v>336</v>
      </c>
      <c r="Y535" s="1" t="s">
        <v>336</v>
      </c>
      <c r="Z535" s="1" t="s">
        <v>336</v>
      </c>
      <c r="AA535" s="1"/>
      <c r="AB535" s="1"/>
      <c r="AC535" s="1"/>
      <c r="AD535" s="1"/>
      <c r="AE535" s="1"/>
      <c r="AF535" s="1"/>
      <c r="AG535" s="1"/>
      <c r="AH535" s="18" t="str">
        <f t="array" ref="AH5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5" s="18" t="str">
        <f t="array" ref="AI5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5" s="18" t="e">
        <f>VLOOKUP(data[Lead Name],get_cat!$A$170:$B$171,2,0)</f>
        <v>#N/A</v>
      </c>
    </row>
    <row r="536" spans="1:37" x14ac:dyDescent="0.3">
      <c r="A536" s="1" t="s">
        <v>524</v>
      </c>
      <c r="B536" s="1" t="s">
        <v>336</v>
      </c>
      <c r="C536" s="1" t="s">
        <v>336</v>
      </c>
      <c r="D536" s="1" t="s">
        <v>336</v>
      </c>
      <c r="E536" s="1" t="s">
        <v>526</v>
      </c>
      <c r="F536" s="1" t="s">
        <v>526</v>
      </c>
      <c r="G536" s="1" t="s">
        <v>526</v>
      </c>
      <c r="H536" s="1" t="s">
        <v>526</v>
      </c>
      <c r="I536" s="1" t="s">
        <v>526</v>
      </c>
      <c r="J536" s="1" t="s">
        <v>526</v>
      </c>
      <c r="K536" s="1" t="s">
        <v>526</v>
      </c>
      <c r="L536" s="1" t="s">
        <v>526</v>
      </c>
      <c r="M536" s="1" t="s">
        <v>526</v>
      </c>
      <c r="N536" s="1" t="s">
        <v>526</v>
      </c>
      <c r="O536" s="1" t="s">
        <v>526</v>
      </c>
      <c r="P536" s="1" t="s">
        <v>526</v>
      </c>
      <c r="Q536" s="1" t="s">
        <v>526</v>
      </c>
      <c r="R536" s="1" t="s">
        <v>526</v>
      </c>
      <c r="S536" s="1" t="s">
        <v>526</v>
      </c>
      <c r="T536" s="1" t="s">
        <v>336</v>
      </c>
      <c r="U536" s="1" t="s">
        <v>336</v>
      </c>
      <c r="V536" s="1" t="s">
        <v>336</v>
      </c>
      <c r="W536" s="1" t="s">
        <v>336</v>
      </c>
      <c r="X536" s="1" t="s">
        <v>336</v>
      </c>
      <c r="Y536" s="1" t="s">
        <v>336</v>
      </c>
      <c r="Z536" s="1" t="s">
        <v>336</v>
      </c>
      <c r="AA536" s="1"/>
      <c r="AB536" s="1"/>
      <c r="AC536" s="1"/>
      <c r="AD536" s="1"/>
      <c r="AE536" s="1"/>
      <c r="AF536" s="1"/>
      <c r="AG536" s="1"/>
      <c r="AH536" s="18" t="str">
        <f t="array" ref="AH5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6" s="18" t="str">
        <f t="array" ref="AI5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6" s="18" t="e">
        <f>VLOOKUP(data[Lead Name],get_cat!$A$170:$B$171,2,0)</f>
        <v>#N/A</v>
      </c>
    </row>
    <row r="537" spans="1:37" x14ac:dyDescent="0.3">
      <c r="A537" s="1" t="s">
        <v>524</v>
      </c>
      <c r="B537" s="1" t="s">
        <v>336</v>
      </c>
      <c r="C537" s="1" t="s">
        <v>336</v>
      </c>
      <c r="D537" s="1" t="s">
        <v>336</v>
      </c>
      <c r="E537" s="1" t="s">
        <v>526</v>
      </c>
      <c r="F537" s="1" t="s">
        <v>526</v>
      </c>
      <c r="G537" s="1" t="s">
        <v>526</v>
      </c>
      <c r="H537" s="1" t="s">
        <v>526</v>
      </c>
      <c r="I537" s="1" t="s">
        <v>526</v>
      </c>
      <c r="J537" s="1" t="s">
        <v>526</v>
      </c>
      <c r="K537" s="1" t="s">
        <v>526</v>
      </c>
      <c r="L537" s="1" t="s">
        <v>526</v>
      </c>
      <c r="M537" s="1" t="s">
        <v>526</v>
      </c>
      <c r="N537" s="1" t="s">
        <v>526</v>
      </c>
      <c r="O537" s="1" t="s">
        <v>526</v>
      </c>
      <c r="P537" s="1" t="s">
        <v>526</v>
      </c>
      <c r="Q537" s="1" t="s">
        <v>526</v>
      </c>
      <c r="R537" s="1" t="s">
        <v>526</v>
      </c>
      <c r="S537" s="1" t="s">
        <v>526</v>
      </c>
      <c r="T537" s="1" t="s">
        <v>336</v>
      </c>
      <c r="U537" s="1" t="s">
        <v>336</v>
      </c>
      <c r="V537" s="1" t="s">
        <v>336</v>
      </c>
      <c r="W537" s="1" t="s">
        <v>336</v>
      </c>
      <c r="X537" s="1" t="s">
        <v>336</v>
      </c>
      <c r="Y537" s="1" t="s">
        <v>336</v>
      </c>
      <c r="Z537" s="1" t="s">
        <v>336</v>
      </c>
      <c r="AA537" s="1"/>
      <c r="AB537" s="1"/>
      <c r="AC537" s="1"/>
      <c r="AD537" s="1"/>
      <c r="AE537" s="1"/>
      <c r="AF537" s="1"/>
      <c r="AG537" s="1"/>
      <c r="AH537" s="18" t="str">
        <f t="array" ref="AH5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7" s="18" t="str">
        <f t="array" ref="AI5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7" s="18" t="e">
        <f>VLOOKUP(data[Lead Name],get_cat!$A$170:$B$171,2,0)</f>
        <v>#N/A</v>
      </c>
    </row>
    <row r="538" spans="1:37" x14ac:dyDescent="0.3">
      <c r="A538" s="1" t="s">
        <v>524</v>
      </c>
      <c r="B538" s="1" t="s">
        <v>336</v>
      </c>
      <c r="C538" s="1" t="s">
        <v>336</v>
      </c>
      <c r="D538" s="1" t="s">
        <v>336</v>
      </c>
      <c r="E538" s="1" t="s">
        <v>526</v>
      </c>
      <c r="F538" s="1" t="s">
        <v>526</v>
      </c>
      <c r="G538" s="1" t="s">
        <v>526</v>
      </c>
      <c r="H538" s="1" t="s">
        <v>526</v>
      </c>
      <c r="I538" s="1" t="s">
        <v>526</v>
      </c>
      <c r="J538" s="1" t="s">
        <v>526</v>
      </c>
      <c r="K538" s="1" t="s">
        <v>526</v>
      </c>
      <c r="L538" s="1" t="s">
        <v>526</v>
      </c>
      <c r="M538" s="1" t="s">
        <v>526</v>
      </c>
      <c r="N538" s="1" t="s">
        <v>526</v>
      </c>
      <c r="O538" s="1" t="s">
        <v>526</v>
      </c>
      <c r="P538" s="1" t="s">
        <v>526</v>
      </c>
      <c r="Q538" s="1" t="s">
        <v>526</v>
      </c>
      <c r="R538" s="1" t="s">
        <v>526</v>
      </c>
      <c r="S538" s="1" t="s">
        <v>526</v>
      </c>
      <c r="T538" s="1" t="s">
        <v>336</v>
      </c>
      <c r="U538" s="1" t="s">
        <v>336</v>
      </c>
      <c r="V538" s="1" t="s">
        <v>336</v>
      </c>
      <c r="W538" s="1" t="s">
        <v>336</v>
      </c>
      <c r="X538" s="1" t="s">
        <v>336</v>
      </c>
      <c r="Y538" s="1" t="s">
        <v>336</v>
      </c>
      <c r="Z538" s="1" t="s">
        <v>336</v>
      </c>
      <c r="AA538" s="1"/>
      <c r="AB538" s="1"/>
      <c r="AC538" s="1"/>
      <c r="AD538" s="1"/>
      <c r="AE538" s="1"/>
      <c r="AF538" s="1"/>
      <c r="AG538" s="1"/>
      <c r="AH538" s="18" t="str">
        <f t="array" ref="AH5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8" s="18" t="str">
        <f t="array" ref="AI5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8" s="18" t="e">
        <f>VLOOKUP(data[Lead Name],get_cat!$A$170:$B$171,2,0)</f>
        <v>#N/A</v>
      </c>
    </row>
    <row r="539" spans="1:37" x14ac:dyDescent="0.3">
      <c r="A539" s="1" t="s">
        <v>524</v>
      </c>
      <c r="B539" s="1" t="s">
        <v>336</v>
      </c>
      <c r="C539" s="1" t="s">
        <v>336</v>
      </c>
      <c r="D539" s="1" t="s">
        <v>336</v>
      </c>
      <c r="E539" s="1" t="s">
        <v>526</v>
      </c>
      <c r="F539" s="1" t="s">
        <v>526</v>
      </c>
      <c r="G539" s="1" t="s">
        <v>526</v>
      </c>
      <c r="H539" s="1" t="s">
        <v>526</v>
      </c>
      <c r="I539" s="1" t="s">
        <v>526</v>
      </c>
      <c r="J539" s="1" t="s">
        <v>526</v>
      </c>
      <c r="K539" s="1" t="s">
        <v>526</v>
      </c>
      <c r="L539" s="1" t="s">
        <v>526</v>
      </c>
      <c r="M539" s="1" t="s">
        <v>526</v>
      </c>
      <c r="N539" s="1" t="s">
        <v>526</v>
      </c>
      <c r="O539" s="1" t="s">
        <v>526</v>
      </c>
      <c r="P539" s="1" t="s">
        <v>526</v>
      </c>
      <c r="Q539" s="1" t="s">
        <v>526</v>
      </c>
      <c r="R539" s="1" t="s">
        <v>526</v>
      </c>
      <c r="S539" s="1" t="s">
        <v>526</v>
      </c>
      <c r="T539" s="1" t="s">
        <v>336</v>
      </c>
      <c r="U539" s="1" t="s">
        <v>336</v>
      </c>
      <c r="V539" s="1" t="s">
        <v>336</v>
      </c>
      <c r="W539" s="1" t="s">
        <v>336</v>
      </c>
      <c r="X539" s="1" t="s">
        <v>336</v>
      </c>
      <c r="Y539" s="1" t="s">
        <v>336</v>
      </c>
      <c r="Z539" s="1" t="s">
        <v>336</v>
      </c>
      <c r="AA539" s="1"/>
      <c r="AB539" s="1"/>
      <c r="AC539" s="1"/>
      <c r="AD539" s="1"/>
      <c r="AE539" s="1"/>
      <c r="AF539" s="1"/>
      <c r="AG539" s="1"/>
      <c r="AH539" s="18" t="str">
        <f t="array" ref="AH5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39" s="18" t="str">
        <f t="array" ref="AI5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39" s="18" t="e">
        <f>VLOOKUP(data[Lead Name],get_cat!$A$170:$B$171,2,0)</f>
        <v>#N/A</v>
      </c>
    </row>
    <row r="540" spans="1:37" x14ac:dyDescent="0.3">
      <c r="A540" s="1" t="s">
        <v>524</v>
      </c>
      <c r="B540" s="1" t="s">
        <v>336</v>
      </c>
      <c r="C540" s="1" t="s">
        <v>336</v>
      </c>
      <c r="D540" s="1" t="s">
        <v>336</v>
      </c>
      <c r="E540" s="1" t="s">
        <v>526</v>
      </c>
      <c r="F540" s="1" t="s">
        <v>526</v>
      </c>
      <c r="G540" s="1" t="s">
        <v>526</v>
      </c>
      <c r="H540" s="1" t="s">
        <v>526</v>
      </c>
      <c r="I540" s="1" t="s">
        <v>526</v>
      </c>
      <c r="J540" s="1" t="s">
        <v>526</v>
      </c>
      <c r="K540" s="1" t="s">
        <v>526</v>
      </c>
      <c r="L540" s="1" t="s">
        <v>526</v>
      </c>
      <c r="M540" s="1" t="s">
        <v>526</v>
      </c>
      <c r="N540" s="1" t="s">
        <v>526</v>
      </c>
      <c r="O540" s="1" t="s">
        <v>526</v>
      </c>
      <c r="P540" s="1" t="s">
        <v>526</v>
      </c>
      <c r="Q540" s="1" t="s">
        <v>526</v>
      </c>
      <c r="R540" s="1" t="s">
        <v>526</v>
      </c>
      <c r="S540" s="1" t="s">
        <v>526</v>
      </c>
      <c r="T540" s="1" t="s">
        <v>336</v>
      </c>
      <c r="U540" s="1" t="s">
        <v>336</v>
      </c>
      <c r="V540" s="1" t="s">
        <v>336</v>
      </c>
      <c r="W540" s="1" t="s">
        <v>336</v>
      </c>
      <c r="X540" s="1" t="s">
        <v>336</v>
      </c>
      <c r="Y540" s="1" t="s">
        <v>336</v>
      </c>
      <c r="Z540" s="1" t="s">
        <v>336</v>
      </c>
      <c r="AA540" s="1"/>
      <c r="AB540" s="1"/>
      <c r="AC540" s="1"/>
      <c r="AD540" s="1"/>
      <c r="AE540" s="1"/>
      <c r="AF540" s="1"/>
      <c r="AG540" s="1"/>
      <c r="AH540" s="18" t="str">
        <f t="array" ref="AH5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0" s="18" t="str">
        <f t="array" ref="AI5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0" s="18" t="e">
        <f>VLOOKUP(data[Lead Name],get_cat!$A$170:$B$171,2,0)</f>
        <v>#N/A</v>
      </c>
    </row>
    <row r="541" spans="1:37" x14ac:dyDescent="0.3">
      <c r="A541" s="1" t="s">
        <v>524</v>
      </c>
      <c r="B541" s="1" t="s">
        <v>336</v>
      </c>
      <c r="C541" s="1" t="s">
        <v>336</v>
      </c>
      <c r="D541" s="1" t="s">
        <v>336</v>
      </c>
      <c r="E541" s="1" t="s">
        <v>526</v>
      </c>
      <c r="F541" s="1" t="s">
        <v>526</v>
      </c>
      <c r="G541" s="1" t="s">
        <v>526</v>
      </c>
      <c r="H541" s="1" t="s">
        <v>526</v>
      </c>
      <c r="I541" s="1" t="s">
        <v>526</v>
      </c>
      <c r="J541" s="1" t="s">
        <v>526</v>
      </c>
      <c r="K541" s="1" t="s">
        <v>526</v>
      </c>
      <c r="L541" s="1" t="s">
        <v>526</v>
      </c>
      <c r="M541" s="1" t="s">
        <v>526</v>
      </c>
      <c r="N541" s="1" t="s">
        <v>526</v>
      </c>
      <c r="O541" s="1" t="s">
        <v>526</v>
      </c>
      <c r="P541" s="1" t="s">
        <v>526</v>
      </c>
      <c r="Q541" s="1" t="s">
        <v>526</v>
      </c>
      <c r="R541" s="1" t="s">
        <v>526</v>
      </c>
      <c r="S541" s="1" t="s">
        <v>526</v>
      </c>
      <c r="T541" s="1" t="s">
        <v>336</v>
      </c>
      <c r="U541" s="1" t="s">
        <v>336</v>
      </c>
      <c r="V541" s="1" t="s">
        <v>336</v>
      </c>
      <c r="W541" s="1" t="s">
        <v>336</v>
      </c>
      <c r="X541" s="1" t="s">
        <v>336</v>
      </c>
      <c r="Y541" s="1" t="s">
        <v>336</v>
      </c>
      <c r="Z541" s="1" t="s">
        <v>336</v>
      </c>
      <c r="AA541" s="1"/>
      <c r="AB541" s="1"/>
      <c r="AC541" s="1"/>
      <c r="AD541" s="1"/>
      <c r="AE541" s="1"/>
      <c r="AF541" s="1"/>
      <c r="AG541" s="1"/>
      <c r="AH541" s="18" t="str">
        <f t="array" ref="AH5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1" s="18" t="str">
        <f t="array" ref="AI5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1" s="18" t="e">
        <f>VLOOKUP(data[Lead Name],get_cat!$A$170:$B$171,2,0)</f>
        <v>#N/A</v>
      </c>
    </row>
    <row r="542" spans="1:37" x14ac:dyDescent="0.3">
      <c r="A542" s="1" t="s">
        <v>524</v>
      </c>
      <c r="B542" s="1" t="s">
        <v>336</v>
      </c>
      <c r="C542" s="1" t="s">
        <v>336</v>
      </c>
      <c r="D542" s="1" t="s">
        <v>336</v>
      </c>
      <c r="E542" s="1" t="s">
        <v>526</v>
      </c>
      <c r="F542" s="1" t="s">
        <v>526</v>
      </c>
      <c r="G542" s="1" t="s">
        <v>526</v>
      </c>
      <c r="H542" s="1" t="s">
        <v>526</v>
      </c>
      <c r="I542" s="1" t="s">
        <v>526</v>
      </c>
      <c r="J542" s="1" t="s">
        <v>526</v>
      </c>
      <c r="K542" s="1" t="s">
        <v>526</v>
      </c>
      <c r="L542" s="1" t="s">
        <v>526</v>
      </c>
      <c r="M542" s="1" t="s">
        <v>526</v>
      </c>
      <c r="N542" s="1" t="s">
        <v>526</v>
      </c>
      <c r="O542" s="1" t="s">
        <v>526</v>
      </c>
      <c r="P542" s="1" t="s">
        <v>526</v>
      </c>
      <c r="Q542" s="1" t="s">
        <v>526</v>
      </c>
      <c r="R542" s="1" t="s">
        <v>526</v>
      </c>
      <c r="S542" s="1" t="s">
        <v>526</v>
      </c>
      <c r="T542" s="1" t="s">
        <v>336</v>
      </c>
      <c r="U542" s="1" t="s">
        <v>336</v>
      </c>
      <c r="V542" s="1" t="s">
        <v>336</v>
      </c>
      <c r="W542" s="1" t="s">
        <v>336</v>
      </c>
      <c r="X542" s="1" t="s">
        <v>336</v>
      </c>
      <c r="Y542" s="1" t="s">
        <v>336</v>
      </c>
      <c r="Z542" s="1" t="s">
        <v>336</v>
      </c>
      <c r="AA542" s="1"/>
      <c r="AB542" s="1"/>
      <c r="AC542" s="1"/>
      <c r="AD542" s="1"/>
      <c r="AE542" s="1"/>
      <c r="AF542" s="1"/>
      <c r="AG542" s="1"/>
      <c r="AH542" s="18" t="str">
        <f t="array" ref="AH5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2" s="18" t="str">
        <f t="array" ref="AI5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2" s="18" t="e">
        <f>VLOOKUP(data[Lead Name],get_cat!$A$170:$B$171,2,0)</f>
        <v>#N/A</v>
      </c>
    </row>
    <row r="543" spans="1:37" x14ac:dyDescent="0.3">
      <c r="A543" s="1" t="s">
        <v>524</v>
      </c>
      <c r="B543" s="1" t="s">
        <v>336</v>
      </c>
      <c r="C543" s="1" t="s">
        <v>336</v>
      </c>
      <c r="D543" s="1" t="s">
        <v>336</v>
      </c>
      <c r="E543" s="1" t="s">
        <v>526</v>
      </c>
      <c r="F543" s="1" t="s">
        <v>526</v>
      </c>
      <c r="G543" s="1" t="s">
        <v>526</v>
      </c>
      <c r="H543" s="1" t="s">
        <v>526</v>
      </c>
      <c r="I543" s="1" t="s">
        <v>526</v>
      </c>
      <c r="J543" s="1" t="s">
        <v>526</v>
      </c>
      <c r="K543" s="1" t="s">
        <v>526</v>
      </c>
      <c r="L543" s="1" t="s">
        <v>526</v>
      </c>
      <c r="M543" s="1" t="s">
        <v>526</v>
      </c>
      <c r="N543" s="1" t="s">
        <v>526</v>
      </c>
      <c r="O543" s="1" t="s">
        <v>526</v>
      </c>
      <c r="P543" s="1" t="s">
        <v>526</v>
      </c>
      <c r="Q543" s="1" t="s">
        <v>526</v>
      </c>
      <c r="R543" s="1" t="s">
        <v>526</v>
      </c>
      <c r="S543" s="1" t="s">
        <v>526</v>
      </c>
      <c r="T543" s="1" t="s">
        <v>336</v>
      </c>
      <c r="U543" s="1" t="s">
        <v>336</v>
      </c>
      <c r="V543" s="1" t="s">
        <v>336</v>
      </c>
      <c r="W543" s="1" t="s">
        <v>336</v>
      </c>
      <c r="X543" s="1" t="s">
        <v>336</v>
      </c>
      <c r="Y543" s="1" t="s">
        <v>336</v>
      </c>
      <c r="Z543" s="1" t="s">
        <v>336</v>
      </c>
      <c r="AA543" s="1"/>
      <c r="AB543" s="1"/>
      <c r="AC543" s="1"/>
      <c r="AD543" s="1"/>
      <c r="AE543" s="1"/>
      <c r="AF543" s="1"/>
      <c r="AG543" s="1"/>
      <c r="AH543" s="18" t="str">
        <f t="array" ref="AH5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3" s="18" t="str">
        <f t="array" ref="AI5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3" s="18" t="e">
        <f>VLOOKUP(data[Lead Name],get_cat!$A$170:$B$171,2,0)</f>
        <v>#N/A</v>
      </c>
    </row>
    <row r="544" spans="1:37" x14ac:dyDescent="0.3">
      <c r="A544" s="1" t="s">
        <v>524</v>
      </c>
      <c r="B544" s="1" t="s">
        <v>336</v>
      </c>
      <c r="C544" s="1" t="s">
        <v>336</v>
      </c>
      <c r="D544" s="1" t="s">
        <v>336</v>
      </c>
      <c r="E544" s="1" t="s">
        <v>526</v>
      </c>
      <c r="F544" s="1" t="s">
        <v>526</v>
      </c>
      <c r="G544" s="1" t="s">
        <v>526</v>
      </c>
      <c r="H544" s="1" t="s">
        <v>526</v>
      </c>
      <c r="I544" s="1" t="s">
        <v>526</v>
      </c>
      <c r="J544" s="1" t="s">
        <v>526</v>
      </c>
      <c r="K544" s="1" t="s">
        <v>526</v>
      </c>
      <c r="L544" s="1" t="s">
        <v>526</v>
      </c>
      <c r="M544" s="1" t="s">
        <v>526</v>
      </c>
      <c r="N544" s="1" t="s">
        <v>526</v>
      </c>
      <c r="O544" s="1" t="s">
        <v>526</v>
      </c>
      <c r="P544" s="1" t="s">
        <v>526</v>
      </c>
      <c r="Q544" s="1" t="s">
        <v>526</v>
      </c>
      <c r="R544" s="1" t="s">
        <v>526</v>
      </c>
      <c r="S544" s="1" t="s">
        <v>526</v>
      </c>
      <c r="T544" s="1" t="s">
        <v>336</v>
      </c>
      <c r="U544" s="1" t="s">
        <v>336</v>
      </c>
      <c r="V544" s="1" t="s">
        <v>336</v>
      </c>
      <c r="W544" s="1" t="s">
        <v>336</v>
      </c>
      <c r="X544" s="1" t="s">
        <v>336</v>
      </c>
      <c r="Y544" s="1" t="s">
        <v>336</v>
      </c>
      <c r="Z544" s="1" t="s">
        <v>336</v>
      </c>
      <c r="AA544" s="1"/>
      <c r="AB544" s="1"/>
      <c r="AC544" s="1"/>
      <c r="AD544" s="1"/>
      <c r="AE544" s="1"/>
      <c r="AF544" s="1"/>
      <c r="AG544" s="1"/>
      <c r="AH544" s="18" t="str">
        <f t="array" ref="AH5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4" s="18" t="str">
        <f t="array" ref="AI5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4" s="18" t="e">
        <f>VLOOKUP(data[Lead Name],get_cat!$A$170:$B$171,2,0)</f>
        <v>#N/A</v>
      </c>
    </row>
    <row r="545" spans="1:37" x14ac:dyDescent="0.3">
      <c r="A545" s="1" t="s">
        <v>524</v>
      </c>
      <c r="B545" s="1" t="s">
        <v>336</v>
      </c>
      <c r="C545" s="1" t="s">
        <v>336</v>
      </c>
      <c r="D545" s="1" t="s">
        <v>336</v>
      </c>
      <c r="E545" s="1" t="s">
        <v>526</v>
      </c>
      <c r="F545" s="1" t="s">
        <v>526</v>
      </c>
      <c r="G545" s="1" t="s">
        <v>526</v>
      </c>
      <c r="H545" s="1" t="s">
        <v>526</v>
      </c>
      <c r="I545" s="1" t="s">
        <v>526</v>
      </c>
      <c r="J545" s="1" t="s">
        <v>526</v>
      </c>
      <c r="K545" s="1" t="s">
        <v>526</v>
      </c>
      <c r="L545" s="1" t="s">
        <v>526</v>
      </c>
      <c r="M545" s="1" t="s">
        <v>526</v>
      </c>
      <c r="N545" s="1" t="s">
        <v>526</v>
      </c>
      <c r="O545" s="1" t="s">
        <v>526</v>
      </c>
      <c r="P545" s="1" t="s">
        <v>526</v>
      </c>
      <c r="Q545" s="1" t="s">
        <v>526</v>
      </c>
      <c r="R545" s="1" t="s">
        <v>526</v>
      </c>
      <c r="S545" s="1" t="s">
        <v>526</v>
      </c>
      <c r="T545" s="1" t="s">
        <v>336</v>
      </c>
      <c r="U545" s="1" t="s">
        <v>336</v>
      </c>
      <c r="V545" s="1" t="s">
        <v>336</v>
      </c>
      <c r="W545" s="1" t="s">
        <v>336</v>
      </c>
      <c r="X545" s="1" t="s">
        <v>336</v>
      </c>
      <c r="Y545" s="1" t="s">
        <v>336</v>
      </c>
      <c r="Z545" s="1" t="s">
        <v>336</v>
      </c>
      <c r="AA545" s="1"/>
      <c r="AB545" s="1"/>
      <c r="AC545" s="1"/>
      <c r="AD545" s="1"/>
      <c r="AE545" s="1"/>
      <c r="AF545" s="1"/>
      <c r="AG545" s="1"/>
      <c r="AH545" s="18" t="str">
        <f t="array" ref="AH5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5" s="18" t="str">
        <f t="array" ref="AI5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5" s="18" t="e">
        <f>VLOOKUP(data[Lead Name],get_cat!$A$170:$B$171,2,0)</f>
        <v>#N/A</v>
      </c>
    </row>
    <row r="546" spans="1:37" x14ac:dyDescent="0.3">
      <c r="A546" s="1" t="s">
        <v>524</v>
      </c>
      <c r="B546" s="1" t="s">
        <v>336</v>
      </c>
      <c r="C546" s="1" t="s">
        <v>336</v>
      </c>
      <c r="D546" s="1" t="s">
        <v>336</v>
      </c>
      <c r="E546" s="1" t="s">
        <v>526</v>
      </c>
      <c r="F546" s="1" t="s">
        <v>526</v>
      </c>
      <c r="G546" s="1" t="s">
        <v>526</v>
      </c>
      <c r="H546" s="1" t="s">
        <v>526</v>
      </c>
      <c r="I546" s="1" t="s">
        <v>526</v>
      </c>
      <c r="J546" s="1" t="s">
        <v>526</v>
      </c>
      <c r="K546" s="1" t="s">
        <v>526</v>
      </c>
      <c r="L546" s="1" t="s">
        <v>526</v>
      </c>
      <c r="M546" s="1" t="s">
        <v>526</v>
      </c>
      <c r="N546" s="1" t="s">
        <v>526</v>
      </c>
      <c r="O546" s="1" t="s">
        <v>526</v>
      </c>
      <c r="P546" s="1" t="s">
        <v>526</v>
      </c>
      <c r="Q546" s="1" t="s">
        <v>526</v>
      </c>
      <c r="R546" s="1" t="s">
        <v>526</v>
      </c>
      <c r="S546" s="1" t="s">
        <v>526</v>
      </c>
      <c r="T546" s="1" t="s">
        <v>336</v>
      </c>
      <c r="U546" s="1" t="s">
        <v>336</v>
      </c>
      <c r="V546" s="1" t="s">
        <v>336</v>
      </c>
      <c r="W546" s="1" t="s">
        <v>336</v>
      </c>
      <c r="X546" s="1" t="s">
        <v>336</v>
      </c>
      <c r="Y546" s="1" t="s">
        <v>336</v>
      </c>
      <c r="Z546" s="1" t="s">
        <v>336</v>
      </c>
      <c r="AA546" s="1"/>
      <c r="AB546" s="1"/>
      <c r="AC546" s="1"/>
      <c r="AD546" s="1"/>
      <c r="AE546" s="1"/>
      <c r="AF546" s="1"/>
      <c r="AG546" s="1"/>
      <c r="AH546" s="18" t="str">
        <f t="array" ref="AH5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6" s="18" t="str">
        <f t="array" ref="AI5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6" s="18" t="e">
        <f>VLOOKUP(data[Lead Name],get_cat!$A$170:$B$171,2,0)</f>
        <v>#N/A</v>
      </c>
    </row>
    <row r="547" spans="1:37" x14ac:dyDescent="0.3">
      <c r="A547" s="1" t="s">
        <v>524</v>
      </c>
      <c r="B547" s="1" t="s">
        <v>336</v>
      </c>
      <c r="C547" s="1" t="s">
        <v>336</v>
      </c>
      <c r="D547" s="1" t="s">
        <v>336</v>
      </c>
      <c r="E547" s="1" t="s">
        <v>526</v>
      </c>
      <c r="F547" s="1" t="s">
        <v>526</v>
      </c>
      <c r="G547" s="1" t="s">
        <v>526</v>
      </c>
      <c r="H547" s="1" t="s">
        <v>526</v>
      </c>
      <c r="I547" s="1" t="s">
        <v>526</v>
      </c>
      <c r="J547" s="1" t="s">
        <v>526</v>
      </c>
      <c r="K547" s="1" t="s">
        <v>526</v>
      </c>
      <c r="L547" s="1" t="s">
        <v>526</v>
      </c>
      <c r="M547" s="1" t="s">
        <v>526</v>
      </c>
      <c r="N547" s="1" t="s">
        <v>526</v>
      </c>
      <c r="O547" s="1" t="s">
        <v>526</v>
      </c>
      <c r="P547" s="1" t="s">
        <v>526</v>
      </c>
      <c r="Q547" s="1" t="s">
        <v>526</v>
      </c>
      <c r="R547" s="1" t="s">
        <v>526</v>
      </c>
      <c r="S547" s="1" t="s">
        <v>526</v>
      </c>
      <c r="T547" s="1" t="s">
        <v>336</v>
      </c>
      <c r="U547" s="1" t="s">
        <v>336</v>
      </c>
      <c r="V547" s="1" t="s">
        <v>336</v>
      </c>
      <c r="W547" s="1" t="s">
        <v>336</v>
      </c>
      <c r="X547" s="1" t="s">
        <v>336</v>
      </c>
      <c r="Y547" s="1" t="s">
        <v>336</v>
      </c>
      <c r="Z547" s="1" t="s">
        <v>336</v>
      </c>
      <c r="AA547" s="1"/>
      <c r="AB547" s="1"/>
      <c r="AC547" s="1"/>
      <c r="AD547" s="1"/>
      <c r="AE547" s="1"/>
      <c r="AF547" s="1"/>
      <c r="AG547" s="1"/>
      <c r="AH547" s="18" t="str">
        <f t="array" ref="AH5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7" s="18" t="str">
        <f t="array" ref="AI5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7" s="18" t="e">
        <f>VLOOKUP(data[Lead Name],get_cat!$A$170:$B$171,2,0)</f>
        <v>#N/A</v>
      </c>
    </row>
    <row r="548" spans="1:37" x14ac:dyDescent="0.3">
      <c r="A548" s="1" t="s">
        <v>524</v>
      </c>
      <c r="B548" s="1" t="s">
        <v>336</v>
      </c>
      <c r="C548" s="1" t="s">
        <v>336</v>
      </c>
      <c r="D548" s="1" t="s">
        <v>336</v>
      </c>
      <c r="E548" s="1" t="s">
        <v>526</v>
      </c>
      <c r="F548" s="1" t="s">
        <v>526</v>
      </c>
      <c r="G548" s="1" t="s">
        <v>526</v>
      </c>
      <c r="H548" s="1" t="s">
        <v>526</v>
      </c>
      <c r="I548" s="1" t="s">
        <v>526</v>
      </c>
      <c r="J548" s="1" t="s">
        <v>526</v>
      </c>
      <c r="K548" s="1" t="s">
        <v>526</v>
      </c>
      <c r="L548" s="1" t="s">
        <v>526</v>
      </c>
      <c r="M548" s="1" t="s">
        <v>526</v>
      </c>
      <c r="N548" s="1" t="s">
        <v>526</v>
      </c>
      <c r="O548" s="1" t="s">
        <v>526</v>
      </c>
      <c r="P548" s="1" t="s">
        <v>526</v>
      </c>
      <c r="Q548" s="1" t="s">
        <v>526</v>
      </c>
      <c r="R548" s="1" t="s">
        <v>526</v>
      </c>
      <c r="S548" s="1" t="s">
        <v>526</v>
      </c>
      <c r="T548" s="1" t="s">
        <v>336</v>
      </c>
      <c r="U548" s="1" t="s">
        <v>336</v>
      </c>
      <c r="V548" s="1" t="s">
        <v>336</v>
      </c>
      <c r="W548" s="1" t="s">
        <v>336</v>
      </c>
      <c r="X548" s="1" t="s">
        <v>336</v>
      </c>
      <c r="Y548" s="1" t="s">
        <v>336</v>
      </c>
      <c r="Z548" s="1" t="s">
        <v>336</v>
      </c>
      <c r="AA548" s="1"/>
      <c r="AB548" s="1"/>
      <c r="AC548" s="1"/>
      <c r="AD548" s="1"/>
      <c r="AE548" s="1"/>
      <c r="AF548" s="1"/>
      <c r="AG548" s="1"/>
      <c r="AH548" s="18" t="str">
        <f t="array" ref="AH5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8" s="18" t="str">
        <f t="array" ref="AI5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8" s="18" t="e">
        <f>VLOOKUP(data[Lead Name],get_cat!$A$170:$B$171,2,0)</f>
        <v>#N/A</v>
      </c>
    </row>
    <row r="549" spans="1:37" x14ac:dyDescent="0.3">
      <c r="A549" s="1" t="s">
        <v>524</v>
      </c>
      <c r="B549" s="1" t="s">
        <v>336</v>
      </c>
      <c r="C549" s="1" t="s">
        <v>336</v>
      </c>
      <c r="D549" s="1" t="s">
        <v>336</v>
      </c>
      <c r="E549" s="1" t="s">
        <v>526</v>
      </c>
      <c r="F549" s="1" t="s">
        <v>526</v>
      </c>
      <c r="G549" s="1" t="s">
        <v>526</v>
      </c>
      <c r="H549" s="1" t="s">
        <v>526</v>
      </c>
      <c r="I549" s="1" t="s">
        <v>526</v>
      </c>
      <c r="J549" s="1" t="s">
        <v>526</v>
      </c>
      <c r="K549" s="1" t="s">
        <v>526</v>
      </c>
      <c r="L549" s="1" t="s">
        <v>526</v>
      </c>
      <c r="M549" s="1" t="s">
        <v>526</v>
      </c>
      <c r="N549" s="1" t="s">
        <v>526</v>
      </c>
      <c r="O549" s="1" t="s">
        <v>526</v>
      </c>
      <c r="P549" s="1" t="s">
        <v>526</v>
      </c>
      <c r="Q549" s="1" t="s">
        <v>526</v>
      </c>
      <c r="R549" s="1" t="s">
        <v>526</v>
      </c>
      <c r="S549" s="1" t="s">
        <v>526</v>
      </c>
      <c r="T549" s="1" t="s">
        <v>336</v>
      </c>
      <c r="U549" s="1" t="s">
        <v>336</v>
      </c>
      <c r="V549" s="1" t="s">
        <v>336</v>
      </c>
      <c r="W549" s="1" t="s">
        <v>336</v>
      </c>
      <c r="X549" s="1" t="s">
        <v>336</v>
      </c>
      <c r="Y549" s="1" t="s">
        <v>336</v>
      </c>
      <c r="Z549" s="1" t="s">
        <v>336</v>
      </c>
      <c r="AA549" s="1"/>
      <c r="AB549" s="1"/>
      <c r="AC549" s="1"/>
      <c r="AD549" s="1"/>
      <c r="AE549" s="1"/>
      <c r="AF549" s="1"/>
      <c r="AG549" s="1"/>
      <c r="AH549" s="18" t="str">
        <f t="array" ref="AH5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49" s="18" t="str">
        <f t="array" ref="AI5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49" s="18" t="e">
        <f>VLOOKUP(data[Lead Name],get_cat!$A$170:$B$171,2,0)</f>
        <v>#N/A</v>
      </c>
    </row>
    <row r="550" spans="1:37" x14ac:dyDescent="0.3">
      <c r="A550" s="1" t="s">
        <v>524</v>
      </c>
      <c r="B550" s="1" t="s">
        <v>336</v>
      </c>
      <c r="C550" s="1" t="s">
        <v>336</v>
      </c>
      <c r="D550" s="1" t="s">
        <v>336</v>
      </c>
      <c r="E550" s="1" t="s">
        <v>526</v>
      </c>
      <c r="F550" s="1" t="s">
        <v>526</v>
      </c>
      <c r="G550" s="1" t="s">
        <v>526</v>
      </c>
      <c r="H550" s="1" t="s">
        <v>526</v>
      </c>
      <c r="I550" s="1" t="s">
        <v>526</v>
      </c>
      <c r="J550" s="1" t="s">
        <v>526</v>
      </c>
      <c r="K550" s="1" t="s">
        <v>526</v>
      </c>
      <c r="L550" s="1" t="s">
        <v>526</v>
      </c>
      <c r="M550" s="1" t="s">
        <v>526</v>
      </c>
      <c r="N550" s="1" t="s">
        <v>526</v>
      </c>
      <c r="O550" s="1" t="s">
        <v>526</v>
      </c>
      <c r="P550" s="1" t="s">
        <v>526</v>
      </c>
      <c r="Q550" s="1" t="s">
        <v>526</v>
      </c>
      <c r="R550" s="1" t="s">
        <v>526</v>
      </c>
      <c r="S550" s="1" t="s">
        <v>526</v>
      </c>
      <c r="T550" s="1" t="s">
        <v>336</v>
      </c>
      <c r="U550" s="1" t="s">
        <v>336</v>
      </c>
      <c r="V550" s="1" t="s">
        <v>336</v>
      </c>
      <c r="W550" s="1" t="s">
        <v>336</v>
      </c>
      <c r="X550" s="1" t="s">
        <v>336</v>
      </c>
      <c r="Y550" s="1" t="s">
        <v>336</v>
      </c>
      <c r="Z550" s="1" t="s">
        <v>336</v>
      </c>
      <c r="AA550" s="1"/>
      <c r="AB550" s="1"/>
      <c r="AC550" s="1"/>
      <c r="AD550" s="1"/>
      <c r="AE550" s="1"/>
      <c r="AF550" s="1"/>
      <c r="AG550" s="1"/>
      <c r="AH550" s="18" t="str">
        <f t="array" ref="AH5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0" s="18" t="str">
        <f t="array" ref="AI5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0" s="18" t="e">
        <f>VLOOKUP(data[Lead Name],get_cat!$A$170:$B$171,2,0)</f>
        <v>#N/A</v>
      </c>
    </row>
    <row r="551" spans="1:37" x14ac:dyDescent="0.3">
      <c r="A551" s="1" t="s">
        <v>524</v>
      </c>
      <c r="B551" s="1" t="s">
        <v>336</v>
      </c>
      <c r="C551" s="1" t="s">
        <v>336</v>
      </c>
      <c r="D551" s="1" t="s">
        <v>336</v>
      </c>
      <c r="E551" s="1" t="s">
        <v>526</v>
      </c>
      <c r="F551" s="1" t="s">
        <v>526</v>
      </c>
      <c r="G551" s="1" t="s">
        <v>526</v>
      </c>
      <c r="H551" s="1" t="s">
        <v>526</v>
      </c>
      <c r="I551" s="1" t="s">
        <v>526</v>
      </c>
      <c r="J551" s="1" t="s">
        <v>526</v>
      </c>
      <c r="K551" s="1" t="s">
        <v>526</v>
      </c>
      <c r="L551" s="1" t="s">
        <v>526</v>
      </c>
      <c r="M551" s="1" t="s">
        <v>526</v>
      </c>
      <c r="N551" s="1" t="s">
        <v>526</v>
      </c>
      <c r="O551" s="1" t="s">
        <v>526</v>
      </c>
      <c r="P551" s="1" t="s">
        <v>526</v>
      </c>
      <c r="Q551" s="1" t="s">
        <v>526</v>
      </c>
      <c r="R551" s="1" t="s">
        <v>526</v>
      </c>
      <c r="S551" s="1" t="s">
        <v>526</v>
      </c>
      <c r="T551" s="1" t="s">
        <v>336</v>
      </c>
      <c r="U551" s="1" t="s">
        <v>336</v>
      </c>
      <c r="V551" s="1" t="s">
        <v>336</v>
      </c>
      <c r="W551" s="1" t="s">
        <v>336</v>
      </c>
      <c r="X551" s="1" t="s">
        <v>336</v>
      </c>
      <c r="Y551" s="1" t="s">
        <v>336</v>
      </c>
      <c r="Z551" s="1" t="s">
        <v>336</v>
      </c>
      <c r="AA551" s="1"/>
      <c r="AB551" s="1"/>
      <c r="AC551" s="1"/>
      <c r="AD551" s="1"/>
      <c r="AE551" s="1"/>
      <c r="AF551" s="1"/>
      <c r="AG551" s="1"/>
      <c r="AH551" s="18" t="str">
        <f t="array" ref="AH5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1" s="18" t="str">
        <f t="array" ref="AI5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1" s="18" t="e">
        <f>VLOOKUP(data[Lead Name],get_cat!$A$170:$B$171,2,0)</f>
        <v>#N/A</v>
      </c>
    </row>
    <row r="552" spans="1:37" x14ac:dyDescent="0.3">
      <c r="A552" s="1" t="s">
        <v>524</v>
      </c>
      <c r="B552" s="1" t="s">
        <v>336</v>
      </c>
      <c r="C552" s="1" t="s">
        <v>336</v>
      </c>
      <c r="D552" s="1" t="s">
        <v>336</v>
      </c>
      <c r="E552" s="1" t="s">
        <v>526</v>
      </c>
      <c r="F552" s="1" t="s">
        <v>526</v>
      </c>
      <c r="G552" s="1" t="s">
        <v>526</v>
      </c>
      <c r="H552" s="1" t="s">
        <v>526</v>
      </c>
      <c r="I552" s="1" t="s">
        <v>526</v>
      </c>
      <c r="J552" s="1" t="s">
        <v>526</v>
      </c>
      <c r="K552" s="1" t="s">
        <v>526</v>
      </c>
      <c r="L552" s="1" t="s">
        <v>526</v>
      </c>
      <c r="M552" s="1" t="s">
        <v>526</v>
      </c>
      <c r="N552" s="1" t="s">
        <v>526</v>
      </c>
      <c r="O552" s="1" t="s">
        <v>526</v>
      </c>
      <c r="P552" s="1" t="s">
        <v>526</v>
      </c>
      <c r="Q552" s="1" t="s">
        <v>526</v>
      </c>
      <c r="R552" s="1" t="s">
        <v>526</v>
      </c>
      <c r="S552" s="1" t="s">
        <v>526</v>
      </c>
      <c r="T552" s="1" t="s">
        <v>336</v>
      </c>
      <c r="U552" s="1" t="s">
        <v>336</v>
      </c>
      <c r="V552" s="1" t="s">
        <v>336</v>
      </c>
      <c r="W552" s="1" t="s">
        <v>336</v>
      </c>
      <c r="X552" s="1" t="s">
        <v>336</v>
      </c>
      <c r="Y552" s="1" t="s">
        <v>336</v>
      </c>
      <c r="Z552" s="1" t="s">
        <v>336</v>
      </c>
      <c r="AA552" s="1"/>
      <c r="AB552" s="1"/>
      <c r="AC552" s="1"/>
      <c r="AD552" s="1"/>
      <c r="AE552" s="1"/>
      <c r="AF552" s="1"/>
      <c r="AG552" s="1"/>
      <c r="AH552" s="18" t="str">
        <f t="array" ref="AH5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2" s="18" t="str">
        <f t="array" ref="AI5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2" s="18" t="e">
        <f>VLOOKUP(data[Lead Name],get_cat!$A$170:$B$171,2,0)</f>
        <v>#N/A</v>
      </c>
    </row>
    <row r="553" spans="1:37" x14ac:dyDescent="0.3">
      <c r="A553" s="1" t="s">
        <v>524</v>
      </c>
      <c r="B553" s="1" t="s">
        <v>336</v>
      </c>
      <c r="C553" s="1" t="s">
        <v>336</v>
      </c>
      <c r="D553" s="1" t="s">
        <v>336</v>
      </c>
      <c r="E553" s="1" t="s">
        <v>526</v>
      </c>
      <c r="F553" s="1" t="s">
        <v>526</v>
      </c>
      <c r="G553" s="1" t="s">
        <v>526</v>
      </c>
      <c r="H553" s="1" t="s">
        <v>526</v>
      </c>
      <c r="I553" s="1" t="s">
        <v>526</v>
      </c>
      <c r="J553" s="1" t="s">
        <v>526</v>
      </c>
      <c r="K553" s="1" t="s">
        <v>526</v>
      </c>
      <c r="L553" s="1" t="s">
        <v>526</v>
      </c>
      <c r="M553" s="1" t="s">
        <v>526</v>
      </c>
      <c r="N553" s="1" t="s">
        <v>526</v>
      </c>
      <c r="O553" s="1" t="s">
        <v>526</v>
      </c>
      <c r="P553" s="1" t="s">
        <v>526</v>
      </c>
      <c r="Q553" s="1" t="s">
        <v>526</v>
      </c>
      <c r="R553" s="1" t="s">
        <v>526</v>
      </c>
      <c r="S553" s="1" t="s">
        <v>526</v>
      </c>
      <c r="T553" s="1" t="s">
        <v>336</v>
      </c>
      <c r="U553" s="1" t="s">
        <v>336</v>
      </c>
      <c r="V553" s="1" t="s">
        <v>336</v>
      </c>
      <c r="W553" s="1" t="s">
        <v>336</v>
      </c>
      <c r="X553" s="1" t="s">
        <v>336</v>
      </c>
      <c r="Y553" s="1" t="s">
        <v>336</v>
      </c>
      <c r="Z553" s="1" t="s">
        <v>336</v>
      </c>
      <c r="AA553" s="1"/>
      <c r="AB553" s="1"/>
      <c r="AC553" s="1"/>
      <c r="AD553" s="1"/>
      <c r="AE553" s="1"/>
      <c r="AF553" s="1"/>
      <c r="AG553" s="1"/>
      <c r="AH553" s="18" t="str">
        <f t="array" ref="AH5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3" s="18" t="str">
        <f t="array" ref="AI5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3" s="18" t="e">
        <f>VLOOKUP(data[Lead Name],get_cat!$A$170:$B$171,2,0)</f>
        <v>#N/A</v>
      </c>
    </row>
    <row r="554" spans="1:37" x14ac:dyDescent="0.3">
      <c r="A554" s="1" t="s">
        <v>524</v>
      </c>
      <c r="B554" s="1" t="s">
        <v>336</v>
      </c>
      <c r="C554" s="1" t="s">
        <v>336</v>
      </c>
      <c r="D554" s="1" t="s">
        <v>336</v>
      </c>
      <c r="E554" s="1" t="s">
        <v>526</v>
      </c>
      <c r="F554" s="1" t="s">
        <v>526</v>
      </c>
      <c r="G554" s="1" t="s">
        <v>526</v>
      </c>
      <c r="H554" s="1" t="s">
        <v>526</v>
      </c>
      <c r="I554" s="1" t="s">
        <v>526</v>
      </c>
      <c r="J554" s="1" t="s">
        <v>526</v>
      </c>
      <c r="K554" s="1" t="s">
        <v>526</v>
      </c>
      <c r="L554" s="1" t="s">
        <v>526</v>
      </c>
      <c r="M554" s="1" t="s">
        <v>526</v>
      </c>
      <c r="N554" s="1" t="s">
        <v>526</v>
      </c>
      <c r="O554" s="1" t="s">
        <v>526</v>
      </c>
      <c r="P554" s="1" t="s">
        <v>526</v>
      </c>
      <c r="Q554" s="1" t="s">
        <v>526</v>
      </c>
      <c r="R554" s="1" t="s">
        <v>526</v>
      </c>
      <c r="S554" s="1" t="s">
        <v>526</v>
      </c>
      <c r="T554" s="1" t="s">
        <v>336</v>
      </c>
      <c r="U554" s="1" t="s">
        <v>336</v>
      </c>
      <c r="V554" s="1" t="s">
        <v>336</v>
      </c>
      <c r="W554" s="1" t="s">
        <v>336</v>
      </c>
      <c r="X554" s="1" t="s">
        <v>336</v>
      </c>
      <c r="Y554" s="1" t="s">
        <v>336</v>
      </c>
      <c r="Z554" s="1" t="s">
        <v>336</v>
      </c>
      <c r="AA554" s="1"/>
      <c r="AB554" s="1"/>
      <c r="AC554" s="1"/>
      <c r="AD554" s="1"/>
      <c r="AE554" s="1"/>
      <c r="AF554" s="1"/>
      <c r="AG554" s="1"/>
      <c r="AH554" s="18" t="str">
        <f t="array" ref="AH5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4" s="18" t="str">
        <f t="array" ref="AI5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4" s="18" t="e">
        <f>VLOOKUP(data[Lead Name],get_cat!$A$170:$B$171,2,0)</f>
        <v>#N/A</v>
      </c>
    </row>
    <row r="555" spans="1:37" x14ac:dyDescent="0.3">
      <c r="A555" s="1" t="s">
        <v>524</v>
      </c>
      <c r="B555" s="1" t="s">
        <v>336</v>
      </c>
      <c r="C555" s="1" t="s">
        <v>336</v>
      </c>
      <c r="D555" s="1" t="s">
        <v>336</v>
      </c>
      <c r="E555" s="1" t="s">
        <v>526</v>
      </c>
      <c r="F555" s="1" t="s">
        <v>526</v>
      </c>
      <c r="G555" s="1" t="s">
        <v>526</v>
      </c>
      <c r="H555" s="1" t="s">
        <v>526</v>
      </c>
      <c r="I555" s="1" t="s">
        <v>526</v>
      </c>
      <c r="J555" s="1" t="s">
        <v>526</v>
      </c>
      <c r="K555" s="1" t="s">
        <v>526</v>
      </c>
      <c r="L555" s="1" t="s">
        <v>526</v>
      </c>
      <c r="M555" s="1" t="s">
        <v>526</v>
      </c>
      <c r="N555" s="1" t="s">
        <v>526</v>
      </c>
      <c r="O555" s="1" t="s">
        <v>526</v>
      </c>
      <c r="P555" s="1" t="s">
        <v>526</v>
      </c>
      <c r="Q555" s="1" t="s">
        <v>526</v>
      </c>
      <c r="R555" s="1" t="s">
        <v>526</v>
      </c>
      <c r="S555" s="1" t="s">
        <v>526</v>
      </c>
      <c r="T555" s="1" t="s">
        <v>336</v>
      </c>
      <c r="U555" s="1" t="s">
        <v>336</v>
      </c>
      <c r="V555" s="1" t="s">
        <v>336</v>
      </c>
      <c r="W555" s="1" t="s">
        <v>336</v>
      </c>
      <c r="X555" s="1" t="s">
        <v>336</v>
      </c>
      <c r="Y555" s="1" t="s">
        <v>336</v>
      </c>
      <c r="Z555" s="1" t="s">
        <v>336</v>
      </c>
      <c r="AA555" s="1"/>
      <c r="AB555" s="1"/>
      <c r="AC555" s="1"/>
      <c r="AD555" s="1"/>
      <c r="AE555" s="1"/>
      <c r="AF555" s="1"/>
      <c r="AG555" s="1"/>
      <c r="AH555" s="18" t="str">
        <f t="array" ref="AH5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5" s="18" t="str">
        <f t="array" ref="AI5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5" s="18" t="e">
        <f>VLOOKUP(data[Lead Name],get_cat!$A$170:$B$171,2,0)</f>
        <v>#N/A</v>
      </c>
    </row>
    <row r="556" spans="1:37" x14ac:dyDescent="0.3">
      <c r="A556" s="1" t="s">
        <v>524</v>
      </c>
      <c r="B556" s="1" t="s">
        <v>336</v>
      </c>
      <c r="C556" s="1" t="s">
        <v>336</v>
      </c>
      <c r="D556" s="1" t="s">
        <v>336</v>
      </c>
      <c r="E556" s="1" t="s">
        <v>526</v>
      </c>
      <c r="F556" s="1" t="s">
        <v>526</v>
      </c>
      <c r="G556" s="1" t="s">
        <v>526</v>
      </c>
      <c r="H556" s="1" t="s">
        <v>526</v>
      </c>
      <c r="I556" s="1" t="s">
        <v>526</v>
      </c>
      <c r="J556" s="1" t="s">
        <v>526</v>
      </c>
      <c r="K556" s="1" t="s">
        <v>526</v>
      </c>
      <c r="L556" s="1" t="s">
        <v>526</v>
      </c>
      <c r="M556" s="1" t="s">
        <v>526</v>
      </c>
      <c r="N556" s="1" t="s">
        <v>526</v>
      </c>
      <c r="O556" s="1" t="s">
        <v>526</v>
      </c>
      <c r="P556" s="1" t="s">
        <v>526</v>
      </c>
      <c r="Q556" s="1" t="s">
        <v>526</v>
      </c>
      <c r="R556" s="1" t="s">
        <v>526</v>
      </c>
      <c r="S556" s="1" t="s">
        <v>526</v>
      </c>
      <c r="T556" s="1" t="s">
        <v>336</v>
      </c>
      <c r="U556" s="1" t="s">
        <v>336</v>
      </c>
      <c r="V556" s="1" t="s">
        <v>336</v>
      </c>
      <c r="W556" s="1" t="s">
        <v>336</v>
      </c>
      <c r="X556" s="1" t="s">
        <v>336</v>
      </c>
      <c r="Y556" s="1" t="s">
        <v>336</v>
      </c>
      <c r="Z556" s="1" t="s">
        <v>336</v>
      </c>
      <c r="AA556" s="1"/>
      <c r="AB556" s="1"/>
      <c r="AC556" s="1"/>
      <c r="AD556" s="1"/>
      <c r="AE556" s="1"/>
      <c r="AF556" s="1"/>
      <c r="AG556" s="1"/>
      <c r="AH556" s="18" t="str">
        <f t="array" ref="AH5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6" s="18" t="str">
        <f t="array" ref="AI5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6" s="18" t="e">
        <f>VLOOKUP(data[Lead Name],get_cat!$A$170:$B$171,2,0)</f>
        <v>#N/A</v>
      </c>
    </row>
    <row r="557" spans="1:37" x14ac:dyDescent="0.3">
      <c r="A557" s="1" t="s">
        <v>524</v>
      </c>
      <c r="B557" s="1" t="s">
        <v>336</v>
      </c>
      <c r="C557" s="1" t="s">
        <v>336</v>
      </c>
      <c r="D557" s="1" t="s">
        <v>336</v>
      </c>
      <c r="E557" s="1" t="s">
        <v>526</v>
      </c>
      <c r="F557" s="1" t="s">
        <v>526</v>
      </c>
      <c r="G557" s="1" t="s">
        <v>526</v>
      </c>
      <c r="H557" s="1" t="s">
        <v>526</v>
      </c>
      <c r="I557" s="1" t="s">
        <v>526</v>
      </c>
      <c r="J557" s="1" t="s">
        <v>526</v>
      </c>
      <c r="K557" s="1" t="s">
        <v>526</v>
      </c>
      <c r="L557" s="1" t="s">
        <v>526</v>
      </c>
      <c r="M557" s="1" t="s">
        <v>526</v>
      </c>
      <c r="N557" s="1" t="s">
        <v>526</v>
      </c>
      <c r="O557" s="1" t="s">
        <v>526</v>
      </c>
      <c r="P557" s="1" t="s">
        <v>526</v>
      </c>
      <c r="Q557" s="1" t="s">
        <v>526</v>
      </c>
      <c r="R557" s="1" t="s">
        <v>526</v>
      </c>
      <c r="S557" s="1" t="s">
        <v>526</v>
      </c>
      <c r="T557" s="1" t="s">
        <v>336</v>
      </c>
      <c r="U557" s="1" t="s">
        <v>336</v>
      </c>
      <c r="V557" s="1" t="s">
        <v>336</v>
      </c>
      <c r="W557" s="1" t="s">
        <v>336</v>
      </c>
      <c r="X557" s="1" t="s">
        <v>336</v>
      </c>
      <c r="Y557" s="1" t="s">
        <v>336</v>
      </c>
      <c r="Z557" s="1" t="s">
        <v>336</v>
      </c>
      <c r="AA557" s="1"/>
      <c r="AB557" s="1"/>
      <c r="AC557" s="1"/>
      <c r="AD557" s="1"/>
      <c r="AE557" s="1"/>
      <c r="AF557" s="1"/>
      <c r="AG557" s="1"/>
      <c r="AH557" s="18" t="str">
        <f t="array" ref="AH5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7" s="18" t="str">
        <f t="array" ref="AI5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7" s="18" t="e">
        <f>VLOOKUP(data[Lead Name],get_cat!$A$170:$B$171,2,0)</f>
        <v>#N/A</v>
      </c>
    </row>
    <row r="558" spans="1:37" x14ac:dyDescent="0.3">
      <c r="A558" s="1" t="s">
        <v>524</v>
      </c>
      <c r="B558" s="1" t="s">
        <v>336</v>
      </c>
      <c r="C558" s="1" t="s">
        <v>336</v>
      </c>
      <c r="D558" s="1" t="s">
        <v>336</v>
      </c>
      <c r="E558" s="1" t="s">
        <v>526</v>
      </c>
      <c r="F558" s="1" t="s">
        <v>526</v>
      </c>
      <c r="G558" s="1" t="s">
        <v>526</v>
      </c>
      <c r="H558" s="1" t="s">
        <v>526</v>
      </c>
      <c r="I558" s="1" t="s">
        <v>526</v>
      </c>
      <c r="J558" s="1" t="s">
        <v>526</v>
      </c>
      <c r="K558" s="1" t="s">
        <v>526</v>
      </c>
      <c r="L558" s="1" t="s">
        <v>526</v>
      </c>
      <c r="M558" s="1" t="s">
        <v>526</v>
      </c>
      <c r="N558" s="1" t="s">
        <v>526</v>
      </c>
      <c r="O558" s="1" t="s">
        <v>526</v>
      </c>
      <c r="P558" s="1" t="s">
        <v>526</v>
      </c>
      <c r="Q558" s="1" t="s">
        <v>526</v>
      </c>
      <c r="R558" s="1" t="s">
        <v>526</v>
      </c>
      <c r="S558" s="1" t="s">
        <v>526</v>
      </c>
      <c r="T558" s="1" t="s">
        <v>336</v>
      </c>
      <c r="U558" s="1" t="s">
        <v>336</v>
      </c>
      <c r="V558" s="1" t="s">
        <v>336</v>
      </c>
      <c r="W558" s="1" t="s">
        <v>336</v>
      </c>
      <c r="X558" s="1" t="s">
        <v>336</v>
      </c>
      <c r="Y558" s="1" t="s">
        <v>336</v>
      </c>
      <c r="Z558" s="1" t="s">
        <v>336</v>
      </c>
      <c r="AA558" s="1"/>
      <c r="AB558" s="1"/>
      <c r="AC558" s="1"/>
      <c r="AD558" s="1"/>
      <c r="AE558" s="1"/>
      <c r="AF558" s="1"/>
      <c r="AG558" s="1"/>
      <c r="AH558" s="18" t="str">
        <f t="array" ref="AH5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8" s="18" t="str">
        <f t="array" ref="AI5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8" s="18" t="e">
        <f>VLOOKUP(data[Lead Name],get_cat!$A$170:$B$171,2,0)</f>
        <v>#N/A</v>
      </c>
    </row>
    <row r="559" spans="1:37" x14ac:dyDescent="0.3">
      <c r="A559" s="1" t="s">
        <v>524</v>
      </c>
      <c r="B559" s="1" t="s">
        <v>336</v>
      </c>
      <c r="C559" s="1" t="s">
        <v>336</v>
      </c>
      <c r="D559" s="1" t="s">
        <v>336</v>
      </c>
      <c r="E559" s="1" t="s">
        <v>526</v>
      </c>
      <c r="F559" s="1" t="s">
        <v>526</v>
      </c>
      <c r="G559" s="1" t="s">
        <v>526</v>
      </c>
      <c r="H559" s="1" t="s">
        <v>526</v>
      </c>
      <c r="I559" s="1" t="s">
        <v>526</v>
      </c>
      <c r="J559" s="1" t="s">
        <v>526</v>
      </c>
      <c r="K559" s="1" t="s">
        <v>526</v>
      </c>
      <c r="L559" s="1" t="s">
        <v>526</v>
      </c>
      <c r="M559" s="1" t="s">
        <v>526</v>
      </c>
      <c r="N559" s="1" t="s">
        <v>526</v>
      </c>
      <c r="O559" s="1" t="s">
        <v>526</v>
      </c>
      <c r="P559" s="1" t="s">
        <v>526</v>
      </c>
      <c r="Q559" s="1" t="s">
        <v>526</v>
      </c>
      <c r="R559" s="1" t="s">
        <v>526</v>
      </c>
      <c r="S559" s="1" t="s">
        <v>526</v>
      </c>
      <c r="T559" s="1" t="s">
        <v>336</v>
      </c>
      <c r="U559" s="1" t="s">
        <v>336</v>
      </c>
      <c r="V559" s="1" t="s">
        <v>336</v>
      </c>
      <c r="W559" s="1" t="s">
        <v>336</v>
      </c>
      <c r="X559" s="1" t="s">
        <v>336</v>
      </c>
      <c r="Y559" s="1" t="s">
        <v>336</v>
      </c>
      <c r="Z559" s="1" t="s">
        <v>336</v>
      </c>
      <c r="AA559" s="1"/>
      <c r="AB559" s="1"/>
      <c r="AC559" s="1"/>
      <c r="AD559" s="1"/>
      <c r="AE559" s="1"/>
      <c r="AF559" s="1"/>
      <c r="AG559" s="1"/>
      <c r="AH559" s="18" t="str">
        <f t="array" ref="AH5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59" s="18" t="str">
        <f t="array" ref="AI5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59" s="18" t="e">
        <f>VLOOKUP(data[Lead Name],get_cat!$A$170:$B$171,2,0)</f>
        <v>#N/A</v>
      </c>
    </row>
    <row r="560" spans="1:37" x14ac:dyDescent="0.3">
      <c r="A560" s="1" t="s">
        <v>524</v>
      </c>
      <c r="B560" s="1" t="s">
        <v>336</v>
      </c>
      <c r="C560" s="1" t="s">
        <v>336</v>
      </c>
      <c r="D560" s="1" t="s">
        <v>336</v>
      </c>
      <c r="E560" s="1" t="s">
        <v>526</v>
      </c>
      <c r="F560" s="1" t="s">
        <v>526</v>
      </c>
      <c r="G560" s="1" t="s">
        <v>526</v>
      </c>
      <c r="H560" s="1" t="s">
        <v>526</v>
      </c>
      <c r="I560" s="1" t="s">
        <v>526</v>
      </c>
      <c r="J560" s="1" t="s">
        <v>526</v>
      </c>
      <c r="K560" s="1" t="s">
        <v>526</v>
      </c>
      <c r="L560" s="1" t="s">
        <v>526</v>
      </c>
      <c r="M560" s="1" t="s">
        <v>526</v>
      </c>
      <c r="N560" s="1" t="s">
        <v>526</v>
      </c>
      <c r="O560" s="1" t="s">
        <v>526</v>
      </c>
      <c r="P560" s="1" t="s">
        <v>526</v>
      </c>
      <c r="Q560" s="1" t="s">
        <v>526</v>
      </c>
      <c r="R560" s="1" t="s">
        <v>526</v>
      </c>
      <c r="S560" s="1" t="s">
        <v>526</v>
      </c>
      <c r="T560" s="1" t="s">
        <v>336</v>
      </c>
      <c r="U560" s="1" t="s">
        <v>336</v>
      </c>
      <c r="V560" s="1" t="s">
        <v>336</v>
      </c>
      <c r="W560" s="1" t="s">
        <v>336</v>
      </c>
      <c r="X560" s="1" t="s">
        <v>336</v>
      </c>
      <c r="Y560" s="1" t="s">
        <v>336</v>
      </c>
      <c r="Z560" s="1" t="s">
        <v>336</v>
      </c>
      <c r="AA560" s="1"/>
      <c r="AB560" s="1"/>
      <c r="AC560" s="1"/>
      <c r="AD560" s="1"/>
      <c r="AE560" s="1"/>
      <c r="AF560" s="1"/>
      <c r="AG560" s="1"/>
      <c r="AH560" s="18" t="str">
        <f t="array" ref="AH5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0" s="18" t="str">
        <f t="array" ref="AI5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0" s="18" t="e">
        <f>VLOOKUP(data[Lead Name],get_cat!$A$170:$B$171,2,0)</f>
        <v>#N/A</v>
      </c>
    </row>
    <row r="561" spans="1:37" x14ac:dyDescent="0.3">
      <c r="A561" s="1" t="s">
        <v>524</v>
      </c>
      <c r="B561" s="1" t="s">
        <v>336</v>
      </c>
      <c r="C561" s="1" t="s">
        <v>336</v>
      </c>
      <c r="D561" s="1" t="s">
        <v>336</v>
      </c>
      <c r="E561" s="1" t="s">
        <v>526</v>
      </c>
      <c r="F561" s="1" t="s">
        <v>526</v>
      </c>
      <c r="G561" s="1" t="s">
        <v>526</v>
      </c>
      <c r="H561" s="1" t="s">
        <v>526</v>
      </c>
      <c r="I561" s="1" t="s">
        <v>526</v>
      </c>
      <c r="J561" s="1" t="s">
        <v>526</v>
      </c>
      <c r="K561" s="1" t="s">
        <v>526</v>
      </c>
      <c r="L561" s="1" t="s">
        <v>526</v>
      </c>
      <c r="M561" s="1" t="s">
        <v>526</v>
      </c>
      <c r="N561" s="1" t="s">
        <v>526</v>
      </c>
      <c r="O561" s="1" t="s">
        <v>526</v>
      </c>
      <c r="P561" s="1" t="s">
        <v>526</v>
      </c>
      <c r="Q561" s="1" t="s">
        <v>526</v>
      </c>
      <c r="R561" s="1" t="s">
        <v>526</v>
      </c>
      <c r="S561" s="1" t="s">
        <v>526</v>
      </c>
      <c r="T561" s="1" t="s">
        <v>336</v>
      </c>
      <c r="U561" s="1" t="s">
        <v>336</v>
      </c>
      <c r="V561" s="1" t="s">
        <v>336</v>
      </c>
      <c r="W561" s="1" t="s">
        <v>336</v>
      </c>
      <c r="X561" s="1" t="s">
        <v>336</v>
      </c>
      <c r="Y561" s="1" t="s">
        <v>336</v>
      </c>
      <c r="Z561" s="1" t="s">
        <v>336</v>
      </c>
      <c r="AA561" s="1"/>
      <c r="AB561" s="1"/>
      <c r="AC561" s="1"/>
      <c r="AD561" s="1"/>
      <c r="AE561" s="1"/>
      <c r="AF561" s="1"/>
      <c r="AG561" s="1"/>
      <c r="AH561" s="18" t="str">
        <f t="array" ref="AH5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1" s="18" t="str">
        <f t="array" ref="AI5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1" s="18" t="e">
        <f>VLOOKUP(data[Lead Name],get_cat!$A$170:$B$171,2,0)</f>
        <v>#N/A</v>
      </c>
    </row>
    <row r="562" spans="1:37" x14ac:dyDescent="0.3">
      <c r="A562" s="1" t="s">
        <v>524</v>
      </c>
      <c r="B562" s="1" t="s">
        <v>336</v>
      </c>
      <c r="C562" s="1" t="s">
        <v>336</v>
      </c>
      <c r="D562" s="1" t="s">
        <v>336</v>
      </c>
      <c r="E562" s="1" t="s">
        <v>526</v>
      </c>
      <c r="F562" s="1" t="s">
        <v>526</v>
      </c>
      <c r="G562" s="1" t="s">
        <v>526</v>
      </c>
      <c r="H562" s="1" t="s">
        <v>526</v>
      </c>
      <c r="I562" s="1" t="s">
        <v>526</v>
      </c>
      <c r="J562" s="1" t="s">
        <v>526</v>
      </c>
      <c r="K562" s="1" t="s">
        <v>526</v>
      </c>
      <c r="L562" s="1" t="s">
        <v>526</v>
      </c>
      <c r="M562" s="1" t="s">
        <v>526</v>
      </c>
      <c r="N562" s="1" t="s">
        <v>526</v>
      </c>
      <c r="O562" s="1" t="s">
        <v>526</v>
      </c>
      <c r="P562" s="1" t="s">
        <v>526</v>
      </c>
      <c r="Q562" s="1" t="s">
        <v>526</v>
      </c>
      <c r="R562" s="1" t="s">
        <v>526</v>
      </c>
      <c r="S562" s="1" t="s">
        <v>526</v>
      </c>
      <c r="T562" s="1" t="s">
        <v>336</v>
      </c>
      <c r="U562" s="1" t="s">
        <v>336</v>
      </c>
      <c r="V562" s="1" t="s">
        <v>336</v>
      </c>
      <c r="W562" s="1" t="s">
        <v>336</v>
      </c>
      <c r="X562" s="1" t="s">
        <v>336</v>
      </c>
      <c r="Y562" s="1" t="s">
        <v>336</v>
      </c>
      <c r="Z562" s="1" t="s">
        <v>336</v>
      </c>
      <c r="AA562" s="1"/>
      <c r="AB562" s="1"/>
      <c r="AC562" s="1"/>
      <c r="AD562" s="1"/>
      <c r="AE562" s="1"/>
      <c r="AF562" s="1"/>
      <c r="AG562" s="1"/>
      <c r="AH562" s="18" t="str">
        <f t="array" ref="AH5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62" s="18" t="str">
        <f t="array" ref="AI5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62" s="18" t="e">
        <f>VLOOKUP(data[Lead Name],get_cat!$A$170:$B$171,2,0)</f>
        <v>#N/A</v>
      </c>
    </row>
    <row r="563" spans="1:37" x14ac:dyDescent="0.3">
      <c r="A563" s="1" t="s">
        <v>679</v>
      </c>
      <c r="B563" s="1" t="s">
        <v>648</v>
      </c>
      <c r="C563" s="1" t="s">
        <v>680</v>
      </c>
      <c r="D563" s="1" t="s">
        <v>652</v>
      </c>
      <c r="E563" s="1" t="s">
        <v>526</v>
      </c>
      <c r="F563" s="1" t="s">
        <v>526</v>
      </c>
      <c r="G563" s="1" t="s">
        <v>527</v>
      </c>
      <c r="H563" s="1" t="s">
        <v>526</v>
      </c>
      <c r="I563" s="1" t="s">
        <v>526</v>
      </c>
      <c r="J563" s="1" t="s">
        <v>526</v>
      </c>
      <c r="K563" s="1" t="s">
        <v>527</v>
      </c>
      <c r="L563" s="1" t="s">
        <v>527</v>
      </c>
      <c r="M563" s="1" t="s">
        <v>527</v>
      </c>
      <c r="N563" s="1" t="s">
        <v>526</v>
      </c>
      <c r="O563" s="1" t="s">
        <v>526</v>
      </c>
      <c r="P563" s="1" t="s">
        <v>526</v>
      </c>
      <c r="Q563" s="1" t="s">
        <v>526</v>
      </c>
      <c r="R563" s="1" t="s">
        <v>526</v>
      </c>
      <c r="S563" s="1" t="s">
        <v>527</v>
      </c>
      <c r="T563" s="1" t="s">
        <v>681</v>
      </c>
      <c r="U563" s="1" t="s">
        <v>682</v>
      </c>
      <c r="V563" s="1" t="s">
        <v>683</v>
      </c>
      <c r="W563" s="1" t="s">
        <v>684</v>
      </c>
      <c r="X563" s="1" t="s">
        <v>685</v>
      </c>
      <c r="Y563" s="1" t="s">
        <v>686</v>
      </c>
      <c r="Z563" s="1" t="s">
        <v>679</v>
      </c>
      <c r="AA563" s="1">
        <v>0</v>
      </c>
      <c r="AB563" s="1">
        <v>0.01</v>
      </c>
      <c r="AC563" s="1">
        <v>0</v>
      </c>
      <c r="AD563" s="1">
        <v>0</v>
      </c>
      <c r="AE563" s="1">
        <v>0.4</v>
      </c>
      <c r="AF563" s="1">
        <v>150</v>
      </c>
      <c r="AG563" s="1">
        <v>0.4</v>
      </c>
      <c r="AH563" s="18" t="str">
        <f t="array" ref="AH5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3" s="18" t="str">
        <f t="array" ref="AI5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$150.00
% Markup Materials: 40.00%</v>
      </c>
      <c r="AJ5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Thomas M. Baker, President
Primary Addres: 251 Hillside Road, Southwick, Ma 01077
Phone Number: 413-427-0579
Fax Number: 413-569-3172</v>
      </c>
      <c r="AK563" s="18" t="str">
        <f>VLOOKUP(data[Lead Name],get_cat!$A$170:$B$171,2,0)</f>
        <v>Katherine Morse
Address: One Ashburton Place Room 1017 Boston, MA 02108
Phone: 617-720-3153 | Email: katherine.morse@state.ma.us</v>
      </c>
    </row>
    <row r="564" spans="1:37" x14ac:dyDescent="0.3">
      <c r="A564" s="1" t="s">
        <v>687</v>
      </c>
      <c r="B564" s="1" t="s">
        <v>648</v>
      </c>
      <c r="C564" s="1" t="s">
        <v>680</v>
      </c>
      <c r="D564" s="1" t="s">
        <v>650</v>
      </c>
      <c r="E564" s="1" t="s">
        <v>526</v>
      </c>
      <c r="F564" s="1" t="s">
        <v>527</v>
      </c>
      <c r="G564" s="1" t="s">
        <v>526</v>
      </c>
      <c r="H564" s="1" t="s">
        <v>526</v>
      </c>
      <c r="I564" s="1" t="s">
        <v>526</v>
      </c>
      <c r="J564" s="1" t="s">
        <v>527</v>
      </c>
      <c r="K564" s="1" t="s">
        <v>526</v>
      </c>
      <c r="L564" s="1" t="s">
        <v>527</v>
      </c>
      <c r="M564" s="1" t="s">
        <v>526</v>
      </c>
      <c r="N564" s="1" t="s">
        <v>526</v>
      </c>
      <c r="O564" s="1" t="s">
        <v>526</v>
      </c>
      <c r="P564" s="1" t="s">
        <v>527</v>
      </c>
      <c r="Q564" s="1" t="s">
        <v>527</v>
      </c>
      <c r="R564" s="1" t="s">
        <v>526</v>
      </c>
      <c r="S564" s="1" t="s">
        <v>526</v>
      </c>
      <c r="T564" s="1" t="s">
        <v>688</v>
      </c>
      <c r="U564" s="1" t="s">
        <v>689</v>
      </c>
      <c r="V564" s="1" t="s">
        <v>690</v>
      </c>
      <c r="W564" s="1" t="s">
        <v>691</v>
      </c>
      <c r="X564" s="1" t="s">
        <v>692</v>
      </c>
      <c r="Y564" s="1" t="s">
        <v>693</v>
      </c>
      <c r="Z564" s="1" t="s">
        <v>687</v>
      </c>
      <c r="AA564" s="1">
        <v>0.02</v>
      </c>
      <c r="AB564" s="1">
        <v>0</v>
      </c>
      <c r="AC564" s="1">
        <v>0</v>
      </c>
      <c r="AD564" s="1">
        <v>0</v>
      </c>
      <c r="AE564" s="1">
        <v>0.3</v>
      </c>
      <c r="AF564" s="1"/>
      <c r="AG564" s="1">
        <v>0.2</v>
      </c>
      <c r="AH564" s="18" t="str">
        <f t="array" ref="AH5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0.00%
PPD 20 Days: 0.00%
PPD 30 Days: 0.00%</v>
      </c>
      <c r="AI564" s="18" t="str">
        <f t="array" ref="AI5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30.00%
% Markup Non Business/Emergency Hours: $0.00
% Markup Materials: 20.00%</v>
      </c>
      <c r="AJ5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Craig Bezarro, Operations Manager
Primary Addres: 138 Leland Street, Framingham, MA 01702
Phone Number: Office: (508) 872-5000, Cell: (508) 962-7838
Fax Number: (508) 875-5271</v>
      </c>
      <c r="AK564" s="18" t="str">
        <f>VLOOKUP(data[Lead Name],get_cat!$A$170:$B$171,2,0)</f>
        <v>Katherine Morse
Address: One Ashburton Place Room 1017 Boston, MA 02108
Phone: 617-720-3153 | Email: katherine.morse@state.ma.us</v>
      </c>
    </row>
    <row r="565" spans="1:37" x14ac:dyDescent="0.3">
      <c r="A565" s="1" t="s">
        <v>694</v>
      </c>
      <c r="B565" s="1" t="s">
        <v>648</v>
      </c>
      <c r="C565" s="1" t="s">
        <v>680</v>
      </c>
      <c r="D565" s="1" t="s">
        <v>695</v>
      </c>
      <c r="E565" s="1" t="s">
        <v>526</v>
      </c>
      <c r="F565" s="1" t="s">
        <v>526</v>
      </c>
      <c r="G565" s="1" t="s">
        <v>527</v>
      </c>
      <c r="H565" s="1" t="s">
        <v>526</v>
      </c>
      <c r="I565" s="1" t="s">
        <v>526</v>
      </c>
      <c r="J565" s="1" t="s">
        <v>526</v>
      </c>
      <c r="K565" s="1" t="s">
        <v>527</v>
      </c>
      <c r="L565" s="1" t="s">
        <v>527</v>
      </c>
      <c r="M565" s="1" t="s">
        <v>527</v>
      </c>
      <c r="N565" s="1" t="s">
        <v>526</v>
      </c>
      <c r="O565" s="1" t="s">
        <v>526</v>
      </c>
      <c r="P565" s="1" t="s">
        <v>526</v>
      </c>
      <c r="Q565" s="1" t="s">
        <v>526</v>
      </c>
      <c r="R565" s="1" t="s">
        <v>526</v>
      </c>
      <c r="S565" s="1" t="s">
        <v>526</v>
      </c>
      <c r="T565" s="1" t="s">
        <v>431</v>
      </c>
      <c r="U565" s="1" t="s">
        <v>696</v>
      </c>
      <c r="V565" s="1" t="s">
        <v>697</v>
      </c>
      <c r="W565" s="1" t="s">
        <v>698</v>
      </c>
      <c r="X565" s="1" t="s">
        <v>465</v>
      </c>
      <c r="Y565" s="1" t="s">
        <v>467</v>
      </c>
      <c r="Z565" s="1" t="s">
        <v>694</v>
      </c>
      <c r="AA565" s="1">
        <v>0</v>
      </c>
      <c r="AB565" s="1">
        <v>0</v>
      </c>
      <c r="AC565" s="1">
        <v>0</v>
      </c>
      <c r="AD565" s="1">
        <v>0.01</v>
      </c>
      <c r="AE565" s="1">
        <v>0.75</v>
      </c>
      <c r="AF565" s="1">
        <v>170</v>
      </c>
      <c r="AG565" s="1">
        <v>0.1</v>
      </c>
      <c r="AH565" s="18" t="str">
        <f t="array" ref="AH5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5" s="18" t="str">
        <f t="array" ref="AI5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5" s="18" t="str">
        <f>VLOOKUP(data[Lead Name],get_cat!$A$170:$B$171,2,0)</f>
        <v>Katherine Morse
Address: One Ashburton Place Room 1017 Boston, MA 02108
Phone: 617-720-3153 | Email: katherine.morse@state.ma.us</v>
      </c>
    </row>
    <row r="566" spans="1:37" x14ac:dyDescent="0.3">
      <c r="A566" s="1" t="s">
        <v>699</v>
      </c>
      <c r="B566" s="1" t="s">
        <v>648</v>
      </c>
      <c r="C566" s="1" t="s">
        <v>680</v>
      </c>
      <c r="D566" s="1" t="s">
        <v>652</v>
      </c>
      <c r="E566" s="1" t="s">
        <v>526</v>
      </c>
      <c r="F566" s="1" t="s">
        <v>526</v>
      </c>
      <c r="G566" s="1" t="s">
        <v>527</v>
      </c>
      <c r="H566" s="1" t="s">
        <v>526</v>
      </c>
      <c r="I566" s="1" t="s">
        <v>526</v>
      </c>
      <c r="J566" s="1" t="s">
        <v>526</v>
      </c>
      <c r="K566" s="1" t="s">
        <v>527</v>
      </c>
      <c r="L566" s="1" t="s">
        <v>527</v>
      </c>
      <c r="M566" s="1" t="s">
        <v>527</v>
      </c>
      <c r="N566" s="1" t="s">
        <v>526</v>
      </c>
      <c r="O566" s="1" t="s">
        <v>526</v>
      </c>
      <c r="P566" s="1" t="s">
        <v>526</v>
      </c>
      <c r="Q566" s="1" t="s">
        <v>526</v>
      </c>
      <c r="R566" s="1" t="s">
        <v>526</v>
      </c>
      <c r="S566" s="1" t="s">
        <v>526</v>
      </c>
      <c r="T566" s="1" t="s">
        <v>431</v>
      </c>
      <c r="U566" s="1" t="s">
        <v>696</v>
      </c>
      <c r="V566" s="1" t="s">
        <v>697</v>
      </c>
      <c r="W566" s="1" t="s">
        <v>698</v>
      </c>
      <c r="X566" s="1" t="s">
        <v>465</v>
      </c>
      <c r="Y566" s="1" t="s">
        <v>467</v>
      </c>
      <c r="Z566" s="1" t="s">
        <v>699</v>
      </c>
      <c r="AA566" s="1">
        <v>0</v>
      </c>
      <c r="AB566" s="1">
        <v>0</v>
      </c>
      <c r="AC566" s="1">
        <v>0</v>
      </c>
      <c r="AD566" s="1">
        <v>0.01</v>
      </c>
      <c r="AE566" s="1">
        <v>0.75</v>
      </c>
      <c r="AF566" s="1">
        <v>170</v>
      </c>
      <c r="AG566" s="1">
        <v>0.1</v>
      </c>
      <c r="AH566" s="18" t="str">
        <f t="array" ref="AH5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1.00%</v>
      </c>
      <c r="AI566" s="18" t="str">
        <f t="array" ref="AI5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75.00%
% Markup Non Business/Emergency Hours: $170.00
% Markup Materials: 10.00%</v>
      </c>
      <c r="AJ5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Lori Kurtz, Treas.
Primary Addres: 810 Southampton Rd., Ste. 1, Westfield MA 01085
Phone Number: 413-568-0636 x100
Fax Number: 413-568-5430</v>
      </c>
      <c r="AK566" s="18" t="str">
        <f>VLOOKUP(data[Lead Name],get_cat!$A$170:$B$171,2,0)</f>
        <v>Katherine Morse
Address: One Ashburton Place Room 1017 Boston, MA 02108
Phone: 617-720-3153 | Email: katherine.morse@state.ma.us</v>
      </c>
    </row>
    <row r="567" spans="1:37" x14ac:dyDescent="0.3">
      <c r="A567" s="1" t="s">
        <v>787</v>
      </c>
      <c r="B567" s="1" t="s">
        <v>648</v>
      </c>
      <c r="C567" s="1" t="s">
        <v>680</v>
      </c>
      <c r="D567" s="1" t="s">
        <v>650</v>
      </c>
      <c r="E567" s="1" t="s">
        <v>526</v>
      </c>
      <c r="F567" s="1" t="s">
        <v>526</v>
      </c>
      <c r="G567" s="1" t="s">
        <v>526</v>
      </c>
      <c r="H567" s="1" t="s">
        <v>526</v>
      </c>
      <c r="I567" s="1" t="s">
        <v>526</v>
      </c>
      <c r="J567" s="1" t="s">
        <v>526</v>
      </c>
      <c r="K567" s="1" t="s">
        <v>526</v>
      </c>
      <c r="L567" s="1" t="s">
        <v>526</v>
      </c>
      <c r="M567" s="1" t="s">
        <v>526</v>
      </c>
      <c r="N567" s="1" t="s">
        <v>526</v>
      </c>
      <c r="O567" s="1" t="s">
        <v>526</v>
      </c>
      <c r="P567" s="1" t="s">
        <v>526</v>
      </c>
      <c r="Q567" s="1" t="s">
        <v>526</v>
      </c>
      <c r="R567" s="1" t="s">
        <v>526</v>
      </c>
      <c r="S567" s="1" t="s">
        <v>527</v>
      </c>
      <c r="T567" s="1" t="s">
        <v>788</v>
      </c>
      <c r="U567" s="1" t="s">
        <v>789</v>
      </c>
      <c r="V567" s="1" t="s">
        <v>790</v>
      </c>
      <c r="W567" s="1" t="s">
        <v>791</v>
      </c>
      <c r="X567" s="1" t="s">
        <v>792</v>
      </c>
      <c r="Y567" s="1" t="s">
        <v>793</v>
      </c>
      <c r="Z567" s="1" t="s">
        <v>787</v>
      </c>
      <c r="AA567" s="1">
        <v>0</v>
      </c>
      <c r="AB567" s="1">
        <v>0.01</v>
      </c>
      <c r="AC567" s="1">
        <v>0</v>
      </c>
      <c r="AD567" s="1">
        <v>0</v>
      </c>
      <c r="AE567" s="1">
        <v>0.89</v>
      </c>
      <c r="AF567" s="1">
        <v>300</v>
      </c>
      <c r="AG567" s="1">
        <v>0.5</v>
      </c>
      <c r="AH567" s="18" t="str">
        <f t="array" ref="AH5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1.00%
PPD 20 Days: 0.00%
PPD 30 Days: 0.00%</v>
      </c>
      <c r="AI567" s="18" t="str">
        <f t="array" ref="AI5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89.00%
% Markup Non Business/Emergency Hours: $300.00
% Markup Materials: 50.00%</v>
      </c>
      <c r="AJ5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Holly Shaw
Primary Addres: 95 Chance Hill Road, Sterling, MA 01564
Phone Number: 978-365-4300
Fax Number: 978-365-4302</v>
      </c>
      <c r="AK567" s="18" t="str">
        <f>VLOOKUP(data[Lead Name],get_cat!$A$170:$B$171,2,0)</f>
        <v>Katherine Morse
Address: One Ashburton Place Room 1017 Boston, MA 02108
Phone: 617-720-3153 | Email: katherine.morse@state.ma.us</v>
      </c>
    </row>
    <row r="568" spans="1:37" x14ac:dyDescent="0.3">
      <c r="A568" s="1" t="s">
        <v>700</v>
      </c>
      <c r="B568" s="1" t="s">
        <v>648</v>
      </c>
      <c r="C568" s="1" t="s">
        <v>680</v>
      </c>
      <c r="D568" s="1" t="s">
        <v>646</v>
      </c>
      <c r="E568" s="1" t="s">
        <v>527</v>
      </c>
      <c r="F568" s="1" t="s">
        <v>527</v>
      </c>
      <c r="G568" s="1" t="s">
        <v>527</v>
      </c>
      <c r="H568" s="1" t="s">
        <v>527</v>
      </c>
      <c r="I568" s="1" t="s">
        <v>527</v>
      </c>
      <c r="J568" s="1" t="s">
        <v>527</v>
      </c>
      <c r="K568" s="1" t="s">
        <v>527</v>
      </c>
      <c r="L568" s="1" t="s">
        <v>527</v>
      </c>
      <c r="M568" s="1" t="s">
        <v>527</v>
      </c>
      <c r="N568" s="1" t="s">
        <v>527</v>
      </c>
      <c r="O568" s="1" t="s">
        <v>527</v>
      </c>
      <c r="P568" s="1" t="s">
        <v>527</v>
      </c>
      <c r="Q568" s="1" t="s">
        <v>527</v>
      </c>
      <c r="R568" s="1" t="s">
        <v>527</v>
      </c>
      <c r="S568" s="1" t="s">
        <v>527</v>
      </c>
      <c r="T568" s="1" t="s">
        <v>701</v>
      </c>
      <c r="U568" s="1" t="s">
        <v>702</v>
      </c>
      <c r="V568" s="1" t="s">
        <v>703</v>
      </c>
      <c r="W568" s="1" t="s">
        <v>704</v>
      </c>
      <c r="X568" s="1" t="s">
        <v>705</v>
      </c>
      <c r="Y568" s="1" t="s">
        <v>377</v>
      </c>
      <c r="Z568" s="1" t="s">
        <v>700</v>
      </c>
      <c r="AA568" s="1">
        <v>0.02</v>
      </c>
      <c r="AB568" s="1">
        <v>0.01</v>
      </c>
      <c r="AC568" s="1">
        <v>0</v>
      </c>
      <c r="AD568" s="1">
        <v>0</v>
      </c>
      <c r="AE568" s="1">
        <v>0.2</v>
      </c>
      <c r="AF568" s="1">
        <v>140</v>
      </c>
      <c r="AG568" s="1">
        <v>7.0000000000000007E-2</v>
      </c>
      <c r="AH568" s="18" t="str">
        <f t="array" ref="AH5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2.00%
PPD 15 Days: 1.00%
PPD 20 Days: 0.00%
PPD 30 Days: 0.00%</v>
      </c>
      <c r="AI568" s="18" t="str">
        <f t="array" ref="AI5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20.00%
% Markup Non Business/Emergency Hours: $140.00
% Markup Materials: 7.00%</v>
      </c>
      <c r="AJ5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Paul Hardiman   President
Primary Addres: 158 Arlington St.  Boston, MA 02136
Phone Number: 617-361-3242
Fax Number: none</v>
      </c>
      <c r="AK568" s="18" t="str">
        <f>VLOOKUP(data[Lead Name],get_cat!$A$170:$B$171,2,0)</f>
        <v>Katherine Morse
Address: One Ashburton Place Room 1017 Boston, MA 02108
Phone: 617-720-3153 | Email: katherine.morse@state.ma.us</v>
      </c>
    </row>
    <row r="569" spans="1:37" x14ac:dyDescent="0.3">
      <c r="A569" s="1" t="s">
        <v>706</v>
      </c>
      <c r="B569" s="1" t="s">
        <v>648</v>
      </c>
      <c r="C569" s="1" t="s">
        <v>680</v>
      </c>
      <c r="D569" s="1" t="s">
        <v>646</v>
      </c>
      <c r="E569" s="1" t="s">
        <v>526</v>
      </c>
      <c r="F569" s="1" t="s">
        <v>527</v>
      </c>
      <c r="G569" s="1" t="s">
        <v>526</v>
      </c>
      <c r="H569" s="1" t="s">
        <v>527</v>
      </c>
      <c r="I569" s="1" t="s">
        <v>526</v>
      </c>
      <c r="J569" s="1" t="s">
        <v>527</v>
      </c>
      <c r="K569" s="1" t="s">
        <v>526</v>
      </c>
      <c r="L569" s="1" t="s">
        <v>526</v>
      </c>
      <c r="M569" s="1" t="s">
        <v>526</v>
      </c>
      <c r="N569" s="1" t="s">
        <v>527</v>
      </c>
      <c r="O569" s="1" t="s">
        <v>526</v>
      </c>
      <c r="P569" s="1" t="s">
        <v>527</v>
      </c>
      <c r="Q569" s="1" t="s">
        <v>527</v>
      </c>
      <c r="R569" s="1" t="s">
        <v>527</v>
      </c>
      <c r="S569" s="1" t="s">
        <v>527</v>
      </c>
      <c r="T569" s="1" t="s">
        <v>287</v>
      </c>
      <c r="U569" s="1" t="s">
        <v>288</v>
      </c>
      <c r="V569" s="1" t="s">
        <v>289</v>
      </c>
      <c r="W569" s="1" t="s">
        <v>290</v>
      </c>
      <c r="X569" s="1" t="s">
        <v>291</v>
      </c>
      <c r="Y569" s="1" t="s">
        <v>292</v>
      </c>
      <c r="Z569" s="1" t="s">
        <v>706</v>
      </c>
      <c r="AA569" s="1">
        <v>0.01</v>
      </c>
      <c r="AB569" s="1">
        <v>5.0000000000000001E-3</v>
      </c>
      <c r="AC569" s="1">
        <v>2.5000000000000001E-3</v>
      </c>
      <c r="AD569" s="1">
        <v>0</v>
      </c>
      <c r="AE569" s="1">
        <v>1.48</v>
      </c>
      <c r="AF569" s="1"/>
      <c r="AG569" s="1">
        <v>1.1000000000000001</v>
      </c>
      <c r="AH569" s="18" t="str">
        <f t="array" ref="AH5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69" s="18" t="str">
        <f t="array" ref="AI5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Building B, Middleton, MA 01949
Phone Number: 978-777-2085
Fax Number: 978-777-2719</v>
      </c>
      <c r="AK569" s="18" t="str">
        <f>VLOOKUP(data[Lead Name],get_cat!$A$170:$B$171,2,0)</f>
        <v>Katherine Morse
Address: One Ashburton Place Room 1017 Boston, MA 02108
Phone: 617-720-3153 | Email: katherine.morse@state.ma.us</v>
      </c>
    </row>
    <row r="570" spans="1:37" x14ac:dyDescent="0.3">
      <c r="A570" s="1" t="s">
        <v>707</v>
      </c>
      <c r="B570" s="1" t="s">
        <v>648</v>
      </c>
      <c r="C570" s="1" t="s">
        <v>680</v>
      </c>
      <c r="D570" s="1" t="s">
        <v>651</v>
      </c>
      <c r="E570" s="1" t="s">
        <v>526</v>
      </c>
      <c r="F570" s="1" t="s">
        <v>527</v>
      </c>
      <c r="G570" s="1" t="s">
        <v>526</v>
      </c>
      <c r="H570" s="1" t="s">
        <v>527</v>
      </c>
      <c r="I570" s="1" t="s">
        <v>526</v>
      </c>
      <c r="J570" s="1" t="s">
        <v>527</v>
      </c>
      <c r="K570" s="1" t="s">
        <v>526</v>
      </c>
      <c r="L570" s="1" t="s">
        <v>526</v>
      </c>
      <c r="M570" s="1" t="s">
        <v>526</v>
      </c>
      <c r="N570" s="1" t="s">
        <v>527</v>
      </c>
      <c r="O570" s="1" t="s">
        <v>526</v>
      </c>
      <c r="P570" s="1" t="s">
        <v>527</v>
      </c>
      <c r="Q570" s="1" t="s">
        <v>527</v>
      </c>
      <c r="R570" s="1" t="s">
        <v>527</v>
      </c>
      <c r="S570" s="1" t="s">
        <v>527</v>
      </c>
      <c r="T570" s="1" t="s">
        <v>287</v>
      </c>
      <c r="U570" s="1" t="s">
        <v>708</v>
      </c>
      <c r="V570" s="1" t="s">
        <v>289</v>
      </c>
      <c r="W570" s="1" t="s">
        <v>290</v>
      </c>
      <c r="X570" s="1" t="s">
        <v>291</v>
      </c>
      <c r="Y570" s="1" t="s">
        <v>292</v>
      </c>
      <c r="Z570" s="1" t="s">
        <v>707</v>
      </c>
      <c r="AA570" s="1">
        <v>0.01</v>
      </c>
      <c r="AB570" s="1">
        <v>5.0000000000000001E-3</v>
      </c>
      <c r="AC570" s="1">
        <v>2.5000000000000001E-3</v>
      </c>
      <c r="AD570" s="1">
        <v>0</v>
      </c>
      <c r="AE570" s="1">
        <v>1.48</v>
      </c>
      <c r="AF570" s="1"/>
      <c r="AG570" s="1">
        <v>1.1000000000000001</v>
      </c>
      <c r="AH570" s="18" t="str">
        <f t="array" ref="AH5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0.50%
PPD 20 Days: 0.25%
PPD 30 Days: 0.00%</v>
      </c>
      <c r="AI570" s="18" t="str">
        <f t="array" ref="AI5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148.00%
% Markup Non Business/Emergency Hours: $0.00
% Markup Materials: 110.00%</v>
      </c>
      <c r="AJ5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Gregory Moakley, Project Manager
Primary Addres: 3 Ajootian Way, Bldg. B, Middleton, MA 01949
Phone Number: 978-777-2085
Fax Number: 978-777-2719</v>
      </c>
      <c r="AK570" s="18" t="str">
        <f>VLOOKUP(data[Lead Name],get_cat!$A$170:$B$171,2,0)</f>
        <v>Katherine Morse
Address: One Ashburton Place Room 1017 Boston, MA 02108
Phone: 617-720-3153 | Email: katherine.morse@state.ma.us</v>
      </c>
    </row>
    <row r="571" spans="1:37" x14ac:dyDescent="0.3">
      <c r="A571" s="1" t="s">
        <v>794</v>
      </c>
      <c r="B571" s="1" t="s">
        <v>648</v>
      </c>
      <c r="C571" s="1" t="s">
        <v>680</v>
      </c>
      <c r="D571" s="1" t="s">
        <v>650</v>
      </c>
      <c r="E571" s="1" t="s">
        <v>527</v>
      </c>
      <c r="F571" s="1" t="s">
        <v>527</v>
      </c>
      <c r="G571" s="1" t="s">
        <v>527</v>
      </c>
      <c r="H571" s="1" t="s">
        <v>527</v>
      </c>
      <c r="I571" s="1" t="s">
        <v>527</v>
      </c>
      <c r="J571" s="1" t="s">
        <v>527</v>
      </c>
      <c r="K571" s="1" t="s">
        <v>527</v>
      </c>
      <c r="L571" s="1" t="s">
        <v>527</v>
      </c>
      <c r="M571" s="1" t="s">
        <v>527</v>
      </c>
      <c r="N571" s="1" t="s">
        <v>527</v>
      </c>
      <c r="O571" s="1" t="s">
        <v>527</v>
      </c>
      <c r="P571" s="1" t="s">
        <v>527</v>
      </c>
      <c r="Q571" s="1" t="s">
        <v>527</v>
      </c>
      <c r="R571" s="1" t="s">
        <v>527</v>
      </c>
      <c r="S571" s="1" t="s">
        <v>527</v>
      </c>
      <c r="T571" s="1" t="s">
        <v>134</v>
      </c>
      <c r="U571" s="1" t="s">
        <v>135</v>
      </c>
      <c r="V571" s="1" t="s">
        <v>795</v>
      </c>
      <c r="W571" s="1" t="s">
        <v>796</v>
      </c>
      <c r="X571" s="1" t="s">
        <v>138</v>
      </c>
      <c r="Y571" s="1" t="s">
        <v>797</v>
      </c>
      <c r="Z571" s="1" t="s">
        <v>794</v>
      </c>
      <c r="AA571" s="1">
        <v>0.03</v>
      </c>
      <c r="AB571" s="1">
        <v>0</v>
      </c>
      <c r="AC571" s="1">
        <v>0</v>
      </c>
      <c r="AD571" s="1">
        <v>2.5000000000000001E-2</v>
      </c>
      <c r="AE571" s="1">
        <v>0.4</v>
      </c>
      <c r="AF571" s="1">
        <v>225</v>
      </c>
      <c r="AG571" s="1">
        <v>0.15</v>
      </c>
      <c r="AH571" s="18" t="str">
        <f t="array" ref="AH5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3.00%
PPD 15 Days: 0.00%
PPD 20 Days: 0.00%
PPD 30 Days: 2.50%</v>
      </c>
      <c r="AI571" s="18" t="str">
        <f t="array" ref="AI5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40.00%
% Markup Non Business/Emergency Hours: $225.00
% Markup Materials: 15.00%</v>
      </c>
      <c r="AJ5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Mary Costa 
Primary Addres: 85 Crescent Ave. Chelsea, MA 02150/P.O. Box 499 Revere, MA 02151
Phone Number: 781-289-7106 ext4
Fax Number: 781-289-5661</v>
      </c>
      <c r="AK571" s="18" t="str">
        <f>VLOOKUP(data[Lead Name],get_cat!$A$170:$B$171,2,0)</f>
        <v>Katherine Morse
Address: One Ashburton Place Room 1017 Boston, MA 02108
Phone: 617-720-3153 | Email: katherine.morse@state.ma.us</v>
      </c>
    </row>
    <row r="572" spans="1:37" x14ac:dyDescent="0.3">
      <c r="A572" s="1" t="s">
        <v>874</v>
      </c>
      <c r="B572" s="1" t="s">
        <v>648</v>
      </c>
      <c r="C572" s="1" t="s">
        <v>680</v>
      </c>
      <c r="D572" s="1" t="s">
        <v>653</v>
      </c>
      <c r="E572" s="1" t="s">
        <v>526</v>
      </c>
      <c r="F572" s="1" t="s">
        <v>527</v>
      </c>
      <c r="G572" s="1" t="s">
        <v>526</v>
      </c>
      <c r="H572" s="1" t="s">
        <v>527</v>
      </c>
      <c r="I572" s="1" t="s">
        <v>526</v>
      </c>
      <c r="J572" s="1" t="s">
        <v>527</v>
      </c>
      <c r="K572" s="1" t="s">
        <v>526</v>
      </c>
      <c r="L572" s="1" t="s">
        <v>527</v>
      </c>
      <c r="M572" s="1" t="s">
        <v>526</v>
      </c>
      <c r="N572" s="1" t="s">
        <v>527</v>
      </c>
      <c r="O572" s="1" t="s">
        <v>526</v>
      </c>
      <c r="P572" s="1" t="s">
        <v>527</v>
      </c>
      <c r="Q572" s="1" t="s">
        <v>527</v>
      </c>
      <c r="R572" s="1" t="s">
        <v>527</v>
      </c>
      <c r="S572" s="1" t="s">
        <v>527</v>
      </c>
      <c r="T572" s="1" t="s">
        <v>164</v>
      </c>
      <c r="U572" s="1" t="s">
        <v>165</v>
      </c>
      <c r="V572" s="1" t="s">
        <v>166</v>
      </c>
      <c r="W572" s="1" t="s">
        <v>167</v>
      </c>
      <c r="X572" s="1" t="s">
        <v>168</v>
      </c>
      <c r="Y572" s="1" t="s">
        <v>875</v>
      </c>
      <c r="Z572" s="1" t="s">
        <v>874</v>
      </c>
      <c r="AA572" s="1">
        <v>0.01</v>
      </c>
      <c r="AB572" s="1">
        <v>0</v>
      </c>
      <c r="AC572" s="1">
        <v>0</v>
      </c>
      <c r="AD572" s="1">
        <v>0</v>
      </c>
      <c r="AE572" s="1">
        <v>0.84</v>
      </c>
      <c r="AF572" s="1">
        <v>175.5</v>
      </c>
      <c r="AG572" s="1">
        <v>0.2</v>
      </c>
      <c r="AH572" s="18" t="str">
        <f t="array" ref="AH5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2" s="18" t="str">
        <f t="array" ref="AI5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84.00%
% Markup Non Business/Emergency Hours: $175.50
% Markup Materials: 20.00%</v>
      </c>
      <c r="AJ5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2" s="18" t="str">
        <f>VLOOKUP(data[Lead Name],get_cat!$A$170:$B$171,2,0)</f>
        <v>Katherine Morse
Address: One Ashburton Place Room 1017 Boston, MA 02108
Phone: 617-720-3153 | Email: katherine.morse@state.ma.us</v>
      </c>
    </row>
    <row r="573" spans="1:37" x14ac:dyDescent="0.3">
      <c r="A573" s="1" t="s">
        <v>876</v>
      </c>
      <c r="B573" s="1" t="s">
        <v>648</v>
      </c>
      <c r="C573" s="1" t="s">
        <v>680</v>
      </c>
      <c r="D573" s="1" t="s">
        <v>646</v>
      </c>
      <c r="E573" s="1" t="s">
        <v>526</v>
      </c>
      <c r="F573" s="1" t="s">
        <v>527</v>
      </c>
      <c r="G573" s="1" t="s">
        <v>526</v>
      </c>
      <c r="H573" s="1" t="s">
        <v>527</v>
      </c>
      <c r="I573" s="1" t="s">
        <v>526</v>
      </c>
      <c r="J573" s="1" t="s">
        <v>527</v>
      </c>
      <c r="K573" s="1" t="s">
        <v>526</v>
      </c>
      <c r="L573" s="1" t="s">
        <v>527</v>
      </c>
      <c r="M573" s="1" t="s">
        <v>526</v>
      </c>
      <c r="N573" s="1" t="s">
        <v>527</v>
      </c>
      <c r="O573" s="1" t="s">
        <v>526</v>
      </c>
      <c r="P573" s="1" t="s">
        <v>527</v>
      </c>
      <c r="Q573" s="1" t="s">
        <v>527</v>
      </c>
      <c r="R573" s="1" t="s">
        <v>527</v>
      </c>
      <c r="S573" s="1" t="s">
        <v>527</v>
      </c>
      <c r="T573" s="1" t="s">
        <v>164</v>
      </c>
      <c r="U573" s="1" t="s">
        <v>165</v>
      </c>
      <c r="V573" s="1" t="s">
        <v>166</v>
      </c>
      <c r="W573" s="1" t="s">
        <v>167</v>
      </c>
      <c r="X573" s="1" t="s">
        <v>168</v>
      </c>
      <c r="Y573" s="1" t="s">
        <v>875</v>
      </c>
      <c r="Z573" s="1" t="s">
        <v>876</v>
      </c>
      <c r="AA573" s="1">
        <v>0.01</v>
      </c>
      <c r="AB573" s="1">
        <v>0</v>
      </c>
      <c r="AC573" s="1">
        <v>0</v>
      </c>
      <c r="AD573" s="1">
        <v>0</v>
      </c>
      <c r="AE573" s="1">
        <v>0.97</v>
      </c>
      <c r="AF573" s="1">
        <v>199.5</v>
      </c>
      <c r="AG573" s="1">
        <v>0.2</v>
      </c>
      <c r="AH573" s="18" t="str">
        <f t="array" ref="AH5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3" s="18" t="str">
        <f t="array" ref="AI5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97.00%
% Markup Non Business/Emergency Hours: $199.50
% Markup Materials: 20.00%</v>
      </c>
      <c r="AJ5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3" s="18" t="str">
        <f>VLOOKUP(data[Lead Name],get_cat!$A$170:$B$171,2,0)</f>
        <v>Katherine Morse
Address: One Ashburton Place Room 1017 Boston, MA 02108
Phone: 617-720-3153 | Email: katherine.morse@state.ma.us</v>
      </c>
    </row>
    <row r="574" spans="1:37" x14ac:dyDescent="0.3">
      <c r="A574" s="1" t="s">
        <v>524</v>
      </c>
      <c r="B574" s="1" t="s">
        <v>336</v>
      </c>
      <c r="C574" s="1" t="s">
        <v>336</v>
      </c>
      <c r="D574" s="1" t="s">
        <v>336</v>
      </c>
      <c r="E574" s="1" t="s">
        <v>526</v>
      </c>
      <c r="F574" s="1" t="s">
        <v>526</v>
      </c>
      <c r="G574" s="1" t="s">
        <v>526</v>
      </c>
      <c r="H574" s="1" t="s">
        <v>526</v>
      </c>
      <c r="I574" s="1" t="s">
        <v>526</v>
      </c>
      <c r="J574" s="1" t="s">
        <v>526</v>
      </c>
      <c r="K574" s="1" t="s">
        <v>526</v>
      </c>
      <c r="L574" s="1" t="s">
        <v>526</v>
      </c>
      <c r="M574" s="1" t="s">
        <v>526</v>
      </c>
      <c r="N574" s="1" t="s">
        <v>526</v>
      </c>
      <c r="O574" s="1" t="s">
        <v>526</v>
      </c>
      <c r="P574" s="1" t="s">
        <v>526</v>
      </c>
      <c r="Q574" s="1" t="s">
        <v>526</v>
      </c>
      <c r="R574" s="1" t="s">
        <v>526</v>
      </c>
      <c r="S574" s="1" t="s">
        <v>526</v>
      </c>
      <c r="T574" s="1" t="s">
        <v>336</v>
      </c>
      <c r="U574" s="1" t="s">
        <v>336</v>
      </c>
      <c r="V574" s="1" t="s">
        <v>336</v>
      </c>
      <c r="W574" s="1" t="s">
        <v>336</v>
      </c>
      <c r="X574" s="1" t="s">
        <v>336</v>
      </c>
      <c r="Y574" s="1" t="s">
        <v>336</v>
      </c>
      <c r="Z574" s="1" t="s">
        <v>336</v>
      </c>
      <c r="AA574" s="1"/>
      <c r="AB574" s="1"/>
      <c r="AC574" s="1"/>
      <c r="AD574" s="1"/>
      <c r="AE574" s="1"/>
      <c r="AF574" s="1"/>
      <c r="AG574" s="1"/>
      <c r="AH574" s="18" t="str">
        <f t="array" ref="AH5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4" s="18" t="str">
        <f t="array" ref="AI5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4" s="18" t="e">
        <f>VLOOKUP(data[Lead Name],get_cat!$A$170:$B$171,2,0)</f>
        <v>#N/A</v>
      </c>
    </row>
    <row r="575" spans="1:37" x14ac:dyDescent="0.3">
      <c r="A575" s="1" t="s">
        <v>877</v>
      </c>
      <c r="B575" s="1" t="s">
        <v>648</v>
      </c>
      <c r="C575" s="1" t="s">
        <v>680</v>
      </c>
      <c r="D575" s="1" t="s">
        <v>652</v>
      </c>
      <c r="E575" s="1" t="s">
        <v>526</v>
      </c>
      <c r="F575" s="1" t="s">
        <v>527</v>
      </c>
      <c r="G575" s="1" t="s">
        <v>526</v>
      </c>
      <c r="H575" s="1" t="s">
        <v>527</v>
      </c>
      <c r="I575" s="1" t="s">
        <v>526</v>
      </c>
      <c r="J575" s="1" t="s">
        <v>527</v>
      </c>
      <c r="K575" s="1" t="s">
        <v>526</v>
      </c>
      <c r="L575" s="1" t="s">
        <v>527</v>
      </c>
      <c r="M575" s="1" t="s">
        <v>526</v>
      </c>
      <c r="N575" s="1" t="s">
        <v>527</v>
      </c>
      <c r="O575" s="1" t="s">
        <v>526</v>
      </c>
      <c r="P575" s="1" t="s">
        <v>527</v>
      </c>
      <c r="Q575" s="1" t="s">
        <v>527</v>
      </c>
      <c r="R575" s="1" t="s">
        <v>527</v>
      </c>
      <c r="S575" s="1" t="s">
        <v>527</v>
      </c>
      <c r="T575" s="1" t="s">
        <v>164</v>
      </c>
      <c r="U575" s="1" t="s">
        <v>165</v>
      </c>
      <c r="V575" s="1" t="s">
        <v>166</v>
      </c>
      <c r="W575" s="1" t="s">
        <v>167</v>
      </c>
      <c r="X575" s="1" t="s">
        <v>168</v>
      </c>
      <c r="Y575" s="1" t="s">
        <v>875</v>
      </c>
      <c r="Z575" s="1" t="s">
        <v>877</v>
      </c>
      <c r="AA575" s="1">
        <v>0.01</v>
      </c>
      <c r="AB575" s="1">
        <v>0</v>
      </c>
      <c r="AC575" s="1">
        <v>0</v>
      </c>
      <c r="AD575" s="1">
        <v>0</v>
      </c>
      <c r="AE575" s="1">
        <v>1.92</v>
      </c>
      <c r="AF575" s="1">
        <v>238.5</v>
      </c>
      <c r="AG575" s="1">
        <v>0.2</v>
      </c>
      <c r="AH575" s="18" t="str">
        <f t="array" ref="AH5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1.00%
PPD 15 Days: 0.00%
PPD 20 Days: 0.00%
PPD 30 Days: 0.00%</v>
      </c>
      <c r="AI575" s="18" t="str">
        <f t="array" ref="AI5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192.00%
% Markup Non Business/Emergency Hours: $238.50
% Markup Materials: 20.00%</v>
      </c>
      <c r="AJ5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>Contract Manager Name: Joseph Prendergast- President
Primary Addres: 2 Powdermill Rd Maynard, MA 01754
Phone Number: 617-799-7608
Fax Number: 978-897-5912</v>
      </c>
      <c r="AK575" s="18" t="str">
        <f>VLOOKUP(data[Lead Name],get_cat!$A$170:$B$171,2,0)</f>
        <v>Katherine Morse
Address: One Ashburton Place Room 1017 Boston, MA 02108
Phone: 617-720-3153 | Email: katherine.morse@state.ma.us</v>
      </c>
    </row>
    <row r="576" spans="1:37" x14ac:dyDescent="0.3">
      <c r="A576" s="1" t="s">
        <v>524</v>
      </c>
      <c r="B576" s="1" t="s">
        <v>336</v>
      </c>
      <c r="C576" s="1" t="s">
        <v>336</v>
      </c>
      <c r="D576" s="1" t="s">
        <v>336</v>
      </c>
      <c r="E576" s="1" t="s">
        <v>526</v>
      </c>
      <c r="F576" s="1" t="s">
        <v>526</v>
      </c>
      <c r="G576" s="1" t="s">
        <v>526</v>
      </c>
      <c r="H576" s="1" t="s">
        <v>526</v>
      </c>
      <c r="I576" s="1" t="s">
        <v>526</v>
      </c>
      <c r="J576" s="1" t="s">
        <v>526</v>
      </c>
      <c r="K576" s="1" t="s">
        <v>526</v>
      </c>
      <c r="L576" s="1" t="s">
        <v>526</v>
      </c>
      <c r="M576" s="1" t="s">
        <v>526</v>
      </c>
      <c r="N576" s="1" t="s">
        <v>526</v>
      </c>
      <c r="O576" s="1" t="s">
        <v>526</v>
      </c>
      <c r="P576" s="1" t="s">
        <v>526</v>
      </c>
      <c r="Q576" s="1" t="s">
        <v>526</v>
      </c>
      <c r="R576" s="1" t="s">
        <v>526</v>
      </c>
      <c r="S576" s="1" t="s">
        <v>526</v>
      </c>
      <c r="T576" s="1" t="s">
        <v>336</v>
      </c>
      <c r="U576" s="1" t="s">
        <v>336</v>
      </c>
      <c r="V576" s="1" t="s">
        <v>336</v>
      </c>
      <c r="W576" s="1" t="s">
        <v>336</v>
      </c>
      <c r="X576" s="1" t="s">
        <v>336</v>
      </c>
      <c r="Y576" s="1" t="s">
        <v>336</v>
      </c>
      <c r="Z576" s="1" t="s">
        <v>336</v>
      </c>
      <c r="AA576" s="1"/>
      <c r="AB576" s="1"/>
      <c r="AC576" s="1"/>
      <c r="AD576" s="1"/>
      <c r="AE576" s="1"/>
      <c r="AF576" s="1"/>
      <c r="AG576" s="1"/>
      <c r="AH576" s="18" t="str">
        <f t="array" ref="AH5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6" s="18" t="str">
        <f t="array" ref="AI5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6" s="18" t="e">
        <f>VLOOKUP(data[Lead Name],get_cat!$A$170:$B$171,2,0)</f>
        <v>#N/A</v>
      </c>
    </row>
    <row r="577" spans="1:37" x14ac:dyDescent="0.3">
      <c r="A577" s="1" t="s">
        <v>524</v>
      </c>
      <c r="B577" s="1" t="s">
        <v>336</v>
      </c>
      <c r="C577" s="1" t="s">
        <v>336</v>
      </c>
      <c r="D577" s="1" t="s">
        <v>336</v>
      </c>
      <c r="E577" s="1" t="s">
        <v>526</v>
      </c>
      <c r="F577" s="1" t="s">
        <v>526</v>
      </c>
      <c r="G577" s="1" t="s">
        <v>526</v>
      </c>
      <c r="H577" s="1" t="s">
        <v>526</v>
      </c>
      <c r="I577" s="1" t="s">
        <v>526</v>
      </c>
      <c r="J577" s="1" t="s">
        <v>526</v>
      </c>
      <c r="K577" s="1" t="s">
        <v>526</v>
      </c>
      <c r="L577" s="1" t="s">
        <v>526</v>
      </c>
      <c r="M577" s="1" t="s">
        <v>526</v>
      </c>
      <c r="N577" s="1" t="s">
        <v>526</v>
      </c>
      <c r="O577" s="1" t="s">
        <v>526</v>
      </c>
      <c r="P577" s="1" t="s">
        <v>526</v>
      </c>
      <c r="Q577" s="1" t="s">
        <v>526</v>
      </c>
      <c r="R577" s="1" t="s">
        <v>526</v>
      </c>
      <c r="S577" s="1" t="s">
        <v>526</v>
      </c>
      <c r="T577" s="1" t="s">
        <v>336</v>
      </c>
      <c r="U577" s="1" t="s">
        <v>336</v>
      </c>
      <c r="V577" s="1" t="s">
        <v>336</v>
      </c>
      <c r="W577" s="1" t="s">
        <v>336</v>
      </c>
      <c r="X577" s="1" t="s">
        <v>336</v>
      </c>
      <c r="Y577" s="1" t="s">
        <v>336</v>
      </c>
      <c r="Z577" s="1" t="s">
        <v>336</v>
      </c>
      <c r="AA577" s="1"/>
      <c r="AB577" s="1"/>
      <c r="AC577" s="1"/>
      <c r="AD577" s="1"/>
      <c r="AE577" s="1"/>
      <c r="AF577" s="1"/>
      <c r="AG577" s="1"/>
      <c r="AH577" s="18" t="str">
        <f t="array" ref="AH5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7" s="18" t="str">
        <f t="array" ref="AI5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7" s="18" t="e">
        <f>VLOOKUP(data[Lead Name],get_cat!$A$170:$B$171,2,0)</f>
        <v>#N/A</v>
      </c>
    </row>
    <row r="578" spans="1:37" x14ac:dyDescent="0.3">
      <c r="A578" s="1" t="s">
        <v>524</v>
      </c>
      <c r="B578" s="1" t="s">
        <v>336</v>
      </c>
      <c r="C578" s="1" t="s">
        <v>336</v>
      </c>
      <c r="D578" s="1" t="s">
        <v>336</v>
      </c>
      <c r="E578" s="1" t="s">
        <v>526</v>
      </c>
      <c r="F578" s="1" t="s">
        <v>526</v>
      </c>
      <c r="G578" s="1" t="s">
        <v>526</v>
      </c>
      <c r="H578" s="1" t="s">
        <v>526</v>
      </c>
      <c r="I578" s="1" t="s">
        <v>526</v>
      </c>
      <c r="J578" s="1" t="s">
        <v>526</v>
      </c>
      <c r="K578" s="1" t="s">
        <v>526</v>
      </c>
      <c r="L578" s="1" t="s">
        <v>526</v>
      </c>
      <c r="M578" s="1" t="s">
        <v>526</v>
      </c>
      <c r="N578" s="1" t="s">
        <v>526</v>
      </c>
      <c r="O578" s="1" t="s">
        <v>526</v>
      </c>
      <c r="P578" s="1" t="s">
        <v>526</v>
      </c>
      <c r="Q578" s="1" t="s">
        <v>526</v>
      </c>
      <c r="R578" s="1" t="s">
        <v>526</v>
      </c>
      <c r="S578" s="1" t="s">
        <v>526</v>
      </c>
      <c r="T578" s="1" t="s">
        <v>336</v>
      </c>
      <c r="U578" s="1" t="s">
        <v>336</v>
      </c>
      <c r="V578" s="1" t="s">
        <v>336</v>
      </c>
      <c r="W578" s="1" t="s">
        <v>336</v>
      </c>
      <c r="X578" s="1" t="s">
        <v>336</v>
      </c>
      <c r="Y578" s="1" t="s">
        <v>336</v>
      </c>
      <c r="Z578" s="1" t="s">
        <v>336</v>
      </c>
      <c r="AA578" s="1"/>
      <c r="AB578" s="1"/>
      <c r="AC578" s="1"/>
      <c r="AD578" s="1"/>
      <c r="AE578" s="1"/>
      <c r="AF578" s="1"/>
      <c r="AG578" s="1"/>
      <c r="AH578" s="18" t="str">
        <f t="array" ref="AH5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8" s="18" t="str">
        <f t="array" ref="AI5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8" s="18" t="e">
        <f>VLOOKUP(data[Lead Name],get_cat!$A$170:$B$171,2,0)</f>
        <v>#N/A</v>
      </c>
    </row>
    <row r="579" spans="1:37" x14ac:dyDescent="0.3">
      <c r="A579" s="1" t="s">
        <v>524</v>
      </c>
      <c r="B579" s="1" t="s">
        <v>336</v>
      </c>
      <c r="C579" s="1" t="s">
        <v>336</v>
      </c>
      <c r="D579" s="1" t="s">
        <v>336</v>
      </c>
      <c r="E579" s="1" t="s">
        <v>526</v>
      </c>
      <c r="F579" s="1" t="s">
        <v>526</v>
      </c>
      <c r="G579" s="1" t="s">
        <v>526</v>
      </c>
      <c r="H579" s="1" t="s">
        <v>526</v>
      </c>
      <c r="I579" s="1" t="s">
        <v>526</v>
      </c>
      <c r="J579" s="1" t="s">
        <v>526</v>
      </c>
      <c r="K579" s="1" t="s">
        <v>526</v>
      </c>
      <c r="L579" s="1" t="s">
        <v>526</v>
      </c>
      <c r="M579" s="1" t="s">
        <v>526</v>
      </c>
      <c r="N579" s="1" t="s">
        <v>526</v>
      </c>
      <c r="O579" s="1" t="s">
        <v>526</v>
      </c>
      <c r="P579" s="1" t="s">
        <v>526</v>
      </c>
      <c r="Q579" s="1" t="s">
        <v>526</v>
      </c>
      <c r="R579" s="1" t="s">
        <v>526</v>
      </c>
      <c r="S579" s="1" t="s">
        <v>526</v>
      </c>
      <c r="T579" s="1" t="s">
        <v>336</v>
      </c>
      <c r="U579" s="1" t="s">
        <v>336</v>
      </c>
      <c r="V579" s="1" t="s">
        <v>336</v>
      </c>
      <c r="W579" s="1" t="s">
        <v>336</v>
      </c>
      <c r="X579" s="1" t="s">
        <v>336</v>
      </c>
      <c r="Y579" s="1" t="s">
        <v>336</v>
      </c>
      <c r="Z579" s="1" t="s">
        <v>336</v>
      </c>
      <c r="AA579" s="1"/>
      <c r="AB579" s="1"/>
      <c r="AC579" s="1"/>
      <c r="AD579" s="1"/>
      <c r="AE579" s="1"/>
      <c r="AF579" s="1"/>
      <c r="AG579" s="1"/>
      <c r="AH579" s="18" t="str">
        <f t="array" ref="AH5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79" s="18" t="str">
        <f t="array" ref="AI5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79" s="18" t="e">
        <f>VLOOKUP(data[Lead Name],get_cat!$A$170:$B$171,2,0)</f>
        <v>#N/A</v>
      </c>
    </row>
    <row r="580" spans="1:37" x14ac:dyDescent="0.3">
      <c r="A580" s="1" t="s">
        <v>524</v>
      </c>
      <c r="B580" s="1" t="s">
        <v>336</v>
      </c>
      <c r="C580" s="1" t="s">
        <v>336</v>
      </c>
      <c r="D580" s="1" t="s">
        <v>336</v>
      </c>
      <c r="E580" s="1" t="s">
        <v>526</v>
      </c>
      <c r="F580" s="1" t="s">
        <v>526</v>
      </c>
      <c r="G580" s="1" t="s">
        <v>526</v>
      </c>
      <c r="H580" s="1" t="s">
        <v>526</v>
      </c>
      <c r="I580" s="1" t="s">
        <v>526</v>
      </c>
      <c r="J580" s="1" t="s">
        <v>526</v>
      </c>
      <c r="K580" s="1" t="s">
        <v>526</v>
      </c>
      <c r="L580" s="1" t="s">
        <v>526</v>
      </c>
      <c r="M580" s="1" t="s">
        <v>526</v>
      </c>
      <c r="N580" s="1" t="s">
        <v>526</v>
      </c>
      <c r="O580" s="1" t="s">
        <v>526</v>
      </c>
      <c r="P580" s="1" t="s">
        <v>526</v>
      </c>
      <c r="Q580" s="1" t="s">
        <v>526</v>
      </c>
      <c r="R580" s="1" t="s">
        <v>526</v>
      </c>
      <c r="S580" s="1" t="s">
        <v>526</v>
      </c>
      <c r="T580" s="1" t="s">
        <v>336</v>
      </c>
      <c r="U580" s="1" t="s">
        <v>336</v>
      </c>
      <c r="V580" s="1" t="s">
        <v>336</v>
      </c>
      <c r="W580" s="1" t="s">
        <v>336</v>
      </c>
      <c r="X580" s="1" t="s">
        <v>336</v>
      </c>
      <c r="Y580" s="1" t="s">
        <v>336</v>
      </c>
      <c r="Z580" s="1" t="s">
        <v>336</v>
      </c>
      <c r="AA580" s="1"/>
      <c r="AB580" s="1"/>
      <c r="AC580" s="1"/>
      <c r="AD580" s="1"/>
      <c r="AE580" s="1"/>
      <c r="AF580" s="1"/>
      <c r="AG580" s="1"/>
      <c r="AH580" s="18" t="str">
        <f t="array" ref="AH5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0" s="18" t="str">
        <f t="array" ref="AI5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0" s="18" t="e">
        <f>VLOOKUP(data[Lead Name],get_cat!$A$170:$B$171,2,0)</f>
        <v>#N/A</v>
      </c>
    </row>
    <row r="581" spans="1:37" x14ac:dyDescent="0.3">
      <c r="A581" s="1" t="s">
        <v>524</v>
      </c>
      <c r="B581" s="1" t="s">
        <v>336</v>
      </c>
      <c r="C581" s="1" t="s">
        <v>336</v>
      </c>
      <c r="D581" s="1" t="s">
        <v>336</v>
      </c>
      <c r="E581" s="1" t="s">
        <v>526</v>
      </c>
      <c r="F581" s="1" t="s">
        <v>526</v>
      </c>
      <c r="G581" s="1" t="s">
        <v>526</v>
      </c>
      <c r="H581" s="1" t="s">
        <v>526</v>
      </c>
      <c r="I581" s="1" t="s">
        <v>526</v>
      </c>
      <c r="J581" s="1" t="s">
        <v>526</v>
      </c>
      <c r="K581" s="1" t="s">
        <v>526</v>
      </c>
      <c r="L581" s="1" t="s">
        <v>526</v>
      </c>
      <c r="M581" s="1" t="s">
        <v>526</v>
      </c>
      <c r="N581" s="1" t="s">
        <v>526</v>
      </c>
      <c r="O581" s="1" t="s">
        <v>526</v>
      </c>
      <c r="P581" s="1" t="s">
        <v>526</v>
      </c>
      <c r="Q581" s="1" t="s">
        <v>526</v>
      </c>
      <c r="R581" s="1" t="s">
        <v>526</v>
      </c>
      <c r="S581" s="1" t="s">
        <v>526</v>
      </c>
      <c r="T581" s="1" t="s">
        <v>336</v>
      </c>
      <c r="U581" s="1" t="s">
        <v>336</v>
      </c>
      <c r="V581" s="1" t="s">
        <v>336</v>
      </c>
      <c r="W581" s="1" t="s">
        <v>336</v>
      </c>
      <c r="X581" s="1" t="s">
        <v>336</v>
      </c>
      <c r="Y581" s="1" t="s">
        <v>336</v>
      </c>
      <c r="Z581" s="1" t="s">
        <v>336</v>
      </c>
      <c r="AA581" s="1"/>
      <c r="AB581" s="1"/>
      <c r="AC581" s="1"/>
      <c r="AD581" s="1"/>
      <c r="AE581" s="1"/>
      <c r="AF581" s="1"/>
      <c r="AG581" s="1"/>
      <c r="AH581" s="18" t="str">
        <f t="array" ref="AH5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1" s="18" t="str">
        <f t="array" ref="AI5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1" s="18" t="e">
        <f>VLOOKUP(data[Lead Name],get_cat!$A$170:$B$171,2,0)</f>
        <v>#N/A</v>
      </c>
    </row>
    <row r="582" spans="1:37" x14ac:dyDescent="0.3">
      <c r="A582" s="1" t="s">
        <v>524</v>
      </c>
      <c r="B582" s="1" t="s">
        <v>336</v>
      </c>
      <c r="C582" s="1" t="s">
        <v>336</v>
      </c>
      <c r="D582" s="1" t="s">
        <v>336</v>
      </c>
      <c r="E582" s="1" t="s">
        <v>526</v>
      </c>
      <c r="F582" s="1" t="s">
        <v>526</v>
      </c>
      <c r="G582" s="1" t="s">
        <v>526</v>
      </c>
      <c r="H582" s="1" t="s">
        <v>526</v>
      </c>
      <c r="I582" s="1" t="s">
        <v>526</v>
      </c>
      <c r="J582" s="1" t="s">
        <v>526</v>
      </c>
      <c r="K582" s="1" t="s">
        <v>526</v>
      </c>
      <c r="L582" s="1" t="s">
        <v>526</v>
      </c>
      <c r="M582" s="1" t="s">
        <v>526</v>
      </c>
      <c r="N582" s="1" t="s">
        <v>526</v>
      </c>
      <c r="O582" s="1" t="s">
        <v>526</v>
      </c>
      <c r="P582" s="1" t="s">
        <v>526</v>
      </c>
      <c r="Q582" s="1" t="s">
        <v>526</v>
      </c>
      <c r="R582" s="1" t="s">
        <v>526</v>
      </c>
      <c r="S582" s="1" t="s">
        <v>526</v>
      </c>
      <c r="T582" s="1" t="s">
        <v>336</v>
      </c>
      <c r="U582" s="1" t="s">
        <v>336</v>
      </c>
      <c r="V582" s="1" t="s">
        <v>336</v>
      </c>
      <c r="W582" s="1" t="s">
        <v>336</v>
      </c>
      <c r="X582" s="1" t="s">
        <v>336</v>
      </c>
      <c r="Y582" s="1" t="s">
        <v>336</v>
      </c>
      <c r="Z582" s="1" t="s">
        <v>336</v>
      </c>
      <c r="AA582" s="1"/>
      <c r="AB582" s="1"/>
      <c r="AC582" s="1"/>
      <c r="AD582" s="1"/>
      <c r="AE582" s="1"/>
      <c r="AF582" s="1"/>
      <c r="AG582" s="1"/>
      <c r="AH582" s="18" t="str">
        <f t="array" ref="AH5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2" s="18" t="str">
        <f t="array" ref="AI5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2" s="18" t="e">
        <f>VLOOKUP(data[Lead Name],get_cat!$A$170:$B$171,2,0)</f>
        <v>#N/A</v>
      </c>
    </row>
    <row r="583" spans="1:37" x14ac:dyDescent="0.3">
      <c r="A583" s="1" t="s">
        <v>524</v>
      </c>
      <c r="B583" s="1" t="s">
        <v>336</v>
      </c>
      <c r="C583" s="1" t="s">
        <v>336</v>
      </c>
      <c r="D583" s="1" t="s">
        <v>336</v>
      </c>
      <c r="E583" s="1" t="s">
        <v>526</v>
      </c>
      <c r="F583" s="1" t="s">
        <v>526</v>
      </c>
      <c r="G583" s="1" t="s">
        <v>526</v>
      </c>
      <c r="H583" s="1" t="s">
        <v>526</v>
      </c>
      <c r="I583" s="1" t="s">
        <v>526</v>
      </c>
      <c r="J583" s="1" t="s">
        <v>526</v>
      </c>
      <c r="K583" s="1" t="s">
        <v>526</v>
      </c>
      <c r="L583" s="1" t="s">
        <v>526</v>
      </c>
      <c r="M583" s="1" t="s">
        <v>526</v>
      </c>
      <c r="N583" s="1" t="s">
        <v>526</v>
      </c>
      <c r="O583" s="1" t="s">
        <v>526</v>
      </c>
      <c r="P583" s="1" t="s">
        <v>526</v>
      </c>
      <c r="Q583" s="1" t="s">
        <v>526</v>
      </c>
      <c r="R583" s="1" t="s">
        <v>526</v>
      </c>
      <c r="S583" s="1" t="s">
        <v>526</v>
      </c>
      <c r="T583" s="1" t="s">
        <v>336</v>
      </c>
      <c r="U583" s="1" t="s">
        <v>336</v>
      </c>
      <c r="V583" s="1" t="s">
        <v>336</v>
      </c>
      <c r="W583" s="1" t="s">
        <v>336</v>
      </c>
      <c r="X583" s="1" t="s">
        <v>336</v>
      </c>
      <c r="Y583" s="1" t="s">
        <v>336</v>
      </c>
      <c r="Z583" s="1" t="s">
        <v>336</v>
      </c>
      <c r="AA583" s="1"/>
      <c r="AB583" s="1"/>
      <c r="AC583" s="1"/>
      <c r="AD583" s="1"/>
      <c r="AE583" s="1"/>
      <c r="AF583" s="1"/>
      <c r="AG583" s="1"/>
      <c r="AH583" s="18" t="str">
        <f t="array" ref="AH5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3" s="18" t="str">
        <f t="array" ref="AI5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3" s="18" t="e">
        <f>VLOOKUP(data[Lead Name],get_cat!$A$170:$B$171,2,0)</f>
        <v>#N/A</v>
      </c>
    </row>
    <row r="584" spans="1:37" x14ac:dyDescent="0.3">
      <c r="A584" s="1" t="s">
        <v>524</v>
      </c>
      <c r="B584" s="1" t="s">
        <v>336</v>
      </c>
      <c r="C584" s="1" t="s">
        <v>336</v>
      </c>
      <c r="D584" s="1" t="s">
        <v>336</v>
      </c>
      <c r="E584" s="1" t="s">
        <v>526</v>
      </c>
      <c r="F584" s="1" t="s">
        <v>526</v>
      </c>
      <c r="G584" s="1" t="s">
        <v>526</v>
      </c>
      <c r="H584" s="1" t="s">
        <v>526</v>
      </c>
      <c r="I584" s="1" t="s">
        <v>526</v>
      </c>
      <c r="J584" s="1" t="s">
        <v>526</v>
      </c>
      <c r="K584" s="1" t="s">
        <v>526</v>
      </c>
      <c r="L584" s="1" t="s">
        <v>526</v>
      </c>
      <c r="M584" s="1" t="s">
        <v>526</v>
      </c>
      <c r="N584" s="1" t="s">
        <v>526</v>
      </c>
      <c r="O584" s="1" t="s">
        <v>526</v>
      </c>
      <c r="P584" s="1" t="s">
        <v>526</v>
      </c>
      <c r="Q584" s="1" t="s">
        <v>526</v>
      </c>
      <c r="R584" s="1" t="s">
        <v>526</v>
      </c>
      <c r="S584" s="1" t="s">
        <v>526</v>
      </c>
      <c r="T584" s="1" t="s">
        <v>336</v>
      </c>
      <c r="U584" s="1" t="s">
        <v>336</v>
      </c>
      <c r="V584" s="1" t="s">
        <v>336</v>
      </c>
      <c r="W584" s="1" t="s">
        <v>336</v>
      </c>
      <c r="X584" s="1" t="s">
        <v>336</v>
      </c>
      <c r="Y584" s="1" t="s">
        <v>336</v>
      </c>
      <c r="Z584" s="1" t="s">
        <v>336</v>
      </c>
      <c r="AA584" s="1"/>
      <c r="AB584" s="1"/>
      <c r="AC584" s="1"/>
      <c r="AD584" s="1"/>
      <c r="AE584" s="1"/>
      <c r="AF584" s="1"/>
      <c r="AG584" s="1"/>
      <c r="AH584" s="18" t="str">
        <f t="array" ref="AH5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4" s="18" t="str">
        <f t="array" ref="AI5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4" s="18" t="e">
        <f>VLOOKUP(data[Lead Name],get_cat!$A$170:$B$171,2,0)</f>
        <v>#N/A</v>
      </c>
    </row>
    <row r="585" spans="1:37" x14ac:dyDescent="0.3">
      <c r="A585" s="1" t="s">
        <v>524</v>
      </c>
      <c r="B585" s="1" t="s">
        <v>336</v>
      </c>
      <c r="C585" s="1" t="s">
        <v>336</v>
      </c>
      <c r="D585" s="1" t="s">
        <v>336</v>
      </c>
      <c r="E585" s="1" t="s">
        <v>526</v>
      </c>
      <c r="F585" s="1" t="s">
        <v>526</v>
      </c>
      <c r="G585" s="1" t="s">
        <v>526</v>
      </c>
      <c r="H585" s="1" t="s">
        <v>526</v>
      </c>
      <c r="I585" s="1" t="s">
        <v>526</v>
      </c>
      <c r="J585" s="1" t="s">
        <v>526</v>
      </c>
      <c r="K585" s="1" t="s">
        <v>526</v>
      </c>
      <c r="L585" s="1" t="s">
        <v>526</v>
      </c>
      <c r="M585" s="1" t="s">
        <v>526</v>
      </c>
      <c r="N585" s="1" t="s">
        <v>526</v>
      </c>
      <c r="O585" s="1" t="s">
        <v>526</v>
      </c>
      <c r="P585" s="1" t="s">
        <v>526</v>
      </c>
      <c r="Q585" s="1" t="s">
        <v>526</v>
      </c>
      <c r="R585" s="1" t="s">
        <v>526</v>
      </c>
      <c r="S585" s="1" t="s">
        <v>526</v>
      </c>
      <c r="T585" s="1" t="s">
        <v>336</v>
      </c>
      <c r="U585" s="1" t="s">
        <v>336</v>
      </c>
      <c r="V585" s="1" t="s">
        <v>336</v>
      </c>
      <c r="W585" s="1" t="s">
        <v>336</v>
      </c>
      <c r="X585" s="1" t="s">
        <v>336</v>
      </c>
      <c r="Y585" s="1" t="s">
        <v>336</v>
      </c>
      <c r="Z585" s="1" t="s">
        <v>336</v>
      </c>
      <c r="AA585" s="1"/>
      <c r="AB585" s="1"/>
      <c r="AC585" s="1"/>
      <c r="AD585" s="1"/>
      <c r="AE585" s="1"/>
      <c r="AF585" s="1"/>
      <c r="AG585" s="1"/>
      <c r="AH585" s="18" t="str">
        <f t="array" ref="AH5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5" s="18" t="str">
        <f t="array" ref="AI5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5" s="18" t="e">
        <f>VLOOKUP(data[Lead Name],get_cat!$A$170:$B$171,2,0)</f>
        <v>#N/A</v>
      </c>
    </row>
    <row r="586" spans="1:37" x14ac:dyDescent="0.3">
      <c r="A586" s="1" t="s">
        <v>524</v>
      </c>
      <c r="B586" s="1" t="s">
        <v>336</v>
      </c>
      <c r="C586" s="1" t="s">
        <v>336</v>
      </c>
      <c r="D586" s="1" t="s">
        <v>336</v>
      </c>
      <c r="E586" s="1" t="s">
        <v>526</v>
      </c>
      <c r="F586" s="1" t="s">
        <v>526</v>
      </c>
      <c r="G586" s="1" t="s">
        <v>526</v>
      </c>
      <c r="H586" s="1" t="s">
        <v>526</v>
      </c>
      <c r="I586" s="1" t="s">
        <v>526</v>
      </c>
      <c r="J586" s="1" t="s">
        <v>526</v>
      </c>
      <c r="K586" s="1" t="s">
        <v>526</v>
      </c>
      <c r="L586" s="1" t="s">
        <v>526</v>
      </c>
      <c r="M586" s="1" t="s">
        <v>526</v>
      </c>
      <c r="N586" s="1" t="s">
        <v>526</v>
      </c>
      <c r="O586" s="1" t="s">
        <v>526</v>
      </c>
      <c r="P586" s="1" t="s">
        <v>526</v>
      </c>
      <c r="Q586" s="1" t="s">
        <v>526</v>
      </c>
      <c r="R586" s="1" t="s">
        <v>526</v>
      </c>
      <c r="S586" s="1" t="s">
        <v>526</v>
      </c>
      <c r="T586" s="1" t="s">
        <v>336</v>
      </c>
      <c r="U586" s="1" t="s">
        <v>336</v>
      </c>
      <c r="V586" s="1" t="s">
        <v>336</v>
      </c>
      <c r="W586" s="1" t="s">
        <v>336</v>
      </c>
      <c r="X586" s="1" t="s">
        <v>336</v>
      </c>
      <c r="Y586" s="1" t="s">
        <v>336</v>
      </c>
      <c r="Z586" s="1" t="s">
        <v>336</v>
      </c>
      <c r="AA586" s="1"/>
      <c r="AB586" s="1"/>
      <c r="AC586" s="1"/>
      <c r="AD586" s="1"/>
      <c r="AE586" s="1"/>
      <c r="AF586" s="1"/>
      <c r="AG586" s="1"/>
      <c r="AH586" s="18" t="str">
        <f t="array" ref="AH5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6" s="18" t="str">
        <f t="array" ref="AI5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6" s="18" t="e">
        <f>VLOOKUP(data[Lead Name],get_cat!$A$170:$B$171,2,0)</f>
        <v>#N/A</v>
      </c>
    </row>
    <row r="587" spans="1:37" x14ac:dyDescent="0.3">
      <c r="A587" s="1" t="s">
        <v>524</v>
      </c>
      <c r="B587" s="1" t="s">
        <v>336</v>
      </c>
      <c r="C587" s="1" t="s">
        <v>336</v>
      </c>
      <c r="D587" s="1" t="s">
        <v>336</v>
      </c>
      <c r="E587" s="1" t="s">
        <v>526</v>
      </c>
      <c r="F587" s="1" t="s">
        <v>526</v>
      </c>
      <c r="G587" s="1" t="s">
        <v>526</v>
      </c>
      <c r="H587" s="1" t="s">
        <v>526</v>
      </c>
      <c r="I587" s="1" t="s">
        <v>526</v>
      </c>
      <c r="J587" s="1" t="s">
        <v>526</v>
      </c>
      <c r="K587" s="1" t="s">
        <v>526</v>
      </c>
      <c r="L587" s="1" t="s">
        <v>526</v>
      </c>
      <c r="M587" s="1" t="s">
        <v>526</v>
      </c>
      <c r="N587" s="1" t="s">
        <v>526</v>
      </c>
      <c r="O587" s="1" t="s">
        <v>526</v>
      </c>
      <c r="P587" s="1" t="s">
        <v>526</v>
      </c>
      <c r="Q587" s="1" t="s">
        <v>526</v>
      </c>
      <c r="R587" s="1" t="s">
        <v>526</v>
      </c>
      <c r="S587" s="1" t="s">
        <v>526</v>
      </c>
      <c r="T587" s="1" t="s">
        <v>336</v>
      </c>
      <c r="U587" s="1" t="s">
        <v>336</v>
      </c>
      <c r="V587" s="1" t="s">
        <v>336</v>
      </c>
      <c r="W587" s="1" t="s">
        <v>336</v>
      </c>
      <c r="X587" s="1" t="s">
        <v>336</v>
      </c>
      <c r="Y587" s="1" t="s">
        <v>336</v>
      </c>
      <c r="Z587" s="1" t="s">
        <v>336</v>
      </c>
      <c r="AA587" s="1"/>
      <c r="AB587" s="1"/>
      <c r="AC587" s="1"/>
      <c r="AD587" s="1"/>
      <c r="AE587" s="1"/>
      <c r="AF587" s="1"/>
      <c r="AG587" s="1"/>
      <c r="AH587" s="18" t="str">
        <f t="array" ref="AH5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7" s="18" t="str">
        <f t="array" ref="AI5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7" s="18" t="e">
        <f>VLOOKUP(data[Lead Name],get_cat!$A$170:$B$171,2,0)</f>
        <v>#N/A</v>
      </c>
    </row>
    <row r="588" spans="1:37" x14ac:dyDescent="0.3">
      <c r="A588" s="1" t="s">
        <v>524</v>
      </c>
      <c r="B588" s="1" t="s">
        <v>336</v>
      </c>
      <c r="C588" s="1" t="s">
        <v>336</v>
      </c>
      <c r="D588" s="1" t="s">
        <v>336</v>
      </c>
      <c r="E588" s="1" t="s">
        <v>526</v>
      </c>
      <c r="F588" s="1" t="s">
        <v>526</v>
      </c>
      <c r="G588" s="1" t="s">
        <v>526</v>
      </c>
      <c r="H588" s="1" t="s">
        <v>526</v>
      </c>
      <c r="I588" s="1" t="s">
        <v>526</v>
      </c>
      <c r="J588" s="1" t="s">
        <v>526</v>
      </c>
      <c r="K588" s="1" t="s">
        <v>526</v>
      </c>
      <c r="L588" s="1" t="s">
        <v>526</v>
      </c>
      <c r="M588" s="1" t="s">
        <v>526</v>
      </c>
      <c r="N588" s="1" t="s">
        <v>526</v>
      </c>
      <c r="O588" s="1" t="s">
        <v>526</v>
      </c>
      <c r="P588" s="1" t="s">
        <v>526</v>
      </c>
      <c r="Q588" s="1" t="s">
        <v>526</v>
      </c>
      <c r="R588" s="1" t="s">
        <v>526</v>
      </c>
      <c r="S588" s="1" t="s">
        <v>526</v>
      </c>
      <c r="T588" s="1" t="s">
        <v>336</v>
      </c>
      <c r="U588" s="1" t="s">
        <v>336</v>
      </c>
      <c r="V588" s="1" t="s">
        <v>336</v>
      </c>
      <c r="W588" s="1" t="s">
        <v>336</v>
      </c>
      <c r="X588" s="1" t="s">
        <v>336</v>
      </c>
      <c r="Y588" s="1" t="s">
        <v>336</v>
      </c>
      <c r="Z588" s="1" t="s">
        <v>336</v>
      </c>
      <c r="AA588" s="1"/>
      <c r="AB588" s="1"/>
      <c r="AC588" s="1"/>
      <c r="AD588" s="1"/>
      <c r="AE588" s="1"/>
      <c r="AF588" s="1"/>
      <c r="AG588" s="1"/>
      <c r="AH588" s="18" t="str">
        <f t="array" ref="AH5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8" s="18" t="str">
        <f t="array" ref="AI5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8" s="18" t="e">
        <f>VLOOKUP(data[Lead Name],get_cat!$A$170:$B$171,2,0)</f>
        <v>#N/A</v>
      </c>
    </row>
    <row r="589" spans="1:37" x14ac:dyDescent="0.3">
      <c r="A589" s="1" t="s">
        <v>524</v>
      </c>
      <c r="B589" s="1" t="s">
        <v>336</v>
      </c>
      <c r="C589" s="1" t="s">
        <v>336</v>
      </c>
      <c r="D589" s="1" t="s">
        <v>336</v>
      </c>
      <c r="E589" s="1" t="s">
        <v>526</v>
      </c>
      <c r="F589" s="1" t="s">
        <v>526</v>
      </c>
      <c r="G589" s="1" t="s">
        <v>526</v>
      </c>
      <c r="H589" s="1" t="s">
        <v>526</v>
      </c>
      <c r="I589" s="1" t="s">
        <v>526</v>
      </c>
      <c r="J589" s="1" t="s">
        <v>526</v>
      </c>
      <c r="K589" s="1" t="s">
        <v>526</v>
      </c>
      <c r="L589" s="1" t="s">
        <v>526</v>
      </c>
      <c r="M589" s="1" t="s">
        <v>526</v>
      </c>
      <c r="N589" s="1" t="s">
        <v>526</v>
      </c>
      <c r="O589" s="1" t="s">
        <v>526</v>
      </c>
      <c r="P589" s="1" t="s">
        <v>526</v>
      </c>
      <c r="Q589" s="1" t="s">
        <v>526</v>
      </c>
      <c r="R589" s="1" t="s">
        <v>526</v>
      </c>
      <c r="S589" s="1" t="s">
        <v>526</v>
      </c>
      <c r="T589" s="1" t="s">
        <v>336</v>
      </c>
      <c r="U589" s="1" t="s">
        <v>336</v>
      </c>
      <c r="V589" s="1" t="s">
        <v>336</v>
      </c>
      <c r="W589" s="1" t="s">
        <v>336</v>
      </c>
      <c r="X589" s="1" t="s">
        <v>336</v>
      </c>
      <c r="Y589" s="1" t="s">
        <v>336</v>
      </c>
      <c r="Z589" s="1" t="s">
        <v>336</v>
      </c>
      <c r="AA589" s="1"/>
      <c r="AB589" s="1"/>
      <c r="AC589" s="1"/>
      <c r="AD589" s="1"/>
      <c r="AE589" s="1"/>
      <c r="AF589" s="1"/>
      <c r="AG589" s="1"/>
      <c r="AH589" s="18" t="str">
        <f t="array" ref="AH5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89" s="18" t="str">
        <f t="array" ref="AI5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89" s="18" t="e">
        <f>VLOOKUP(data[Lead Name],get_cat!$A$170:$B$171,2,0)</f>
        <v>#N/A</v>
      </c>
    </row>
    <row r="590" spans="1:37" x14ac:dyDescent="0.3">
      <c r="A590" s="1" t="s">
        <v>524</v>
      </c>
      <c r="B590" s="1" t="s">
        <v>336</v>
      </c>
      <c r="C590" s="1" t="s">
        <v>336</v>
      </c>
      <c r="D590" s="1" t="s">
        <v>336</v>
      </c>
      <c r="E590" s="1" t="s">
        <v>526</v>
      </c>
      <c r="F590" s="1" t="s">
        <v>526</v>
      </c>
      <c r="G590" s="1" t="s">
        <v>526</v>
      </c>
      <c r="H590" s="1" t="s">
        <v>526</v>
      </c>
      <c r="I590" s="1" t="s">
        <v>526</v>
      </c>
      <c r="J590" s="1" t="s">
        <v>526</v>
      </c>
      <c r="K590" s="1" t="s">
        <v>526</v>
      </c>
      <c r="L590" s="1" t="s">
        <v>526</v>
      </c>
      <c r="M590" s="1" t="s">
        <v>526</v>
      </c>
      <c r="N590" s="1" t="s">
        <v>526</v>
      </c>
      <c r="O590" s="1" t="s">
        <v>526</v>
      </c>
      <c r="P590" s="1" t="s">
        <v>526</v>
      </c>
      <c r="Q590" s="1" t="s">
        <v>526</v>
      </c>
      <c r="R590" s="1" t="s">
        <v>526</v>
      </c>
      <c r="S590" s="1" t="s">
        <v>526</v>
      </c>
      <c r="T590" s="1" t="s">
        <v>336</v>
      </c>
      <c r="U590" s="1" t="s">
        <v>336</v>
      </c>
      <c r="V590" s="1" t="s">
        <v>336</v>
      </c>
      <c r="W590" s="1" t="s">
        <v>336</v>
      </c>
      <c r="X590" s="1" t="s">
        <v>336</v>
      </c>
      <c r="Y590" s="1" t="s">
        <v>336</v>
      </c>
      <c r="Z590" s="1" t="s">
        <v>336</v>
      </c>
      <c r="AA590" s="1"/>
      <c r="AB590" s="1"/>
      <c r="AC590" s="1"/>
      <c r="AD590" s="1"/>
      <c r="AE590" s="1"/>
      <c r="AF590" s="1"/>
      <c r="AG590" s="1"/>
      <c r="AH590" s="18" t="str">
        <f t="array" ref="AH5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0" s="18" t="str">
        <f t="array" ref="AI5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0" s="18" t="e">
        <f>VLOOKUP(data[Lead Name],get_cat!$A$170:$B$171,2,0)</f>
        <v>#N/A</v>
      </c>
    </row>
    <row r="591" spans="1:37" x14ac:dyDescent="0.3">
      <c r="A591" s="1" t="s">
        <v>524</v>
      </c>
      <c r="B591" s="1" t="s">
        <v>336</v>
      </c>
      <c r="C591" s="1" t="s">
        <v>336</v>
      </c>
      <c r="D591" s="1" t="s">
        <v>336</v>
      </c>
      <c r="E591" s="1" t="s">
        <v>526</v>
      </c>
      <c r="F591" s="1" t="s">
        <v>526</v>
      </c>
      <c r="G591" s="1" t="s">
        <v>526</v>
      </c>
      <c r="H591" s="1" t="s">
        <v>526</v>
      </c>
      <c r="I591" s="1" t="s">
        <v>526</v>
      </c>
      <c r="J591" s="1" t="s">
        <v>526</v>
      </c>
      <c r="K591" s="1" t="s">
        <v>526</v>
      </c>
      <c r="L591" s="1" t="s">
        <v>526</v>
      </c>
      <c r="M591" s="1" t="s">
        <v>526</v>
      </c>
      <c r="N591" s="1" t="s">
        <v>526</v>
      </c>
      <c r="O591" s="1" t="s">
        <v>526</v>
      </c>
      <c r="P591" s="1" t="s">
        <v>526</v>
      </c>
      <c r="Q591" s="1" t="s">
        <v>526</v>
      </c>
      <c r="R591" s="1" t="s">
        <v>526</v>
      </c>
      <c r="S591" s="1" t="s">
        <v>526</v>
      </c>
      <c r="T591" s="1" t="s">
        <v>336</v>
      </c>
      <c r="U591" s="1" t="s">
        <v>336</v>
      </c>
      <c r="V591" s="1" t="s">
        <v>336</v>
      </c>
      <c r="W591" s="1" t="s">
        <v>336</v>
      </c>
      <c r="X591" s="1" t="s">
        <v>336</v>
      </c>
      <c r="Y591" s="1" t="s">
        <v>336</v>
      </c>
      <c r="Z591" s="1" t="s">
        <v>336</v>
      </c>
      <c r="AA591" s="1"/>
      <c r="AB591" s="1"/>
      <c r="AC591" s="1"/>
      <c r="AD591" s="1"/>
      <c r="AE591" s="1"/>
      <c r="AF591" s="1"/>
      <c r="AG591" s="1"/>
      <c r="AH591" s="18" t="str">
        <f t="array" ref="AH5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1" s="18" t="str">
        <f t="array" ref="AI5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1" s="18" t="e">
        <f>VLOOKUP(data[Lead Name],get_cat!$A$170:$B$171,2,0)</f>
        <v>#N/A</v>
      </c>
    </row>
    <row r="592" spans="1:37" x14ac:dyDescent="0.3">
      <c r="A592" s="1" t="s">
        <v>524</v>
      </c>
      <c r="B592" s="1" t="s">
        <v>336</v>
      </c>
      <c r="C592" s="1" t="s">
        <v>336</v>
      </c>
      <c r="D592" s="1" t="s">
        <v>336</v>
      </c>
      <c r="E592" s="1" t="s">
        <v>526</v>
      </c>
      <c r="F592" s="1" t="s">
        <v>526</v>
      </c>
      <c r="G592" s="1" t="s">
        <v>526</v>
      </c>
      <c r="H592" s="1" t="s">
        <v>526</v>
      </c>
      <c r="I592" s="1" t="s">
        <v>526</v>
      </c>
      <c r="J592" s="1" t="s">
        <v>526</v>
      </c>
      <c r="K592" s="1" t="s">
        <v>526</v>
      </c>
      <c r="L592" s="1" t="s">
        <v>526</v>
      </c>
      <c r="M592" s="1" t="s">
        <v>526</v>
      </c>
      <c r="N592" s="1" t="s">
        <v>526</v>
      </c>
      <c r="O592" s="1" t="s">
        <v>526</v>
      </c>
      <c r="P592" s="1" t="s">
        <v>526</v>
      </c>
      <c r="Q592" s="1" t="s">
        <v>526</v>
      </c>
      <c r="R592" s="1" t="s">
        <v>526</v>
      </c>
      <c r="S592" s="1" t="s">
        <v>526</v>
      </c>
      <c r="T592" s="1" t="s">
        <v>336</v>
      </c>
      <c r="U592" s="1" t="s">
        <v>336</v>
      </c>
      <c r="V592" s="1" t="s">
        <v>336</v>
      </c>
      <c r="W592" s="1" t="s">
        <v>336</v>
      </c>
      <c r="X592" s="1" t="s">
        <v>336</v>
      </c>
      <c r="Y592" s="1" t="s">
        <v>336</v>
      </c>
      <c r="Z592" s="1" t="s">
        <v>336</v>
      </c>
      <c r="AA592" s="1"/>
      <c r="AB592" s="1"/>
      <c r="AC592" s="1"/>
      <c r="AD592" s="1"/>
      <c r="AE592" s="1"/>
      <c r="AF592" s="1"/>
      <c r="AG592" s="1"/>
      <c r="AH592" s="18" t="str">
        <f t="array" ref="AH5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2" s="18" t="str">
        <f t="array" ref="AI5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2" s="18" t="e">
        <f>VLOOKUP(data[Lead Name],get_cat!$A$170:$B$171,2,0)</f>
        <v>#N/A</v>
      </c>
    </row>
    <row r="593" spans="1:37" x14ac:dyDescent="0.3">
      <c r="A593" s="1" t="s">
        <v>524</v>
      </c>
      <c r="B593" s="1" t="s">
        <v>336</v>
      </c>
      <c r="C593" s="1" t="s">
        <v>336</v>
      </c>
      <c r="D593" s="1" t="s">
        <v>336</v>
      </c>
      <c r="E593" s="1" t="s">
        <v>526</v>
      </c>
      <c r="F593" s="1" t="s">
        <v>526</v>
      </c>
      <c r="G593" s="1" t="s">
        <v>526</v>
      </c>
      <c r="H593" s="1" t="s">
        <v>526</v>
      </c>
      <c r="I593" s="1" t="s">
        <v>526</v>
      </c>
      <c r="J593" s="1" t="s">
        <v>526</v>
      </c>
      <c r="K593" s="1" t="s">
        <v>526</v>
      </c>
      <c r="L593" s="1" t="s">
        <v>526</v>
      </c>
      <c r="M593" s="1" t="s">
        <v>526</v>
      </c>
      <c r="N593" s="1" t="s">
        <v>526</v>
      </c>
      <c r="O593" s="1" t="s">
        <v>526</v>
      </c>
      <c r="P593" s="1" t="s">
        <v>526</v>
      </c>
      <c r="Q593" s="1" t="s">
        <v>526</v>
      </c>
      <c r="R593" s="1" t="s">
        <v>526</v>
      </c>
      <c r="S593" s="1" t="s">
        <v>526</v>
      </c>
      <c r="T593" s="1" t="s">
        <v>336</v>
      </c>
      <c r="U593" s="1" t="s">
        <v>336</v>
      </c>
      <c r="V593" s="1" t="s">
        <v>336</v>
      </c>
      <c r="W593" s="1" t="s">
        <v>336</v>
      </c>
      <c r="X593" s="1" t="s">
        <v>336</v>
      </c>
      <c r="Y593" s="1" t="s">
        <v>336</v>
      </c>
      <c r="Z593" s="1" t="s">
        <v>336</v>
      </c>
      <c r="AA593" s="1"/>
      <c r="AB593" s="1"/>
      <c r="AC593" s="1"/>
      <c r="AD593" s="1"/>
      <c r="AE593" s="1"/>
      <c r="AF593" s="1"/>
      <c r="AG593" s="1"/>
      <c r="AH593" s="18" t="str">
        <f t="array" ref="AH5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3" s="18" t="str">
        <f t="array" ref="AI5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3" s="18" t="e">
        <f>VLOOKUP(data[Lead Name],get_cat!$A$170:$B$171,2,0)</f>
        <v>#N/A</v>
      </c>
    </row>
    <row r="594" spans="1:37" x14ac:dyDescent="0.3">
      <c r="A594" s="1" t="s">
        <v>524</v>
      </c>
      <c r="B594" s="1" t="s">
        <v>336</v>
      </c>
      <c r="C594" s="1" t="s">
        <v>336</v>
      </c>
      <c r="D594" s="1" t="s">
        <v>336</v>
      </c>
      <c r="E594" s="1" t="s">
        <v>526</v>
      </c>
      <c r="F594" s="1" t="s">
        <v>526</v>
      </c>
      <c r="G594" s="1" t="s">
        <v>526</v>
      </c>
      <c r="H594" s="1" t="s">
        <v>526</v>
      </c>
      <c r="I594" s="1" t="s">
        <v>526</v>
      </c>
      <c r="J594" s="1" t="s">
        <v>526</v>
      </c>
      <c r="K594" s="1" t="s">
        <v>526</v>
      </c>
      <c r="L594" s="1" t="s">
        <v>526</v>
      </c>
      <c r="M594" s="1" t="s">
        <v>526</v>
      </c>
      <c r="N594" s="1" t="s">
        <v>526</v>
      </c>
      <c r="O594" s="1" t="s">
        <v>526</v>
      </c>
      <c r="P594" s="1" t="s">
        <v>526</v>
      </c>
      <c r="Q594" s="1" t="s">
        <v>526</v>
      </c>
      <c r="R594" s="1" t="s">
        <v>526</v>
      </c>
      <c r="S594" s="1" t="s">
        <v>526</v>
      </c>
      <c r="T594" s="1" t="s">
        <v>336</v>
      </c>
      <c r="U594" s="1" t="s">
        <v>336</v>
      </c>
      <c r="V594" s="1" t="s">
        <v>336</v>
      </c>
      <c r="W594" s="1" t="s">
        <v>336</v>
      </c>
      <c r="X594" s="1" t="s">
        <v>336</v>
      </c>
      <c r="Y594" s="1" t="s">
        <v>336</v>
      </c>
      <c r="Z594" s="1" t="s">
        <v>336</v>
      </c>
      <c r="AA594" s="1"/>
      <c r="AB594" s="1"/>
      <c r="AC594" s="1"/>
      <c r="AD594" s="1"/>
      <c r="AE594" s="1"/>
      <c r="AF594" s="1"/>
      <c r="AG594" s="1"/>
      <c r="AH594" s="18" t="str">
        <f t="array" ref="AH5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4" s="18" t="str">
        <f t="array" ref="AI5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4" s="18" t="e">
        <f>VLOOKUP(data[Lead Name],get_cat!$A$170:$B$171,2,0)</f>
        <v>#N/A</v>
      </c>
    </row>
    <row r="595" spans="1:37" x14ac:dyDescent="0.3">
      <c r="A595" s="1" t="s">
        <v>524</v>
      </c>
      <c r="B595" s="1" t="s">
        <v>336</v>
      </c>
      <c r="C595" s="1" t="s">
        <v>336</v>
      </c>
      <c r="D595" s="1" t="s">
        <v>336</v>
      </c>
      <c r="E595" s="1" t="s">
        <v>526</v>
      </c>
      <c r="F595" s="1" t="s">
        <v>526</v>
      </c>
      <c r="G595" s="1" t="s">
        <v>526</v>
      </c>
      <c r="H595" s="1" t="s">
        <v>526</v>
      </c>
      <c r="I595" s="1" t="s">
        <v>526</v>
      </c>
      <c r="J595" s="1" t="s">
        <v>526</v>
      </c>
      <c r="K595" s="1" t="s">
        <v>526</v>
      </c>
      <c r="L595" s="1" t="s">
        <v>526</v>
      </c>
      <c r="M595" s="1" t="s">
        <v>526</v>
      </c>
      <c r="N595" s="1" t="s">
        <v>526</v>
      </c>
      <c r="O595" s="1" t="s">
        <v>526</v>
      </c>
      <c r="P595" s="1" t="s">
        <v>526</v>
      </c>
      <c r="Q595" s="1" t="s">
        <v>526</v>
      </c>
      <c r="R595" s="1" t="s">
        <v>526</v>
      </c>
      <c r="S595" s="1" t="s">
        <v>526</v>
      </c>
      <c r="T595" s="1" t="s">
        <v>336</v>
      </c>
      <c r="U595" s="1" t="s">
        <v>336</v>
      </c>
      <c r="V595" s="1" t="s">
        <v>336</v>
      </c>
      <c r="W595" s="1" t="s">
        <v>336</v>
      </c>
      <c r="X595" s="1" t="s">
        <v>336</v>
      </c>
      <c r="Y595" s="1" t="s">
        <v>336</v>
      </c>
      <c r="Z595" s="1" t="s">
        <v>336</v>
      </c>
      <c r="AA595" s="1"/>
      <c r="AB595" s="1"/>
      <c r="AC595" s="1"/>
      <c r="AD595" s="1"/>
      <c r="AE595" s="1"/>
      <c r="AF595" s="1"/>
      <c r="AG595" s="1"/>
      <c r="AH595" s="18" t="str">
        <f t="array" ref="AH5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5" s="18" t="str">
        <f t="array" ref="AI5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5" s="18" t="e">
        <f>VLOOKUP(data[Lead Name],get_cat!$A$170:$B$171,2,0)</f>
        <v>#N/A</v>
      </c>
    </row>
    <row r="596" spans="1:37" x14ac:dyDescent="0.3">
      <c r="A596" s="1" t="s">
        <v>524</v>
      </c>
      <c r="B596" s="1" t="s">
        <v>336</v>
      </c>
      <c r="C596" s="1" t="s">
        <v>336</v>
      </c>
      <c r="D596" s="1" t="s">
        <v>336</v>
      </c>
      <c r="E596" s="1" t="s">
        <v>526</v>
      </c>
      <c r="F596" s="1" t="s">
        <v>526</v>
      </c>
      <c r="G596" s="1" t="s">
        <v>526</v>
      </c>
      <c r="H596" s="1" t="s">
        <v>526</v>
      </c>
      <c r="I596" s="1" t="s">
        <v>526</v>
      </c>
      <c r="J596" s="1" t="s">
        <v>526</v>
      </c>
      <c r="K596" s="1" t="s">
        <v>526</v>
      </c>
      <c r="L596" s="1" t="s">
        <v>526</v>
      </c>
      <c r="M596" s="1" t="s">
        <v>526</v>
      </c>
      <c r="N596" s="1" t="s">
        <v>526</v>
      </c>
      <c r="O596" s="1" t="s">
        <v>526</v>
      </c>
      <c r="P596" s="1" t="s">
        <v>526</v>
      </c>
      <c r="Q596" s="1" t="s">
        <v>526</v>
      </c>
      <c r="R596" s="1" t="s">
        <v>526</v>
      </c>
      <c r="S596" s="1" t="s">
        <v>526</v>
      </c>
      <c r="T596" s="1" t="s">
        <v>336</v>
      </c>
      <c r="U596" s="1" t="s">
        <v>336</v>
      </c>
      <c r="V596" s="1" t="s">
        <v>336</v>
      </c>
      <c r="W596" s="1" t="s">
        <v>336</v>
      </c>
      <c r="X596" s="1" t="s">
        <v>336</v>
      </c>
      <c r="Y596" s="1" t="s">
        <v>336</v>
      </c>
      <c r="Z596" s="1" t="s">
        <v>336</v>
      </c>
      <c r="AA596" s="1"/>
      <c r="AB596" s="1"/>
      <c r="AC596" s="1"/>
      <c r="AD596" s="1"/>
      <c r="AE596" s="1"/>
      <c r="AF596" s="1"/>
      <c r="AG596" s="1"/>
      <c r="AH596" s="18" t="str">
        <f t="array" ref="AH5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6" s="18" t="str">
        <f t="array" ref="AI5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6" s="18" t="e">
        <f>VLOOKUP(data[Lead Name],get_cat!$A$170:$B$171,2,0)</f>
        <v>#N/A</v>
      </c>
    </row>
    <row r="597" spans="1:37" x14ac:dyDescent="0.3">
      <c r="A597" s="1" t="s">
        <v>524</v>
      </c>
      <c r="B597" s="1" t="s">
        <v>336</v>
      </c>
      <c r="C597" s="1" t="s">
        <v>336</v>
      </c>
      <c r="D597" s="1" t="s">
        <v>336</v>
      </c>
      <c r="E597" s="1" t="s">
        <v>526</v>
      </c>
      <c r="F597" s="1" t="s">
        <v>526</v>
      </c>
      <c r="G597" s="1" t="s">
        <v>526</v>
      </c>
      <c r="H597" s="1" t="s">
        <v>526</v>
      </c>
      <c r="I597" s="1" t="s">
        <v>526</v>
      </c>
      <c r="J597" s="1" t="s">
        <v>526</v>
      </c>
      <c r="K597" s="1" t="s">
        <v>526</v>
      </c>
      <c r="L597" s="1" t="s">
        <v>526</v>
      </c>
      <c r="M597" s="1" t="s">
        <v>526</v>
      </c>
      <c r="N597" s="1" t="s">
        <v>526</v>
      </c>
      <c r="O597" s="1" t="s">
        <v>526</v>
      </c>
      <c r="P597" s="1" t="s">
        <v>526</v>
      </c>
      <c r="Q597" s="1" t="s">
        <v>526</v>
      </c>
      <c r="R597" s="1" t="s">
        <v>526</v>
      </c>
      <c r="S597" s="1" t="s">
        <v>526</v>
      </c>
      <c r="T597" s="1" t="s">
        <v>336</v>
      </c>
      <c r="U597" s="1" t="s">
        <v>336</v>
      </c>
      <c r="V597" s="1" t="s">
        <v>336</v>
      </c>
      <c r="W597" s="1" t="s">
        <v>336</v>
      </c>
      <c r="X597" s="1" t="s">
        <v>336</v>
      </c>
      <c r="Y597" s="1" t="s">
        <v>336</v>
      </c>
      <c r="Z597" s="1" t="s">
        <v>336</v>
      </c>
      <c r="AA597" s="1"/>
      <c r="AB597" s="1"/>
      <c r="AC597" s="1"/>
      <c r="AD597" s="1"/>
      <c r="AE597" s="1"/>
      <c r="AF597" s="1"/>
      <c r="AG597" s="1"/>
      <c r="AH597" s="18" t="str">
        <f t="array" ref="AH5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7" s="18" t="str">
        <f t="array" ref="AI5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7" s="18" t="e">
        <f>VLOOKUP(data[Lead Name],get_cat!$A$170:$B$171,2,0)</f>
        <v>#N/A</v>
      </c>
    </row>
    <row r="598" spans="1:37" x14ac:dyDescent="0.3">
      <c r="A598" s="1" t="s">
        <v>524</v>
      </c>
      <c r="B598" s="1" t="s">
        <v>336</v>
      </c>
      <c r="C598" s="1" t="s">
        <v>336</v>
      </c>
      <c r="D598" s="1" t="s">
        <v>336</v>
      </c>
      <c r="E598" s="1" t="s">
        <v>526</v>
      </c>
      <c r="F598" s="1" t="s">
        <v>526</v>
      </c>
      <c r="G598" s="1" t="s">
        <v>526</v>
      </c>
      <c r="H598" s="1" t="s">
        <v>526</v>
      </c>
      <c r="I598" s="1" t="s">
        <v>526</v>
      </c>
      <c r="J598" s="1" t="s">
        <v>526</v>
      </c>
      <c r="K598" s="1" t="s">
        <v>526</v>
      </c>
      <c r="L598" s="1" t="s">
        <v>526</v>
      </c>
      <c r="M598" s="1" t="s">
        <v>526</v>
      </c>
      <c r="N598" s="1" t="s">
        <v>526</v>
      </c>
      <c r="O598" s="1" t="s">
        <v>526</v>
      </c>
      <c r="P598" s="1" t="s">
        <v>526</v>
      </c>
      <c r="Q598" s="1" t="s">
        <v>526</v>
      </c>
      <c r="R598" s="1" t="s">
        <v>526</v>
      </c>
      <c r="S598" s="1" t="s">
        <v>526</v>
      </c>
      <c r="T598" s="1" t="s">
        <v>336</v>
      </c>
      <c r="U598" s="1" t="s">
        <v>336</v>
      </c>
      <c r="V598" s="1" t="s">
        <v>336</v>
      </c>
      <c r="W598" s="1" t="s">
        <v>336</v>
      </c>
      <c r="X598" s="1" t="s">
        <v>336</v>
      </c>
      <c r="Y598" s="1" t="s">
        <v>336</v>
      </c>
      <c r="Z598" s="1" t="s">
        <v>336</v>
      </c>
      <c r="AA598" s="1"/>
      <c r="AB598" s="1"/>
      <c r="AC598" s="1"/>
      <c r="AD598" s="1"/>
      <c r="AE598" s="1"/>
      <c r="AF598" s="1"/>
      <c r="AG598" s="1"/>
      <c r="AH598" s="18" t="str">
        <f t="array" ref="AH5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8" s="18" t="str">
        <f t="array" ref="AI5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8" s="18" t="e">
        <f>VLOOKUP(data[Lead Name],get_cat!$A$170:$B$171,2,0)</f>
        <v>#N/A</v>
      </c>
    </row>
    <row r="599" spans="1:37" x14ac:dyDescent="0.3">
      <c r="A599" s="1" t="s">
        <v>524</v>
      </c>
      <c r="B599" s="1" t="s">
        <v>336</v>
      </c>
      <c r="C599" s="1" t="s">
        <v>336</v>
      </c>
      <c r="D599" s="1" t="s">
        <v>336</v>
      </c>
      <c r="E599" s="1" t="s">
        <v>526</v>
      </c>
      <c r="F599" s="1" t="s">
        <v>526</v>
      </c>
      <c r="G599" s="1" t="s">
        <v>526</v>
      </c>
      <c r="H599" s="1" t="s">
        <v>526</v>
      </c>
      <c r="I599" s="1" t="s">
        <v>526</v>
      </c>
      <c r="J599" s="1" t="s">
        <v>526</v>
      </c>
      <c r="K599" s="1" t="s">
        <v>526</v>
      </c>
      <c r="L599" s="1" t="s">
        <v>526</v>
      </c>
      <c r="M599" s="1" t="s">
        <v>526</v>
      </c>
      <c r="N599" s="1" t="s">
        <v>526</v>
      </c>
      <c r="O599" s="1" t="s">
        <v>526</v>
      </c>
      <c r="P599" s="1" t="s">
        <v>526</v>
      </c>
      <c r="Q599" s="1" t="s">
        <v>526</v>
      </c>
      <c r="R599" s="1" t="s">
        <v>526</v>
      </c>
      <c r="S599" s="1" t="s">
        <v>526</v>
      </c>
      <c r="T599" s="1" t="s">
        <v>336</v>
      </c>
      <c r="U599" s="1" t="s">
        <v>336</v>
      </c>
      <c r="V599" s="1" t="s">
        <v>336</v>
      </c>
      <c r="W599" s="1" t="s">
        <v>336</v>
      </c>
      <c r="X599" s="1" t="s">
        <v>336</v>
      </c>
      <c r="Y599" s="1" t="s">
        <v>336</v>
      </c>
      <c r="Z599" s="1" t="s">
        <v>336</v>
      </c>
      <c r="AA599" s="1"/>
      <c r="AB599" s="1"/>
      <c r="AC599" s="1"/>
      <c r="AD599" s="1"/>
      <c r="AE599" s="1"/>
      <c r="AF599" s="1"/>
      <c r="AG599" s="1"/>
      <c r="AH599" s="18" t="str">
        <f t="array" ref="AH5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599" s="18" t="str">
        <f t="array" ref="AI5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5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599" s="18" t="e">
        <f>VLOOKUP(data[Lead Name],get_cat!$A$170:$B$171,2,0)</f>
        <v>#N/A</v>
      </c>
    </row>
    <row r="600" spans="1:37" x14ac:dyDescent="0.3">
      <c r="A600" s="1" t="s">
        <v>524</v>
      </c>
      <c r="B600" s="1" t="s">
        <v>336</v>
      </c>
      <c r="C600" s="1" t="s">
        <v>336</v>
      </c>
      <c r="D600" s="1" t="s">
        <v>336</v>
      </c>
      <c r="E600" s="1" t="s">
        <v>526</v>
      </c>
      <c r="F600" s="1" t="s">
        <v>526</v>
      </c>
      <c r="G600" s="1" t="s">
        <v>526</v>
      </c>
      <c r="H600" s="1" t="s">
        <v>526</v>
      </c>
      <c r="I600" s="1" t="s">
        <v>526</v>
      </c>
      <c r="J600" s="1" t="s">
        <v>526</v>
      </c>
      <c r="K600" s="1" t="s">
        <v>526</v>
      </c>
      <c r="L600" s="1" t="s">
        <v>526</v>
      </c>
      <c r="M600" s="1" t="s">
        <v>526</v>
      </c>
      <c r="N600" s="1" t="s">
        <v>526</v>
      </c>
      <c r="O600" s="1" t="s">
        <v>526</v>
      </c>
      <c r="P600" s="1" t="s">
        <v>526</v>
      </c>
      <c r="Q600" s="1" t="s">
        <v>526</v>
      </c>
      <c r="R600" s="1" t="s">
        <v>526</v>
      </c>
      <c r="S600" s="1" t="s">
        <v>526</v>
      </c>
      <c r="T600" s="1" t="s">
        <v>336</v>
      </c>
      <c r="U600" s="1" t="s">
        <v>336</v>
      </c>
      <c r="V600" s="1" t="s">
        <v>336</v>
      </c>
      <c r="W600" s="1" t="s">
        <v>336</v>
      </c>
      <c r="X600" s="1" t="s">
        <v>336</v>
      </c>
      <c r="Y600" s="1" t="s">
        <v>336</v>
      </c>
      <c r="Z600" s="1" t="s">
        <v>336</v>
      </c>
      <c r="AA600" s="1"/>
      <c r="AB600" s="1"/>
      <c r="AC600" s="1"/>
      <c r="AD600" s="1"/>
      <c r="AE600" s="1"/>
      <c r="AF600" s="1"/>
      <c r="AG600" s="1"/>
      <c r="AH600" s="18" t="str">
        <f t="array" ref="AH6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0" s="18" t="str">
        <f t="array" ref="AI6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0" s="18" t="e">
        <f>VLOOKUP(data[Lead Name],get_cat!$A$170:$B$171,2,0)</f>
        <v>#N/A</v>
      </c>
    </row>
    <row r="601" spans="1:37" x14ac:dyDescent="0.3">
      <c r="A601" s="1" t="s">
        <v>524</v>
      </c>
      <c r="B601" s="1" t="s">
        <v>336</v>
      </c>
      <c r="C601" s="1" t="s">
        <v>336</v>
      </c>
      <c r="D601" s="1" t="s">
        <v>336</v>
      </c>
      <c r="E601" s="1" t="s">
        <v>526</v>
      </c>
      <c r="F601" s="1" t="s">
        <v>526</v>
      </c>
      <c r="G601" s="1" t="s">
        <v>526</v>
      </c>
      <c r="H601" s="1" t="s">
        <v>526</v>
      </c>
      <c r="I601" s="1" t="s">
        <v>526</v>
      </c>
      <c r="J601" s="1" t="s">
        <v>526</v>
      </c>
      <c r="K601" s="1" t="s">
        <v>526</v>
      </c>
      <c r="L601" s="1" t="s">
        <v>526</v>
      </c>
      <c r="M601" s="1" t="s">
        <v>526</v>
      </c>
      <c r="N601" s="1" t="s">
        <v>526</v>
      </c>
      <c r="O601" s="1" t="s">
        <v>526</v>
      </c>
      <c r="P601" s="1" t="s">
        <v>526</v>
      </c>
      <c r="Q601" s="1" t="s">
        <v>526</v>
      </c>
      <c r="R601" s="1" t="s">
        <v>526</v>
      </c>
      <c r="S601" s="1" t="s">
        <v>526</v>
      </c>
      <c r="T601" s="1" t="s">
        <v>336</v>
      </c>
      <c r="U601" s="1" t="s">
        <v>336</v>
      </c>
      <c r="V601" s="1" t="s">
        <v>336</v>
      </c>
      <c r="W601" s="1" t="s">
        <v>336</v>
      </c>
      <c r="X601" s="1" t="s">
        <v>336</v>
      </c>
      <c r="Y601" s="1" t="s">
        <v>336</v>
      </c>
      <c r="Z601" s="1" t="s">
        <v>336</v>
      </c>
      <c r="AA601" s="1"/>
      <c r="AB601" s="1"/>
      <c r="AC601" s="1"/>
      <c r="AD601" s="1"/>
      <c r="AE601" s="1"/>
      <c r="AF601" s="1"/>
      <c r="AG601" s="1"/>
      <c r="AH601" s="18" t="str">
        <f t="array" ref="AH6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1" s="18" t="str">
        <f t="array" ref="AI6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1" s="18" t="e">
        <f>VLOOKUP(data[Lead Name],get_cat!$A$170:$B$171,2,0)</f>
        <v>#N/A</v>
      </c>
    </row>
    <row r="602" spans="1:37" x14ac:dyDescent="0.3">
      <c r="A602" s="1" t="s">
        <v>524</v>
      </c>
      <c r="B602" s="1" t="s">
        <v>336</v>
      </c>
      <c r="C602" s="1" t="s">
        <v>336</v>
      </c>
      <c r="D602" s="1" t="s">
        <v>336</v>
      </c>
      <c r="E602" s="1" t="s">
        <v>526</v>
      </c>
      <c r="F602" s="1" t="s">
        <v>526</v>
      </c>
      <c r="G602" s="1" t="s">
        <v>526</v>
      </c>
      <c r="H602" s="1" t="s">
        <v>526</v>
      </c>
      <c r="I602" s="1" t="s">
        <v>526</v>
      </c>
      <c r="J602" s="1" t="s">
        <v>526</v>
      </c>
      <c r="K602" s="1" t="s">
        <v>526</v>
      </c>
      <c r="L602" s="1" t="s">
        <v>526</v>
      </c>
      <c r="M602" s="1" t="s">
        <v>526</v>
      </c>
      <c r="N602" s="1" t="s">
        <v>526</v>
      </c>
      <c r="O602" s="1" t="s">
        <v>526</v>
      </c>
      <c r="P602" s="1" t="s">
        <v>526</v>
      </c>
      <c r="Q602" s="1" t="s">
        <v>526</v>
      </c>
      <c r="R602" s="1" t="s">
        <v>526</v>
      </c>
      <c r="S602" s="1" t="s">
        <v>526</v>
      </c>
      <c r="T602" s="1" t="s">
        <v>336</v>
      </c>
      <c r="U602" s="1" t="s">
        <v>336</v>
      </c>
      <c r="V602" s="1" t="s">
        <v>336</v>
      </c>
      <c r="W602" s="1" t="s">
        <v>336</v>
      </c>
      <c r="X602" s="1" t="s">
        <v>336</v>
      </c>
      <c r="Y602" s="1" t="s">
        <v>336</v>
      </c>
      <c r="Z602" s="1" t="s">
        <v>336</v>
      </c>
      <c r="AA602" s="1"/>
      <c r="AB602" s="1"/>
      <c r="AC602" s="1"/>
      <c r="AD602" s="1"/>
      <c r="AE602" s="1"/>
      <c r="AF602" s="1"/>
      <c r="AG602" s="1"/>
      <c r="AH602" s="18" t="str">
        <f t="array" ref="AH6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2" s="18" t="str">
        <f t="array" ref="AI6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2" s="18" t="e">
        <f>VLOOKUP(data[Lead Name],get_cat!$A$170:$B$171,2,0)</f>
        <v>#N/A</v>
      </c>
    </row>
    <row r="603" spans="1:37" x14ac:dyDescent="0.3">
      <c r="A603" s="1" t="s">
        <v>524</v>
      </c>
      <c r="B603" s="1" t="s">
        <v>336</v>
      </c>
      <c r="C603" s="1" t="s">
        <v>336</v>
      </c>
      <c r="D603" s="1" t="s">
        <v>336</v>
      </c>
      <c r="E603" s="1" t="s">
        <v>526</v>
      </c>
      <c r="F603" s="1" t="s">
        <v>526</v>
      </c>
      <c r="G603" s="1" t="s">
        <v>526</v>
      </c>
      <c r="H603" s="1" t="s">
        <v>526</v>
      </c>
      <c r="I603" s="1" t="s">
        <v>526</v>
      </c>
      <c r="J603" s="1" t="s">
        <v>526</v>
      </c>
      <c r="K603" s="1" t="s">
        <v>526</v>
      </c>
      <c r="L603" s="1" t="s">
        <v>526</v>
      </c>
      <c r="M603" s="1" t="s">
        <v>526</v>
      </c>
      <c r="N603" s="1" t="s">
        <v>526</v>
      </c>
      <c r="O603" s="1" t="s">
        <v>526</v>
      </c>
      <c r="P603" s="1" t="s">
        <v>526</v>
      </c>
      <c r="Q603" s="1" t="s">
        <v>526</v>
      </c>
      <c r="R603" s="1" t="s">
        <v>526</v>
      </c>
      <c r="S603" s="1" t="s">
        <v>526</v>
      </c>
      <c r="T603" s="1" t="s">
        <v>336</v>
      </c>
      <c r="U603" s="1" t="s">
        <v>336</v>
      </c>
      <c r="V603" s="1" t="s">
        <v>336</v>
      </c>
      <c r="W603" s="1" t="s">
        <v>336</v>
      </c>
      <c r="X603" s="1" t="s">
        <v>336</v>
      </c>
      <c r="Y603" s="1" t="s">
        <v>336</v>
      </c>
      <c r="Z603" s="1" t="s">
        <v>336</v>
      </c>
      <c r="AA603" s="1"/>
      <c r="AB603" s="1"/>
      <c r="AC603" s="1"/>
      <c r="AD603" s="1"/>
      <c r="AE603" s="1"/>
      <c r="AF603" s="1"/>
      <c r="AG603" s="1"/>
      <c r="AH603" s="18" t="str">
        <f t="array" ref="AH6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3" s="18" t="str">
        <f t="array" ref="AI6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3" s="18" t="e">
        <f>VLOOKUP(data[Lead Name],get_cat!$A$170:$B$171,2,0)</f>
        <v>#N/A</v>
      </c>
    </row>
    <row r="604" spans="1:37" x14ac:dyDescent="0.3">
      <c r="A604" s="1" t="s">
        <v>524</v>
      </c>
      <c r="B604" s="1" t="s">
        <v>336</v>
      </c>
      <c r="C604" s="1" t="s">
        <v>336</v>
      </c>
      <c r="D604" s="1" t="s">
        <v>336</v>
      </c>
      <c r="E604" s="1" t="s">
        <v>526</v>
      </c>
      <c r="F604" s="1" t="s">
        <v>526</v>
      </c>
      <c r="G604" s="1" t="s">
        <v>526</v>
      </c>
      <c r="H604" s="1" t="s">
        <v>526</v>
      </c>
      <c r="I604" s="1" t="s">
        <v>526</v>
      </c>
      <c r="J604" s="1" t="s">
        <v>526</v>
      </c>
      <c r="K604" s="1" t="s">
        <v>526</v>
      </c>
      <c r="L604" s="1" t="s">
        <v>526</v>
      </c>
      <c r="M604" s="1" t="s">
        <v>526</v>
      </c>
      <c r="N604" s="1" t="s">
        <v>526</v>
      </c>
      <c r="O604" s="1" t="s">
        <v>526</v>
      </c>
      <c r="P604" s="1" t="s">
        <v>526</v>
      </c>
      <c r="Q604" s="1" t="s">
        <v>526</v>
      </c>
      <c r="R604" s="1" t="s">
        <v>526</v>
      </c>
      <c r="S604" s="1" t="s">
        <v>526</v>
      </c>
      <c r="T604" s="1" t="s">
        <v>336</v>
      </c>
      <c r="U604" s="1" t="s">
        <v>336</v>
      </c>
      <c r="V604" s="1" t="s">
        <v>336</v>
      </c>
      <c r="W604" s="1" t="s">
        <v>336</v>
      </c>
      <c r="X604" s="1" t="s">
        <v>336</v>
      </c>
      <c r="Y604" s="1" t="s">
        <v>336</v>
      </c>
      <c r="Z604" s="1" t="s">
        <v>336</v>
      </c>
      <c r="AA604" s="1"/>
      <c r="AB604" s="1"/>
      <c r="AC604" s="1"/>
      <c r="AD604" s="1"/>
      <c r="AE604" s="1"/>
      <c r="AF604" s="1"/>
      <c r="AG604" s="1"/>
      <c r="AH604" s="18" t="str">
        <f t="array" ref="AH6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4" s="18" t="str">
        <f t="array" ref="AI6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4" s="18" t="e">
        <f>VLOOKUP(data[Lead Name],get_cat!$A$170:$B$171,2,0)</f>
        <v>#N/A</v>
      </c>
    </row>
    <row r="605" spans="1:37" x14ac:dyDescent="0.3">
      <c r="A605" s="1" t="s">
        <v>524</v>
      </c>
      <c r="B605" s="1" t="s">
        <v>336</v>
      </c>
      <c r="C605" s="1" t="s">
        <v>336</v>
      </c>
      <c r="D605" s="1" t="s">
        <v>336</v>
      </c>
      <c r="E605" s="1" t="s">
        <v>526</v>
      </c>
      <c r="F605" s="1" t="s">
        <v>526</v>
      </c>
      <c r="G605" s="1" t="s">
        <v>526</v>
      </c>
      <c r="H605" s="1" t="s">
        <v>526</v>
      </c>
      <c r="I605" s="1" t="s">
        <v>526</v>
      </c>
      <c r="J605" s="1" t="s">
        <v>526</v>
      </c>
      <c r="K605" s="1" t="s">
        <v>526</v>
      </c>
      <c r="L605" s="1" t="s">
        <v>526</v>
      </c>
      <c r="M605" s="1" t="s">
        <v>526</v>
      </c>
      <c r="N605" s="1" t="s">
        <v>526</v>
      </c>
      <c r="O605" s="1" t="s">
        <v>526</v>
      </c>
      <c r="P605" s="1" t="s">
        <v>526</v>
      </c>
      <c r="Q605" s="1" t="s">
        <v>526</v>
      </c>
      <c r="R605" s="1" t="s">
        <v>526</v>
      </c>
      <c r="S605" s="1" t="s">
        <v>526</v>
      </c>
      <c r="T605" s="1" t="s">
        <v>336</v>
      </c>
      <c r="U605" s="1" t="s">
        <v>336</v>
      </c>
      <c r="V605" s="1" t="s">
        <v>336</v>
      </c>
      <c r="W605" s="1" t="s">
        <v>336</v>
      </c>
      <c r="X605" s="1" t="s">
        <v>336</v>
      </c>
      <c r="Y605" s="1" t="s">
        <v>336</v>
      </c>
      <c r="Z605" s="1" t="s">
        <v>336</v>
      </c>
      <c r="AA605" s="1"/>
      <c r="AB605" s="1"/>
      <c r="AC605" s="1"/>
      <c r="AD605" s="1"/>
      <c r="AE605" s="1"/>
      <c r="AF605" s="1"/>
      <c r="AG605" s="1"/>
      <c r="AH605" s="18" t="str">
        <f t="array" ref="AH6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5" s="18" t="str">
        <f t="array" ref="AI6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5" s="18" t="e">
        <f>VLOOKUP(data[Lead Name],get_cat!$A$170:$B$171,2,0)</f>
        <v>#N/A</v>
      </c>
    </row>
    <row r="606" spans="1:37" x14ac:dyDescent="0.3">
      <c r="A606" s="1" t="s">
        <v>524</v>
      </c>
      <c r="B606" s="1" t="s">
        <v>336</v>
      </c>
      <c r="C606" s="1" t="s">
        <v>336</v>
      </c>
      <c r="D606" s="1" t="s">
        <v>336</v>
      </c>
      <c r="E606" s="1" t="s">
        <v>526</v>
      </c>
      <c r="F606" s="1" t="s">
        <v>526</v>
      </c>
      <c r="G606" s="1" t="s">
        <v>526</v>
      </c>
      <c r="H606" s="1" t="s">
        <v>526</v>
      </c>
      <c r="I606" s="1" t="s">
        <v>526</v>
      </c>
      <c r="J606" s="1" t="s">
        <v>526</v>
      </c>
      <c r="K606" s="1" t="s">
        <v>526</v>
      </c>
      <c r="L606" s="1" t="s">
        <v>526</v>
      </c>
      <c r="M606" s="1" t="s">
        <v>526</v>
      </c>
      <c r="N606" s="1" t="s">
        <v>526</v>
      </c>
      <c r="O606" s="1" t="s">
        <v>526</v>
      </c>
      <c r="P606" s="1" t="s">
        <v>526</v>
      </c>
      <c r="Q606" s="1" t="s">
        <v>526</v>
      </c>
      <c r="R606" s="1" t="s">
        <v>526</v>
      </c>
      <c r="S606" s="1" t="s">
        <v>526</v>
      </c>
      <c r="T606" s="1" t="s">
        <v>336</v>
      </c>
      <c r="U606" s="1" t="s">
        <v>336</v>
      </c>
      <c r="V606" s="1" t="s">
        <v>336</v>
      </c>
      <c r="W606" s="1" t="s">
        <v>336</v>
      </c>
      <c r="X606" s="1" t="s">
        <v>336</v>
      </c>
      <c r="Y606" s="1" t="s">
        <v>336</v>
      </c>
      <c r="Z606" s="1" t="s">
        <v>336</v>
      </c>
      <c r="AA606" s="1"/>
      <c r="AB606" s="1"/>
      <c r="AC606" s="1"/>
      <c r="AD606" s="1"/>
      <c r="AE606" s="1"/>
      <c r="AF606" s="1"/>
      <c r="AG606" s="1"/>
      <c r="AH606" s="18" t="str">
        <f t="array" ref="AH6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6" s="18" t="str">
        <f t="array" ref="AI6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6" s="18" t="e">
        <f>VLOOKUP(data[Lead Name],get_cat!$A$170:$B$171,2,0)</f>
        <v>#N/A</v>
      </c>
    </row>
    <row r="607" spans="1:37" x14ac:dyDescent="0.3">
      <c r="A607" s="1" t="s">
        <v>524</v>
      </c>
      <c r="B607" s="1" t="s">
        <v>336</v>
      </c>
      <c r="C607" s="1" t="s">
        <v>336</v>
      </c>
      <c r="D607" s="1" t="s">
        <v>336</v>
      </c>
      <c r="E607" s="1" t="s">
        <v>526</v>
      </c>
      <c r="F607" s="1" t="s">
        <v>526</v>
      </c>
      <c r="G607" s="1" t="s">
        <v>526</v>
      </c>
      <c r="H607" s="1" t="s">
        <v>526</v>
      </c>
      <c r="I607" s="1" t="s">
        <v>526</v>
      </c>
      <c r="J607" s="1" t="s">
        <v>526</v>
      </c>
      <c r="K607" s="1" t="s">
        <v>526</v>
      </c>
      <c r="L607" s="1" t="s">
        <v>526</v>
      </c>
      <c r="M607" s="1" t="s">
        <v>526</v>
      </c>
      <c r="N607" s="1" t="s">
        <v>526</v>
      </c>
      <c r="O607" s="1" t="s">
        <v>526</v>
      </c>
      <c r="P607" s="1" t="s">
        <v>526</v>
      </c>
      <c r="Q607" s="1" t="s">
        <v>526</v>
      </c>
      <c r="R607" s="1" t="s">
        <v>526</v>
      </c>
      <c r="S607" s="1" t="s">
        <v>526</v>
      </c>
      <c r="T607" s="1" t="s">
        <v>336</v>
      </c>
      <c r="U607" s="1" t="s">
        <v>336</v>
      </c>
      <c r="V607" s="1" t="s">
        <v>336</v>
      </c>
      <c r="W607" s="1" t="s">
        <v>336</v>
      </c>
      <c r="X607" s="1" t="s">
        <v>336</v>
      </c>
      <c r="Y607" s="1" t="s">
        <v>336</v>
      </c>
      <c r="Z607" s="1" t="s">
        <v>336</v>
      </c>
      <c r="AA607" s="1"/>
      <c r="AB607" s="1"/>
      <c r="AC607" s="1"/>
      <c r="AD607" s="1"/>
      <c r="AE607" s="1"/>
      <c r="AF607" s="1"/>
      <c r="AG607" s="1"/>
      <c r="AH607" s="18" t="str">
        <f t="array" ref="AH6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7" s="18" t="str">
        <f t="array" ref="AI6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7" s="18" t="e">
        <f>VLOOKUP(data[Lead Name],get_cat!$A$170:$B$171,2,0)</f>
        <v>#N/A</v>
      </c>
    </row>
    <row r="608" spans="1:37" x14ac:dyDescent="0.3">
      <c r="A608" s="1" t="s">
        <v>524</v>
      </c>
      <c r="B608" s="1" t="s">
        <v>336</v>
      </c>
      <c r="C608" s="1" t="s">
        <v>336</v>
      </c>
      <c r="D608" s="1" t="s">
        <v>336</v>
      </c>
      <c r="E608" s="1" t="s">
        <v>526</v>
      </c>
      <c r="F608" s="1" t="s">
        <v>526</v>
      </c>
      <c r="G608" s="1" t="s">
        <v>526</v>
      </c>
      <c r="H608" s="1" t="s">
        <v>526</v>
      </c>
      <c r="I608" s="1" t="s">
        <v>526</v>
      </c>
      <c r="J608" s="1" t="s">
        <v>526</v>
      </c>
      <c r="K608" s="1" t="s">
        <v>526</v>
      </c>
      <c r="L608" s="1" t="s">
        <v>526</v>
      </c>
      <c r="M608" s="1" t="s">
        <v>526</v>
      </c>
      <c r="N608" s="1" t="s">
        <v>526</v>
      </c>
      <c r="O608" s="1" t="s">
        <v>526</v>
      </c>
      <c r="P608" s="1" t="s">
        <v>526</v>
      </c>
      <c r="Q608" s="1" t="s">
        <v>526</v>
      </c>
      <c r="R608" s="1" t="s">
        <v>526</v>
      </c>
      <c r="S608" s="1" t="s">
        <v>526</v>
      </c>
      <c r="T608" s="1" t="s">
        <v>336</v>
      </c>
      <c r="U608" s="1" t="s">
        <v>336</v>
      </c>
      <c r="V608" s="1" t="s">
        <v>336</v>
      </c>
      <c r="W608" s="1" t="s">
        <v>336</v>
      </c>
      <c r="X608" s="1" t="s">
        <v>336</v>
      </c>
      <c r="Y608" s="1" t="s">
        <v>336</v>
      </c>
      <c r="Z608" s="1" t="s">
        <v>336</v>
      </c>
      <c r="AA608" s="1"/>
      <c r="AB608" s="1"/>
      <c r="AC608" s="1"/>
      <c r="AD608" s="1"/>
      <c r="AE608" s="1"/>
      <c r="AF608" s="1"/>
      <c r="AG608" s="1"/>
      <c r="AH608" s="18" t="str">
        <f t="array" ref="AH6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8" s="18" t="str">
        <f t="array" ref="AI6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8" s="18" t="e">
        <f>VLOOKUP(data[Lead Name],get_cat!$A$170:$B$171,2,0)</f>
        <v>#N/A</v>
      </c>
    </row>
    <row r="609" spans="1:37" x14ac:dyDescent="0.3">
      <c r="A609" s="1" t="s">
        <v>524</v>
      </c>
      <c r="B609" s="1" t="s">
        <v>336</v>
      </c>
      <c r="C609" s="1" t="s">
        <v>336</v>
      </c>
      <c r="D609" s="1" t="s">
        <v>336</v>
      </c>
      <c r="E609" s="1" t="s">
        <v>526</v>
      </c>
      <c r="F609" s="1" t="s">
        <v>526</v>
      </c>
      <c r="G609" s="1" t="s">
        <v>526</v>
      </c>
      <c r="H609" s="1" t="s">
        <v>526</v>
      </c>
      <c r="I609" s="1" t="s">
        <v>526</v>
      </c>
      <c r="J609" s="1" t="s">
        <v>526</v>
      </c>
      <c r="K609" s="1" t="s">
        <v>526</v>
      </c>
      <c r="L609" s="1" t="s">
        <v>526</v>
      </c>
      <c r="M609" s="1" t="s">
        <v>526</v>
      </c>
      <c r="N609" s="1" t="s">
        <v>526</v>
      </c>
      <c r="O609" s="1" t="s">
        <v>526</v>
      </c>
      <c r="P609" s="1" t="s">
        <v>526</v>
      </c>
      <c r="Q609" s="1" t="s">
        <v>526</v>
      </c>
      <c r="R609" s="1" t="s">
        <v>526</v>
      </c>
      <c r="S609" s="1" t="s">
        <v>526</v>
      </c>
      <c r="T609" s="1" t="s">
        <v>336</v>
      </c>
      <c r="U609" s="1" t="s">
        <v>336</v>
      </c>
      <c r="V609" s="1" t="s">
        <v>336</v>
      </c>
      <c r="W609" s="1" t="s">
        <v>336</v>
      </c>
      <c r="X609" s="1" t="s">
        <v>336</v>
      </c>
      <c r="Y609" s="1" t="s">
        <v>336</v>
      </c>
      <c r="Z609" s="1" t="s">
        <v>336</v>
      </c>
      <c r="AA609" s="1"/>
      <c r="AB609" s="1"/>
      <c r="AC609" s="1"/>
      <c r="AD609" s="1"/>
      <c r="AE609" s="1"/>
      <c r="AF609" s="1"/>
      <c r="AG609" s="1"/>
      <c r="AH609" s="18" t="str">
        <f t="array" ref="AH6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09" s="18" t="str">
        <f t="array" ref="AI6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09" s="18" t="e">
        <f>VLOOKUP(data[Lead Name],get_cat!$A$170:$B$171,2,0)</f>
        <v>#N/A</v>
      </c>
    </row>
    <row r="610" spans="1:37" x14ac:dyDescent="0.3">
      <c r="A610" s="1" t="s">
        <v>524</v>
      </c>
      <c r="B610" s="1" t="s">
        <v>336</v>
      </c>
      <c r="C610" s="1" t="s">
        <v>336</v>
      </c>
      <c r="D610" s="1" t="s">
        <v>336</v>
      </c>
      <c r="E610" s="1" t="s">
        <v>526</v>
      </c>
      <c r="F610" s="1" t="s">
        <v>526</v>
      </c>
      <c r="G610" s="1" t="s">
        <v>526</v>
      </c>
      <c r="H610" s="1" t="s">
        <v>526</v>
      </c>
      <c r="I610" s="1" t="s">
        <v>526</v>
      </c>
      <c r="J610" s="1" t="s">
        <v>526</v>
      </c>
      <c r="K610" s="1" t="s">
        <v>526</v>
      </c>
      <c r="L610" s="1" t="s">
        <v>526</v>
      </c>
      <c r="M610" s="1" t="s">
        <v>526</v>
      </c>
      <c r="N610" s="1" t="s">
        <v>526</v>
      </c>
      <c r="O610" s="1" t="s">
        <v>526</v>
      </c>
      <c r="P610" s="1" t="s">
        <v>526</v>
      </c>
      <c r="Q610" s="1" t="s">
        <v>526</v>
      </c>
      <c r="R610" s="1" t="s">
        <v>526</v>
      </c>
      <c r="S610" s="1" t="s">
        <v>526</v>
      </c>
      <c r="T610" s="1" t="s">
        <v>336</v>
      </c>
      <c r="U610" s="1" t="s">
        <v>336</v>
      </c>
      <c r="V610" s="1" t="s">
        <v>336</v>
      </c>
      <c r="W610" s="1" t="s">
        <v>336</v>
      </c>
      <c r="X610" s="1" t="s">
        <v>336</v>
      </c>
      <c r="Y610" s="1" t="s">
        <v>336</v>
      </c>
      <c r="Z610" s="1" t="s">
        <v>336</v>
      </c>
      <c r="AA610" s="1"/>
      <c r="AB610" s="1"/>
      <c r="AC610" s="1"/>
      <c r="AD610" s="1"/>
      <c r="AE610" s="1"/>
      <c r="AF610" s="1"/>
      <c r="AG610" s="1"/>
      <c r="AH610" s="18" t="str">
        <f t="array" ref="AH6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0" s="18" t="str">
        <f t="array" ref="AI6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0" s="18" t="e">
        <f>VLOOKUP(data[Lead Name],get_cat!$A$170:$B$171,2,0)</f>
        <v>#N/A</v>
      </c>
    </row>
    <row r="611" spans="1:37" x14ac:dyDescent="0.3">
      <c r="A611" s="1" t="s">
        <v>524</v>
      </c>
      <c r="B611" s="1" t="s">
        <v>336</v>
      </c>
      <c r="C611" s="1" t="s">
        <v>336</v>
      </c>
      <c r="D611" s="1" t="s">
        <v>336</v>
      </c>
      <c r="E611" s="1" t="s">
        <v>526</v>
      </c>
      <c r="F611" s="1" t="s">
        <v>526</v>
      </c>
      <c r="G611" s="1" t="s">
        <v>526</v>
      </c>
      <c r="H611" s="1" t="s">
        <v>526</v>
      </c>
      <c r="I611" s="1" t="s">
        <v>526</v>
      </c>
      <c r="J611" s="1" t="s">
        <v>526</v>
      </c>
      <c r="K611" s="1" t="s">
        <v>526</v>
      </c>
      <c r="L611" s="1" t="s">
        <v>526</v>
      </c>
      <c r="M611" s="1" t="s">
        <v>526</v>
      </c>
      <c r="N611" s="1" t="s">
        <v>526</v>
      </c>
      <c r="O611" s="1" t="s">
        <v>526</v>
      </c>
      <c r="P611" s="1" t="s">
        <v>526</v>
      </c>
      <c r="Q611" s="1" t="s">
        <v>526</v>
      </c>
      <c r="R611" s="1" t="s">
        <v>526</v>
      </c>
      <c r="S611" s="1" t="s">
        <v>526</v>
      </c>
      <c r="T611" s="1" t="s">
        <v>336</v>
      </c>
      <c r="U611" s="1" t="s">
        <v>336</v>
      </c>
      <c r="V611" s="1" t="s">
        <v>336</v>
      </c>
      <c r="W611" s="1" t="s">
        <v>336</v>
      </c>
      <c r="X611" s="1" t="s">
        <v>336</v>
      </c>
      <c r="Y611" s="1" t="s">
        <v>336</v>
      </c>
      <c r="Z611" s="1" t="s">
        <v>336</v>
      </c>
      <c r="AA611" s="1"/>
      <c r="AB611" s="1"/>
      <c r="AC611" s="1"/>
      <c r="AD611" s="1"/>
      <c r="AE611" s="1"/>
      <c r="AF611" s="1"/>
      <c r="AG611" s="1"/>
      <c r="AH611" s="18" t="str">
        <f t="array" ref="AH6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1" s="18" t="str">
        <f t="array" ref="AI6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1" s="18" t="e">
        <f>VLOOKUP(data[Lead Name],get_cat!$A$170:$B$171,2,0)</f>
        <v>#N/A</v>
      </c>
    </row>
    <row r="612" spans="1:37" x14ac:dyDescent="0.3">
      <c r="A612" s="1" t="s">
        <v>524</v>
      </c>
      <c r="B612" s="1" t="s">
        <v>336</v>
      </c>
      <c r="C612" s="1" t="s">
        <v>336</v>
      </c>
      <c r="D612" s="1" t="s">
        <v>336</v>
      </c>
      <c r="E612" s="1" t="s">
        <v>526</v>
      </c>
      <c r="F612" s="1" t="s">
        <v>526</v>
      </c>
      <c r="G612" s="1" t="s">
        <v>526</v>
      </c>
      <c r="H612" s="1" t="s">
        <v>526</v>
      </c>
      <c r="I612" s="1" t="s">
        <v>526</v>
      </c>
      <c r="J612" s="1" t="s">
        <v>526</v>
      </c>
      <c r="K612" s="1" t="s">
        <v>526</v>
      </c>
      <c r="L612" s="1" t="s">
        <v>526</v>
      </c>
      <c r="M612" s="1" t="s">
        <v>526</v>
      </c>
      <c r="N612" s="1" t="s">
        <v>526</v>
      </c>
      <c r="O612" s="1" t="s">
        <v>526</v>
      </c>
      <c r="P612" s="1" t="s">
        <v>526</v>
      </c>
      <c r="Q612" s="1" t="s">
        <v>526</v>
      </c>
      <c r="R612" s="1" t="s">
        <v>526</v>
      </c>
      <c r="S612" s="1" t="s">
        <v>526</v>
      </c>
      <c r="T612" s="1" t="s">
        <v>336</v>
      </c>
      <c r="U612" s="1" t="s">
        <v>336</v>
      </c>
      <c r="V612" s="1" t="s">
        <v>336</v>
      </c>
      <c r="W612" s="1" t="s">
        <v>336</v>
      </c>
      <c r="X612" s="1" t="s">
        <v>336</v>
      </c>
      <c r="Y612" s="1" t="s">
        <v>336</v>
      </c>
      <c r="Z612" s="1" t="s">
        <v>336</v>
      </c>
      <c r="AA612" s="1"/>
      <c r="AB612" s="1"/>
      <c r="AC612" s="1"/>
      <c r="AD612" s="1"/>
      <c r="AE612" s="1"/>
      <c r="AF612" s="1"/>
      <c r="AG612" s="1"/>
      <c r="AH612" s="18" t="str">
        <f t="array" ref="AH6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2" s="18" t="str">
        <f t="array" ref="AI6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2" s="18" t="e">
        <f>VLOOKUP(data[Lead Name],get_cat!$A$170:$B$171,2,0)</f>
        <v>#N/A</v>
      </c>
    </row>
    <row r="613" spans="1:37" x14ac:dyDescent="0.3">
      <c r="A613" s="1" t="s">
        <v>524</v>
      </c>
      <c r="B613" s="1" t="s">
        <v>336</v>
      </c>
      <c r="C613" s="1" t="s">
        <v>336</v>
      </c>
      <c r="D613" s="1" t="s">
        <v>336</v>
      </c>
      <c r="E613" s="1" t="s">
        <v>526</v>
      </c>
      <c r="F613" s="1" t="s">
        <v>526</v>
      </c>
      <c r="G613" s="1" t="s">
        <v>526</v>
      </c>
      <c r="H613" s="1" t="s">
        <v>526</v>
      </c>
      <c r="I613" s="1" t="s">
        <v>526</v>
      </c>
      <c r="J613" s="1" t="s">
        <v>526</v>
      </c>
      <c r="K613" s="1" t="s">
        <v>526</v>
      </c>
      <c r="L613" s="1" t="s">
        <v>526</v>
      </c>
      <c r="M613" s="1" t="s">
        <v>526</v>
      </c>
      <c r="N613" s="1" t="s">
        <v>526</v>
      </c>
      <c r="O613" s="1" t="s">
        <v>526</v>
      </c>
      <c r="P613" s="1" t="s">
        <v>526</v>
      </c>
      <c r="Q613" s="1" t="s">
        <v>526</v>
      </c>
      <c r="R613" s="1" t="s">
        <v>526</v>
      </c>
      <c r="S613" s="1" t="s">
        <v>526</v>
      </c>
      <c r="T613" s="1" t="s">
        <v>336</v>
      </c>
      <c r="U613" s="1" t="s">
        <v>336</v>
      </c>
      <c r="V613" s="1" t="s">
        <v>336</v>
      </c>
      <c r="W613" s="1" t="s">
        <v>336</v>
      </c>
      <c r="X613" s="1" t="s">
        <v>336</v>
      </c>
      <c r="Y613" s="1" t="s">
        <v>336</v>
      </c>
      <c r="Z613" s="1" t="s">
        <v>336</v>
      </c>
      <c r="AA613" s="1"/>
      <c r="AB613" s="1"/>
      <c r="AC613" s="1"/>
      <c r="AD613" s="1"/>
      <c r="AE613" s="1"/>
      <c r="AF613" s="1"/>
      <c r="AG613" s="1"/>
      <c r="AH613" s="18" t="str">
        <f t="array" ref="AH6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3" s="18" t="str">
        <f t="array" ref="AI6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3" s="18" t="e">
        <f>VLOOKUP(data[Lead Name],get_cat!$A$170:$B$171,2,0)</f>
        <v>#N/A</v>
      </c>
    </row>
    <row r="614" spans="1:37" x14ac:dyDescent="0.3">
      <c r="A614" s="1" t="s">
        <v>524</v>
      </c>
      <c r="B614" s="1" t="s">
        <v>336</v>
      </c>
      <c r="C614" s="1" t="s">
        <v>336</v>
      </c>
      <c r="D614" s="1" t="s">
        <v>336</v>
      </c>
      <c r="E614" s="1" t="s">
        <v>526</v>
      </c>
      <c r="F614" s="1" t="s">
        <v>526</v>
      </c>
      <c r="G614" s="1" t="s">
        <v>526</v>
      </c>
      <c r="H614" s="1" t="s">
        <v>526</v>
      </c>
      <c r="I614" s="1" t="s">
        <v>526</v>
      </c>
      <c r="J614" s="1" t="s">
        <v>526</v>
      </c>
      <c r="K614" s="1" t="s">
        <v>526</v>
      </c>
      <c r="L614" s="1" t="s">
        <v>526</v>
      </c>
      <c r="M614" s="1" t="s">
        <v>526</v>
      </c>
      <c r="N614" s="1" t="s">
        <v>526</v>
      </c>
      <c r="O614" s="1" t="s">
        <v>526</v>
      </c>
      <c r="P614" s="1" t="s">
        <v>526</v>
      </c>
      <c r="Q614" s="1" t="s">
        <v>526</v>
      </c>
      <c r="R614" s="1" t="s">
        <v>526</v>
      </c>
      <c r="S614" s="1" t="s">
        <v>526</v>
      </c>
      <c r="T614" s="1" t="s">
        <v>336</v>
      </c>
      <c r="U614" s="1" t="s">
        <v>336</v>
      </c>
      <c r="V614" s="1" t="s">
        <v>336</v>
      </c>
      <c r="W614" s="1" t="s">
        <v>336</v>
      </c>
      <c r="X614" s="1" t="s">
        <v>336</v>
      </c>
      <c r="Y614" s="1" t="s">
        <v>336</v>
      </c>
      <c r="Z614" s="1" t="s">
        <v>336</v>
      </c>
      <c r="AA614" s="1"/>
      <c r="AB614" s="1"/>
      <c r="AC614" s="1"/>
      <c r="AD614" s="1"/>
      <c r="AE614" s="1"/>
      <c r="AF614" s="1"/>
      <c r="AG614" s="1"/>
      <c r="AH614" s="18" t="str">
        <f t="array" ref="AH6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4" s="18" t="str">
        <f t="array" ref="AI6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4" s="18" t="e">
        <f>VLOOKUP(data[Lead Name],get_cat!$A$170:$B$171,2,0)</f>
        <v>#N/A</v>
      </c>
    </row>
    <row r="615" spans="1:37" x14ac:dyDescent="0.3">
      <c r="A615" s="1" t="s">
        <v>524</v>
      </c>
      <c r="B615" s="1" t="s">
        <v>336</v>
      </c>
      <c r="C615" s="1" t="s">
        <v>336</v>
      </c>
      <c r="D615" s="1" t="s">
        <v>336</v>
      </c>
      <c r="E615" s="1" t="s">
        <v>526</v>
      </c>
      <c r="F615" s="1" t="s">
        <v>526</v>
      </c>
      <c r="G615" s="1" t="s">
        <v>526</v>
      </c>
      <c r="H615" s="1" t="s">
        <v>526</v>
      </c>
      <c r="I615" s="1" t="s">
        <v>526</v>
      </c>
      <c r="J615" s="1" t="s">
        <v>526</v>
      </c>
      <c r="K615" s="1" t="s">
        <v>526</v>
      </c>
      <c r="L615" s="1" t="s">
        <v>526</v>
      </c>
      <c r="M615" s="1" t="s">
        <v>526</v>
      </c>
      <c r="N615" s="1" t="s">
        <v>526</v>
      </c>
      <c r="O615" s="1" t="s">
        <v>526</v>
      </c>
      <c r="P615" s="1" t="s">
        <v>526</v>
      </c>
      <c r="Q615" s="1" t="s">
        <v>526</v>
      </c>
      <c r="R615" s="1" t="s">
        <v>526</v>
      </c>
      <c r="S615" s="1" t="s">
        <v>526</v>
      </c>
      <c r="T615" s="1" t="s">
        <v>336</v>
      </c>
      <c r="U615" s="1" t="s">
        <v>336</v>
      </c>
      <c r="V615" s="1" t="s">
        <v>336</v>
      </c>
      <c r="W615" s="1" t="s">
        <v>336</v>
      </c>
      <c r="X615" s="1" t="s">
        <v>336</v>
      </c>
      <c r="Y615" s="1" t="s">
        <v>336</v>
      </c>
      <c r="Z615" s="1" t="s">
        <v>336</v>
      </c>
      <c r="AA615" s="1"/>
      <c r="AB615" s="1"/>
      <c r="AC615" s="1"/>
      <c r="AD615" s="1"/>
      <c r="AE615" s="1"/>
      <c r="AF615" s="1"/>
      <c r="AG615" s="1"/>
      <c r="AH615" s="18" t="str">
        <f t="array" ref="AH6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5" s="18" t="str">
        <f t="array" ref="AI6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5" s="18" t="e">
        <f>VLOOKUP(data[Lead Name],get_cat!$A$170:$B$171,2,0)</f>
        <v>#N/A</v>
      </c>
    </row>
    <row r="616" spans="1:37" x14ac:dyDescent="0.3">
      <c r="A616" s="1" t="s">
        <v>524</v>
      </c>
      <c r="B616" s="1" t="s">
        <v>336</v>
      </c>
      <c r="C616" s="1" t="s">
        <v>336</v>
      </c>
      <c r="D616" s="1" t="s">
        <v>336</v>
      </c>
      <c r="E616" s="1" t="s">
        <v>526</v>
      </c>
      <c r="F616" s="1" t="s">
        <v>526</v>
      </c>
      <c r="G616" s="1" t="s">
        <v>526</v>
      </c>
      <c r="H616" s="1" t="s">
        <v>526</v>
      </c>
      <c r="I616" s="1" t="s">
        <v>526</v>
      </c>
      <c r="J616" s="1" t="s">
        <v>526</v>
      </c>
      <c r="K616" s="1" t="s">
        <v>526</v>
      </c>
      <c r="L616" s="1" t="s">
        <v>526</v>
      </c>
      <c r="M616" s="1" t="s">
        <v>526</v>
      </c>
      <c r="N616" s="1" t="s">
        <v>526</v>
      </c>
      <c r="O616" s="1" t="s">
        <v>526</v>
      </c>
      <c r="P616" s="1" t="s">
        <v>526</v>
      </c>
      <c r="Q616" s="1" t="s">
        <v>526</v>
      </c>
      <c r="R616" s="1" t="s">
        <v>526</v>
      </c>
      <c r="S616" s="1" t="s">
        <v>526</v>
      </c>
      <c r="T616" s="1" t="s">
        <v>336</v>
      </c>
      <c r="U616" s="1" t="s">
        <v>336</v>
      </c>
      <c r="V616" s="1" t="s">
        <v>336</v>
      </c>
      <c r="W616" s="1" t="s">
        <v>336</v>
      </c>
      <c r="X616" s="1" t="s">
        <v>336</v>
      </c>
      <c r="Y616" s="1" t="s">
        <v>336</v>
      </c>
      <c r="Z616" s="1" t="s">
        <v>336</v>
      </c>
      <c r="AA616" s="1"/>
      <c r="AB616" s="1"/>
      <c r="AC616" s="1"/>
      <c r="AD616" s="1"/>
      <c r="AE616" s="1"/>
      <c r="AF616" s="1"/>
      <c r="AG616" s="1"/>
      <c r="AH616" s="18" t="str">
        <f t="array" ref="AH6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6" s="18" t="str">
        <f t="array" ref="AI6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6" s="18" t="e">
        <f>VLOOKUP(data[Lead Name],get_cat!$A$170:$B$171,2,0)</f>
        <v>#N/A</v>
      </c>
    </row>
    <row r="617" spans="1:37" x14ac:dyDescent="0.3">
      <c r="A617" s="1" t="s">
        <v>524</v>
      </c>
      <c r="B617" s="1" t="s">
        <v>336</v>
      </c>
      <c r="C617" s="1" t="s">
        <v>336</v>
      </c>
      <c r="D617" s="1" t="s">
        <v>336</v>
      </c>
      <c r="E617" s="1" t="s">
        <v>526</v>
      </c>
      <c r="F617" s="1" t="s">
        <v>526</v>
      </c>
      <c r="G617" s="1" t="s">
        <v>526</v>
      </c>
      <c r="H617" s="1" t="s">
        <v>526</v>
      </c>
      <c r="I617" s="1" t="s">
        <v>526</v>
      </c>
      <c r="J617" s="1" t="s">
        <v>526</v>
      </c>
      <c r="K617" s="1" t="s">
        <v>526</v>
      </c>
      <c r="L617" s="1" t="s">
        <v>526</v>
      </c>
      <c r="M617" s="1" t="s">
        <v>526</v>
      </c>
      <c r="N617" s="1" t="s">
        <v>526</v>
      </c>
      <c r="O617" s="1" t="s">
        <v>526</v>
      </c>
      <c r="P617" s="1" t="s">
        <v>526</v>
      </c>
      <c r="Q617" s="1" t="s">
        <v>526</v>
      </c>
      <c r="R617" s="1" t="s">
        <v>526</v>
      </c>
      <c r="S617" s="1" t="s">
        <v>526</v>
      </c>
      <c r="T617" s="1" t="s">
        <v>336</v>
      </c>
      <c r="U617" s="1" t="s">
        <v>336</v>
      </c>
      <c r="V617" s="1" t="s">
        <v>336</v>
      </c>
      <c r="W617" s="1" t="s">
        <v>336</v>
      </c>
      <c r="X617" s="1" t="s">
        <v>336</v>
      </c>
      <c r="Y617" s="1" t="s">
        <v>336</v>
      </c>
      <c r="Z617" s="1" t="s">
        <v>336</v>
      </c>
      <c r="AA617" s="1"/>
      <c r="AB617" s="1"/>
      <c r="AC617" s="1"/>
      <c r="AD617" s="1"/>
      <c r="AE617" s="1"/>
      <c r="AF617" s="1"/>
      <c r="AG617" s="1"/>
      <c r="AH617" s="18" t="str">
        <f t="array" ref="AH6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7" s="18" t="str">
        <f t="array" ref="AI6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7" s="18" t="e">
        <f>VLOOKUP(data[Lead Name],get_cat!$A$170:$B$171,2,0)</f>
        <v>#N/A</v>
      </c>
    </row>
    <row r="618" spans="1:37" x14ac:dyDescent="0.3">
      <c r="A618" s="1" t="s">
        <v>524</v>
      </c>
      <c r="B618" s="1" t="s">
        <v>336</v>
      </c>
      <c r="C618" s="1" t="s">
        <v>336</v>
      </c>
      <c r="D618" s="1" t="s">
        <v>336</v>
      </c>
      <c r="E618" s="1" t="s">
        <v>526</v>
      </c>
      <c r="F618" s="1" t="s">
        <v>526</v>
      </c>
      <c r="G618" s="1" t="s">
        <v>526</v>
      </c>
      <c r="H618" s="1" t="s">
        <v>526</v>
      </c>
      <c r="I618" s="1" t="s">
        <v>526</v>
      </c>
      <c r="J618" s="1" t="s">
        <v>526</v>
      </c>
      <c r="K618" s="1" t="s">
        <v>526</v>
      </c>
      <c r="L618" s="1" t="s">
        <v>526</v>
      </c>
      <c r="M618" s="1" t="s">
        <v>526</v>
      </c>
      <c r="N618" s="1" t="s">
        <v>526</v>
      </c>
      <c r="O618" s="1" t="s">
        <v>526</v>
      </c>
      <c r="P618" s="1" t="s">
        <v>526</v>
      </c>
      <c r="Q618" s="1" t="s">
        <v>526</v>
      </c>
      <c r="R618" s="1" t="s">
        <v>526</v>
      </c>
      <c r="S618" s="1" t="s">
        <v>526</v>
      </c>
      <c r="T618" s="1" t="s">
        <v>336</v>
      </c>
      <c r="U618" s="1" t="s">
        <v>336</v>
      </c>
      <c r="V618" s="1" t="s">
        <v>336</v>
      </c>
      <c r="W618" s="1" t="s">
        <v>336</v>
      </c>
      <c r="X618" s="1" t="s">
        <v>336</v>
      </c>
      <c r="Y618" s="1" t="s">
        <v>336</v>
      </c>
      <c r="Z618" s="1" t="s">
        <v>336</v>
      </c>
      <c r="AA618" s="1"/>
      <c r="AB618" s="1"/>
      <c r="AC618" s="1"/>
      <c r="AD618" s="1"/>
      <c r="AE618" s="1"/>
      <c r="AF618" s="1"/>
      <c r="AG618" s="1"/>
      <c r="AH618" s="18" t="str">
        <f t="array" ref="AH6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8" s="18" t="str">
        <f t="array" ref="AI6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8" s="18" t="e">
        <f>VLOOKUP(data[Lead Name],get_cat!$A$170:$B$171,2,0)</f>
        <v>#N/A</v>
      </c>
    </row>
    <row r="619" spans="1:37" x14ac:dyDescent="0.3">
      <c r="A619" s="1" t="s">
        <v>524</v>
      </c>
      <c r="B619" s="1" t="s">
        <v>336</v>
      </c>
      <c r="C619" s="1" t="s">
        <v>336</v>
      </c>
      <c r="D619" s="1" t="s">
        <v>336</v>
      </c>
      <c r="E619" s="1" t="s">
        <v>526</v>
      </c>
      <c r="F619" s="1" t="s">
        <v>526</v>
      </c>
      <c r="G619" s="1" t="s">
        <v>526</v>
      </c>
      <c r="H619" s="1" t="s">
        <v>526</v>
      </c>
      <c r="I619" s="1" t="s">
        <v>526</v>
      </c>
      <c r="J619" s="1" t="s">
        <v>526</v>
      </c>
      <c r="K619" s="1" t="s">
        <v>526</v>
      </c>
      <c r="L619" s="1" t="s">
        <v>526</v>
      </c>
      <c r="M619" s="1" t="s">
        <v>526</v>
      </c>
      <c r="N619" s="1" t="s">
        <v>526</v>
      </c>
      <c r="O619" s="1" t="s">
        <v>526</v>
      </c>
      <c r="P619" s="1" t="s">
        <v>526</v>
      </c>
      <c r="Q619" s="1" t="s">
        <v>526</v>
      </c>
      <c r="R619" s="1" t="s">
        <v>526</v>
      </c>
      <c r="S619" s="1" t="s">
        <v>526</v>
      </c>
      <c r="T619" s="1" t="s">
        <v>336</v>
      </c>
      <c r="U619" s="1" t="s">
        <v>336</v>
      </c>
      <c r="V619" s="1" t="s">
        <v>336</v>
      </c>
      <c r="W619" s="1" t="s">
        <v>336</v>
      </c>
      <c r="X619" s="1" t="s">
        <v>336</v>
      </c>
      <c r="Y619" s="1" t="s">
        <v>336</v>
      </c>
      <c r="Z619" s="1" t="s">
        <v>336</v>
      </c>
      <c r="AA619" s="1"/>
      <c r="AB619" s="1"/>
      <c r="AC619" s="1"/>
      <c r="AD619" s="1"/>
      <c r="AE619" s="1"/>
      <c r="AF619" s="1"/>
      <c r="AG619" s="1"/>
      <c r="AH619" s="18" t="str">
        <f t="array" ref="AH6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19" s="18" t="str">
        <f t="array" ref="AI6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19" s="18" t="e">
        <f>VLOOKUP(data[Lead Name],get_cat!$A$170:$B$171,2,0)</f>
        <v>#N/A</v>
      </c>
    </row>
    <row r="620" spans="1:37" x14ac:dyDescent="0.3">
      <c r="A620" s="1" t="s">
        <v>524</v>
      </c>
      <c r="B620" s="1" t="s">
        <v>336</v>
      </c>
      <c r="C620" s="1" t="s">
        <v>336</v>
      </c>
      <c r="D620" s="1" t="s">
        <v>336</v>
      </c>
      <c r="E620" s="1" t="s">
        <v>526</v>
      </c>
      <c r="F620" s="1" t="s">
        <v>526</v>
      </c>
      <c r="G620" s="1" t="s">
        <v>526</v>
      </c>
      <c r="H620" s="1" t="s">
        <v>526</v>
      </c>
      <c r="I620" s="1" t="s">
        <v>526</v>
      </c>
      <c r="J620" s="1" t="s">
        <v>526</v>
      </c>
      <c r="K620" s="1" t="s">
        <v>526</v>
      </c>
      <c r="L620" s="1" t="s">
        <v>526</v>
      </c>
      <c r="M620" s="1" t="s">
        <v>526</v>
      </c>
      <c r="N620" s="1" t="s">
        <v>526</v>
      </c>
      <c r="O620" s="1" t="s">
        <v>526</v>
      </c>
      <c r="P620" s="1" t="s">
        <v>526</v>
      </c>
      <c r="Q620" s="1" t="s">
        <v>526</v>
      </c>
      <c r="R620" s="1" t="s">
        <v>526</v>
      </c>
      <c r="S620" s="1" t="s">
        <v>526</v>
      </c>
      <c r="T620" s="1" t="s">
        <v>336</v>
      </c>
      <c r="U620" s="1" t="s">
        <v>336</v>
      </c>
      <c r="V620" s="1" t="s">
        <v>336</v>
      </c>
      <c r="W620" s="1" t="s">
        <v>336</v>
      </c>
      <c r="X620" s="1" t="s">
        <v>336</v>
      </c>
      <c r="Y620" s="1" t="s">
        <v>336</v>
      </c>
      <c r="Z620" s="1" t="s">
        <v>336</v>
      </c>
      <c r="AA620" s="1"/>
      <c r="AB620" s="1"/>
      <c r="AC620" s="1"/>
      <c r="AD620" s="1"/>
      <c r="AE620" s="1"/>
      <c r="AF620" s="1"/>
      <c r="AG620" s="1"/>
      <c r="AH620" s="18" t="str">
        <f t="array" ref="AH6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0" s="18" t="str">
        <f t="array" ref="AI6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0" s="18" t="e">
        <f>VLOOKUP(data[Lead Name],get_cat!$A$170:$B$171,2,0)</f>
        <v>#N/A</v>
      </c>
    </row>
    <row r="621" spans="1:37" x14ac:dyDescent="0.3">
      <c r="A621" s="1" t="s">
        <v>524</v>
      </c>
      <c r="B621" s="1" t="s">
        <v>336</v>
      </c>
      <c r="C621" s="1" t="s">
        <v>336</v>
      </c>
      <c r="D621" s="1" t="s">
        <v>336</v>
      </c>
      <c r="E621" s="1" t="s">
        <v>526</v>
      </c>
      <c r="F621" s="1" t="s">
        <v>526</v>
      </c>
      <c r="G621" s="1" t="s">
        <v>526</v>
      </c>
      <c r="H621" s="1" t="s">
        <v>526</v>
      </c>
      <c r="I621" s="1" t="s">
        <v>526</v>
      </c>
      <c r="J621" s="1" t="s">
        <v>526</v>
      </c>
      <c r="K621" s="1" t="s">
        <v>526</v>
      </c>
      <c r="L621" s="1" t="s">
        <v>526</v>
      </c>
      <c r="M621" s="1" t="s">
        <v>526</v>
      </c>
      <c r="N621" s="1" t="s">
        <v>526</v>
      </c>
      <c r="O621" s="1" t="s">
        <v>526</v>
      </c>
      <c r="P621" s="1" t="s">
        <v>526</v>
      </c>
      <c r="Q621" s="1" t="s">
        <v>526</v>
      </c>
      <c r="R621" s="1" t="s">
        <v>526</v>
      </c>
      <c r="S621" s="1" t="s">
        <v>526</v>
      </c>
      <c r="T621" s="1" t="s">
        <v>336</v>
      </c>
      <c r="U621" s="1" t="s">
        <v>336</v>
      </c>
      <c r="V621" s="1" t="s">
        <v>336</v>
      </c>
      <c r="W621" s="1" t="s">
        <v>336</v>
      </c>
      <c r="X621" s="1" t="s">
        <v>336</v>
      </c>
      <c r="Y621" s="1" t="s">
        <v>336</v>
      </c>
      <c r="Z621" s="1" t="s">
        <v>336</v>
      </c>
      <c r="AA621" s="1"/>
      <c r="AB621" s="1"/>
      <c r="AC621" s="1"/>
      <c r="AD621" s="1"/>
      <c r="AE621" s="1"/>
      <c r="AF621" s="1"/>
      <c r="AG621" s="1"/>
      <c r="AH621" s="18" t="str">
        <f t="array" ref="AH6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1" s="18" t="str">
        <f t="array" ref="AI6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1" s="18" t="e">
        <f>VLOOKUP(data[Lead Name],get_cat!$A$170:$B$171,2,0)</f>
        <v>#N/A</v>
      </c>
    </row>
    <row r="622" spans="1:37" x14ac:dyDescent="0.3">
      <c r="A622" s="1" t="s">
        <v>524</v>
      </c>
      <c r="B622" s="1" t="s">
        <v>336</v>
      </c>
      <c r="C622" s="1" t="s">
        <v>336</v>
      </c>
      <c r="D622" s="1" t="s">
        <v>336</v>
      </c>
      <c r="E622" s="1" t="s">
        <v>526</v>
      </c>
      <c r="F622" s="1" t="s">
        <v>526</v>
      </c>
      <c r="G622" s="1" t="s">
        <v>526</v>
      </c>
      <c r="H622" s="1" t="s">
        <v>526</v>
      </c>
      <c r="I622" s="1" t="s">
        <v>526</v>
      </c>
      <c r="J622" s="1" t="s">
        <v>526</v>
      </c>
      <c r="K622" s="1" t="s">
        <v>526</v>
      </c>
      <c r="L622" s="1" t="s">
        <v>526</v>
      </c>
      <c r="M622" s="1" t="s">
        <v>526</v>
      </c>
      <c r="N622" s="1" t="s">
        <v>526</v>
      </c>
      <c r="O622" s="1" t="s">
        <v>526</v>
      </c>
      <c r="P622" s="1" t="s">
        <v>526</v>
      </c>
      <c r="Q622" s="1" t="s">
        <v>526</v>
      </c>
      <c r="R622" s="1" t="s">
        <v>526</v>
      </c>
      <c r="S622" s="1" t="s">
        <v>526</v>
      </c>
      <c r="T622" s="1" t="s">
        <v>336</v>
      </c>
      <c r="U622" s="1" t="s">
        <v>336</v>
      </c>
      <c r="V622" s="1" t="s">
        <v>336</v>
      </c>
      <c r="W622" s="1" t="s">
        <v>336</v>
      </c>
      <c r="X622" s="1" t="s">
        <v>336</v>
      </c>
      <c r="Y622" s="1" t="s">
        <v>336</v>
      </c>
      <c r="Z622" s="1" t="s">
        <v>336</v>
      </c>
      <c r="AA622" s="1"/>
      <c r="AB622" s="1"/>
      <c r="AC622" s="1"/>
      <c r="AD622" s="1"/>
      <c r="AE622" s="1"/>
      <c r="AF622" s="1"/>
      <c r="AG622" s="1"/>
      <c r="AH622" s="18" t="str">
        <f t="array" ref="AH6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2" s="18" t="str">
        <f t="array" ref="AI6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2" s="18" t="e">
        <f>VLOOKUP(data[Lead Name],get_cat!$A$170:$B$171,2,0)</f>
        <v>#N/A</v>
      </c>
    </row>
    <row r="623" spans="1:37" x14ac:dyDescent="0.3">
      <c r="A623" s="1" t="s">
        <v>524</v>
      </c>
      <c r="B623" s="1" t="s">
        <v>336</v>
      </c>
      <c r="C623" s="1" t="s">
        <v>336</v>
      </c>
      <c r="D623" s="1" t="s">
        <v>336</v>
      </c>
      <c r="E623" s="1" t="s">
        <v>526</v>
      </c>
      <c r="F623" s="1" t="s">
        <v>526</v>
      </c>
      <c r="G623" s="1" t="s">
        <v>526</v>
      </c>
      <c r="H623" s="1" t="s">
        <v>526</v>
      </c>
      <c r="I623" s="1" t="s">
        <v>526</v>
      </c>
      <c r="J623" s="1" t="s">
        <v>526</v>
      </c>
      <c r="K623" s="1" t="s">
        <v>526</v>
      </c>
      <c r="L623" s="1" t="s">
        <v>526</v>
      </c>
      <c r="M623" s="1" t="s">
        <v>526</v>
      </c>
      <c r="N623" s="1" t="s">
        <v>526</v>
      </c>
      <c r="O623" s="1" t="s">
        <v>526</v>
      </c>
      <c r="P623" s="1" t="s">
        <v>526</v>
      </c>
      <c r="Q623" s="1" t="s">
        <v>526</v>
      </c>
      <c r="R623" s="1" t="s">
        <v>526</v>
      </c>
      <c r="S623" s="1" t="s">
        <v>526</v>
      </c>
      <c r="T623" s="1" t="s">
        <v>336</v>
      </c>
      <c r="U623" s="1" t="s">
        <v>336</v>
      </c>
      <c r="V623" s="1" t="s">
        <v>336</v>
      </c>
      <c r="W623" s="1" t="s">
        <v>336</v>
      </c>
      <c r="X623" s="1" t="s">
        <v>336</v>
      </c>
      <c r="Y623" s="1" t="s">
        <v>336</v>
      </c>
      <c r="Z623" s="1" t="s">
        <v>336</v>
      </c>
      <c r="AA623" s="1"/>
      <c r="AB623" s="1"/>
      <c r="AC623" s="1"/>
      <c r="AD623" s="1"/>
      <c r="AE623" s="1"/>
      <c r="AF623" s="1"/>
      <c r="AG623" s="1"/>
      <c r="AH623" s="18" t="str">
        <f t="array" ref="AH6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3" s="18" t="str">
        <f t="array" ref="AI6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3" s="18" t="e">
        <f>VLOOKUP(data[Lead Name],get_cat!$A$170:$B$171,2,0)</f>
        <v>#N/A</v>
      </c>
    </row>
    <row r="624" spans="1:37" x14ac:dyDescent="0.3">
      <c r="A624" s="1" t="s">
        <v>524</v>
      </c>
      <c r="B624" s="1" t="s">
        <v>336</v>
      </c>
      <c r="C624" s="1" t="s">
        <v>336</v>
      </c>
      <c r="D624" s="1" t="s">
        <v>336</v>
      </c>
      <c r="E624" s="1" t="s">
        <v>526</v>
      </c>
      <c r="F624" s="1" t="s">
        <v>526</v>
      </c>
      <c r="G624" s="1" t="s">
        <v>526</v>
      </c>
      <c r="H624" s="1" t="s">
        <v>526</v>
      </c>
      <c r="I624" s="1" t="s">
        <v>526</v>
      </c>
      <c r="J624" s="1" t="s">
        <v>526</v>
      </c>
      <c r="K624" s="1" t="s">
        <v>526</v>
      </c>
      <c r="L624" s="1" t="s">
        <v>526</v>
      </c>
      <c r="M624" s="1" t="s">
        <v>526</v>
      </c>
      <c r="N624" s="1" t="s">
        <v>526</v>
      </c>
      <c r="O624" s="1" t="s">
        <v>526</v>
      </c>
      <c r="P624" s="1" t="s">
        <v>526</v>
      </c>
      <c r="Q624" s="1" t="s">
        <v>526</v>
      </c>
      <c r="R624" s="1" t="s">
        <v>526</v>
      </c>
      <c r="S624" s="1" t="s">
        <v>526</v>
      </c>
      <c r="T624" s="1" t="s">
        <v>336</v>
      </c>
      <c r="U624" s="1" t="s">
        <v>336</v>
      </c>
      <c r="V624" s="1" t="s">
        <v>336</v>
      </c>
      <c r="W624" s="1" t="s">
        <v>336</v>
      </c>
      <c r="X624" s="1" t="s">
        <v>336</v>
      </c>
      <c r="Y624" s="1" t="s">
        <v>336</v>
      </c>
      <c r="Z624" s="1" t="s">
        <v>336</v>
      </c>
      <c r="AA624" s="1"/>
      <c r="AB624" s="1"/>
      <c r="AC624" s="1"/>
      <c r="AD624" s="1"/>
      <c r="AE624" s="1"/>
      <c r="AF624" s="1"/>
      <c r="AG624" s="1"/>
      <c r="AH624" s="18" t="str">
        <f t="array" ref="AH6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4" s="18" t="str">
        <f t="array" ref="AI6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4" s="18" t="e">
        <f>VLOOKUP(data[Lead Name],get_cat!$A$170:$B$171,2,0)</f>
        <v>#N/A</v>
      </c>
    </row>
    <row r="625" spans="1:37" x14ac:dyDescent="0.3">
      <c r="A625" s="1" t="s">
        <v>524</v>
      </c>
      <c r="B625" s="1" t="s">
        <v>336</v>
      </c>
      <c r="C625" s="1" t="s">
        <v>336</v>
      </c>
      <c r="D625" s="1" t="s">
        <v>336</v>
      </c>
      <c r="E625" s="1" t="s">
        <v>526</v>
      </c>
      <c r="F625" s="1" t="s">
        <v>526</v>
      </c>
      <c r="G625" s="1" t="s">
        <v>526</v>
      </c>
      <c r="H625" s="1" t="s">
        <v>526</v>
      </c>
      <c r="I625" s="1" t="s">
        <v>526</v>
      </c>
      <c r="J625" s="1" t="s">
        <v>526</v>
      </c>
      <c r="K625" s="1" t="s">
        <v>526</v>
      </c>
      <c r="L625" s="1" t="s">
        <v>526</v>
      </c>
      <c r="M625" s="1" t="s">
        <v>526</v>
      </c>
      <c r="N625" s="1" t="s">
        <v>526</v>
      </c>
      <c r="O625" s="1" t="s">
        <v>526</v>
      </c>
      <c r="P625" s="1" t="s">
        <v>526</v>
      </c>
      <c r="Q625" s="1" t="s">
        <v>526</v>
      </c>
      <c r="R625" s="1" t="s">
        <v>526</v>
      </c>
      <c r="S625" s="1" t="s">
        <v>526</v>
      </c>
      <c r="T625" s="1" t="s">
        <v>336</v>
      </c>
      <c r="U625" s="1" t="s">
        <v>336</v>
      </c>
      <c r="V625" s="1" t="s">
        <v>336</v>
      </c>
      <c r="W625" s="1" t="s">
        <v>336</v>
      </c>
      <c r="X625" s="1" t="s">
        <v>336</v>
      </c>
      <c r="Y625" s="1" t="s">
        <v>336</v>
      </c>
      <c r="Z625" s="1" t="s">
        <v>336</v>
      </c>
      <c r="AA625" s="1"/>
      <c r="AB625" s="1"/>
      <c r="AC625" s="1"/>
      <c r="AD625" s="1"/>
      <c r="AE625" s="1"/>
      <c r="AF625" s="1"/>
      <c r="AG625" s="1"/>
      <c r="AH625" s="18" t="str">
        <f t="array" ref="AH6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5" s="18" t="str">
        <f t="array" ref="AI6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5" s="18" t="e">
        <f>VLOOKUP(data[Lead Name],get_cat!$A$170:$B$171,2,0)</f>
        <v>#N/A</v>
      </c>
    </row>
    <row r="626" spans="1:37" x14ac:dyDescent="0.3">
      <c r="A626" s="1" t="s">
        <v>524</v>
      </c>
      <c r="B626" s="1" t="s">
        <v>336</v>
      </c>
      <c r="C626" s="1" t="s">
        <v>336</v>
      </c>
      <c r="D626" s="1" t="s">
        <v>336</v>
      </c>
      <c r="E626" s="1" t="s">
        <v>526</v>
      </c>
      <c r="F626" s="1" t="s">
        <v>526</v>
      </c>
      <c r="G626" s="1" t="s">
        <v>526</v>
      </c>
      <c r="H626" s="1" t="s">
        <v>526</v>
      </c>
      <c r="I626" s="1" t="s">
        <v>526</v>
      </c>
      <c r="J626" s="1" t="s">
        <v>526</v>
      </c>
      <c r="K626" s="1" t="s">
        <v>526</v>
      </c>
      <c r="L626" s="1" t="s">
        <v>526</v>
      </c>
      <c r="M626" s="1" t="s">
        <v>526</v>
      </c>
      <c r="N626" s="1" t="s">
        <v>526</v>
      </c>
      <c r="O626" s="1" t="s">
        <v>526</v>
      </c>
      <c r="P626" s="1" t="s">
        <v>526</v>
      </c>
      <c r="Q626" s="1" t="s">
        <v>526</v>
      </c>
      <c r="R626" s="1" t="s">
        <v>526</v>
      </c>
      <c r="S626" s="1" t="s">
        <v>526</v>
      </c>
      <c r="T626" s="1" t="s">
        <v>336</v>
      </c>
      <c r="U626" s="1" t="s">
        <v>336</v>
      </c>
      <c r="V626" s="1" t="s">
        <v>336</v>
      </c>
      <c r="W626" s="1" t="s">
        <v>336</v>
      </c>
      <c r="X626" s="1" t="s">
        <v>336</v>
      </c>
      <c r="Y626" s="1" t="s">
        <v>336</v>
      </c>
      <c r="Z626" s="1" t="s">
        <v>336</v>
      </c>
      <c r="AA626" s="1"/>
      <c r="AB626" s="1"/>
      <c r="AC626" s="1"/>
      <c r="AD626" s="1"/>
      <c r="AE626" s="1"/>
      <c r="AF626" s="1"/>
      <c r="AG626" s="1"/>
      <c r="AH626" s="18" t="str">
        <f t="array" ref="AH6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6" s="18" t="str">
        <f t="array" ref="AI6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6" s="18" t="e">
        <f>VLOOKUP(data[Lead Name],get_cat!$A$170:$B$171,2,0)</f>
        <v>#N/A</v>
      </c>
    </row>
    <row r="627" spans="1:37" x14ac:dyDescent="0.3">
      <c r="A627" s="1" t="s">
        <v>524</v>
      </c>
      <c r="B627" s="1" t="s">
        <v>336</v>
      </c>
      <c r="C627" s="1" t="s">
        <v>336</v>
      </c>
      <c r="D627" s="1" t="s">
        <v>336</v>
      </c>
      <c r="E627" s="1" t="s">
        <v>526</v>
      </c>
      <c r="F627" s="1" t="s">
        <v>526</v>
      </c>
      <c r="G627" s="1" t="s">
        <v>526</v>
      </c>
      <c r="H627" s="1" t="s">
        <v>526</v>
      </c>
      <c r="I627" s="1" t="s">
        <v>526</v>
      </c>
      <c r="J627" s="1" t="s">
        <v>526</v>
      </c>
      <c r="K627" s="1" t="s">
        <v>526</v>
      </c>
      <c r="L627" s="1" t="s">
        <v>526</v>
      </c>
      <c r="M627" s="1" t="s">
        <v>526</v>
      </c>
      <c r="N627" s="1" t="s">
        <v>526</v>
      </c>
      <c r="O627" s="1" t="s">
        <v>526</v>
      </c>
      <c r="P627" s="1" t="s">
        <v>526</v>
      </c>
      <c r="Q627" s="1" t="s">
        <v>526</v>
      </c>
      <c r="R627" s="1" t="s">
        <v>526</v>
      </c>
      <c r="S627" s="1" t="s">
        <v>526</v>
      </c>
      <c r="T627" s="1" t="s">
        <v>336</v>
      </c>
      <c r="U627" s="1" t="s">
        <v>336</v>
      </c>
      <c r="V627" s="1" t="s">
        <v>336</v>
      </c>
      <c r="W627" s="1" t="s">
        <v>336</v>
      </c>
      <c r="X627" s="1" t="s">
        <v>336</v>
      </c>
      <c r="Y627" s="1" t="s">
        <v>336</v>
      </c>
      <c r="Z627" s="1" t="s">
        <v>336</v>
      </c>
      <c r="AA627" s="1"/>
      <c r="AB627" s="1"/>
      <c r="AC627" s="1"/>
      <c r="AD627" s="1"/>
      <c r="AE627" s="1"/>
      <c r="AF627" s="1"/>
      <c r="AG627" s="1"/>
      <c r="AH627" s="18" t="str">
        <f t="array" ref="AH6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7" s="18" t="str">
        <f t="array" ref="AI6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7" s="18" t="e">
        <f>VLOOKUP(data[Lead Name],get_cat!$A$170:$B$171,2,0)</f>
        <v>#N/A</v>
      </c>
    </row>
    <row r="628" spans="1:37" x14ac:dyDescent="0.3">
      <c r="A628" s="1" t="s">
        <v>524</v>
      </c>
      <c r="B628" s="1" t="s">
        <v>336</v>
      </c>
      <c r="C628" s="1" t="s">
        <v>336</v>
      </c>
      <c r="D628" s="1" t="s">
        <v>336</v>
      </c>
      <c r="E628" s="1" t="s">
        <v>526</v>
      </c>
      <c r="F628" s="1" t="s">
        <v>526</v>
      </c>
      <c r="G628" s="1" t="s">
        <v>526</v>
      </c>
      <c r="H628" s="1" t="s">
        <v>526</v>
      </c>
      <c r="I628" s="1" t="s">
        <v>526</v>
      </c>
      <c r="J628" s="1" t="s">
        <v>526</v>
      </c>
      <c r="K628" s="1" t="s">
        <v>526</v>
      </c>
      <c r="L628" s="1" t="s">
        <v>526</v>
      </c>
      <c r="M628" s="1" t="s">
        <v>526</v>
      </c>
      <c r="N628" s="1" t="s">
        <v>526</v>
      </c>
      <c r="O628" s="1" t="s">
        <v>526</v>
      </c>
      <c r="P628" s="1" t="s">
        <v>526</v>
      </c>
      <c r="Q628" s="1" t="s">
        <v>526</v>
      </c>
      <c r="R628" s="1" t="s">
        <v>526</v>
      </c>
      <c r="S628" s="1" t="s">
        <v>526</v>
      </c>
      <c r="T628" s="1" t="s">
        <v>336</v>
      </c>
      <c r="U628" s="1" t="s">
        <v>336</v>
      </c>
      <c r="V628" s="1" t="s">
        <v>336</v>
      </c>
      <c r="W628" s="1" t="s">
        <v>336</v>
      </c>
      <c r="X628" s="1" t="s">
        <v>336</v>
      </c>
      <c r="Y628" s="1" t="s">
        <v>336</v>
      </c>
      <c r="Z628" s="1" t="s">
        <v>336</v>
      </c>
      <c r="AA628" s="1"/>
      <c r="AB628" s="1"/>
      <c r="AC628" s="1"/>
      <c r="AD628" s="1"/>
      <c r="AE628" s="1"/>
      <c r="AF628" s="1"/>
      <c r="AG628" s="1"/>
      <c r="AH628" s="18" t="str">
        <f t="array" ref="AH6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8" s="18" t="str">
        <f t="array" ref="AI6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8" s="18" t="e">
        <f>VLOOKUP(data[Lead Name],get_cat!$A$170:$B$171,2,0)</f>
        <v>#N/A</v>
      </c>
    </row>
    <row r="629" spans="1:37" x14ac:dyDescent="0.3">
      <c r="A629" s="1" t="s">
        <v>524</v>
      </c>
      <c r="B629" s="1" t="s">
        <v>336</v>
      </c>
      <c r="C629" s="1" t="s">
        <v>336</v>
      </c>
      <c r="D629" s="1" t="s">
        <v>336</v>
      </c>
      <c r="E629" s="1" t="s">
        <v>526</v>
      </c>
      <c r="F629" s="1" t="s">
        <v>526</v>
      </c>
      <c r="G629" s="1" t="s">
        <v>526</v>
      </c>
      <c r="H629" s="1" t="s">
        <v>526</v>
      </c>
      <c r="I629" s="1" t="s">
        <v>526</v>
      </c>
      <c r="J629" s="1" t="s">
        <v>526</v>
      </c>
      <c r="K629" s="1" t="s">
        <v>526</v>
      </c>
      <c r="L629" s="1" t="s">
        <v>526</v>
      </c>
      <c r="M629" s="1" t="s">
        <v>526</v>
      </c>
      <c r="N629" s="1" t="s">
        <v>526</v>
      </c>
      <c r="O629" s="1" t="s">
        <v>526</v>
      </c>
      <c r="P629" s="1" t="s">
        <v>526</v>
      </c>
      <c r="Q629" s="1" t="s">
        <v>526</v>
      </c>
      <c r="R629" s="1" t="s">
        <v>526</v>
      </c>
      <c r="S629" s="1" t="s">
        <v>526</v>
      </c>
      <c r="T629" s="1" t="s">
        <v>336</v>
      </c>
      <c r="U629" s="1" t="s">
        <v>336</v>
      </c>
      <c r="V629" s="1" t="s">
        <v>336</v>
      </c>
      <c r="W629" s="1" t="s">
        <v>336</v>
      </c>
      <c r="X629" s="1" t="s">
        <v>336</v>
      </c>
      <c r="Y629" s="1" t="s">
        <v>336</v>
      </c>
      <c r="Z629" s="1" t="s">
        <v>336</v>
      </c>
      <c r="AA629" s="1"/>
      <c r="AB629" s="1"/>
      <c r="AC629" s="1"/>
      <c r="AD629" s="1"/>
      <c r="AE629" s="1"/>
      <c r="AF629" s="1"/>
      <c r="AG629" s="1"/>
      <c r="AH629" s="18" t="str">
        <f t="array" ref="AH6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29" s="18" t="str">
        <f t="array" ref="AI6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29" s="18" t="e">
        <f>VLOOKUP(data[Lead Name],get_cat!$A$170:$B$171,2,0)</f>
        <v>#N/A</v>
      </c>
    </row>
    <row r="630" spans="1:37" x14ac:dyDescent="0.3">
      <c r="A630" s="1" t="s">
        <v>524</v>
      </c>
      <c r="B630" s="1" t="s">
        <v>336</v>
      </c>
      <c r="C630" s="1" t="s">
        <v>336</v>
      </c>
      <c r="D630" s="1" t="s">
        <v>336</v>
      </c>
      <c r="E630" s="1" t="s">
        <v>526</v>
      </c>
      <c r="F630" s="1" t="s">
        <v>526</v>
      </c>
      <c r="G630" s="1" t="s">
        <v>526</v>
      </c>
      <c r="H630" s="1" t="s">
        <v>526</v>
      </c>
      <c r="I630" s="1" t="s">
        <v>526</v>
      </c>
      <c r="J630" s="1" t="s">
        <v>526</v>
      </c>
      <c r="K630" s="1" t="s">
        <v>526</v>
      </c>
      <c r="L630" s="1" t="s">
        <v>526</v>
      </c>
      <c r="M630" s="1" t="s">
        <v>526</v>
      </c>
      <c r="N630" s="1" t="s">
        <v>526</v>
      </c>
      <c r="O630" s="1" t="s">
        <v>526</v>
      </c>
      <c r="P630" s="1" t="s">
        <v>526</v>
      </c>
      <c r="Q630" s="1" t="s">
        <v>526</v>
      </c>
      <c r="R630" s="1" t="s">
        <v>526</v>
      </c>
      <c r="S630" s="1" t="s">
        <v>526</v>
      </c>
      <c r="T630" s="1" t="s">
        <v>336</v>
      </c>
      <c r="U630" s="1" t="s">
        <v>336</v>
      </c>
      <c r="V630" s="1" t="s">
        <v>336</v>
      </c>
      <c r="W630" s="1" t="s">
        <v>336</v>
      </c>
      <c r="X630" s="1" t="s">
        <v>336</v>
      </c>
      <c r="Y630" s="1" t="s">
        <v>336</v>
      </c>
      <c r="Z630" s="1" t="s">
        <v>336</v>
      </c>
      <c r="AA630" s="1"/>
      <c r="AB630" s="1"/>
      <c r="AC630" s="1"/>
      <c r="AD630" s="1"/>
      <c r="AE630" s="1"/>
      <c r="AF630" s="1"/>
      <c r="AG630" s="1"/>
      <c r="AH630" s="18" t="str">
        <f t="array" ref="AH6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0" s="18" t="str">
        <f t="array" ref="AI6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0" s="18" t="e">
        <f>VLOOKUP(data[Lead Name],get_cat!$A$170:$B$171,2,0)</f>
        <v>#N/A</v>
      </c>
    </row>
    <row r="631" spans="1:37" x14ac:dyDescent="0.3">
      <c r="A631" s="1" t="s">
        <v>524</v>
      </c>
      <c r="B631" s="1" t="s">
        <v>336</v>
      </c>
      <c r="C631" s="1" t="s">
        <v>336</v>
      </c>
      <c r="D631" s="1" t="s">
        <v>336</v>
      </c>
      <c r="E631" s="1" t="s">
        <v>526</v>
      </c>
      <c r="F631" s="1" t="s">
        <v>526</v>
      </c>
      <c r="G631" s="1" t="s">
        <v>526</v>
      </c>
      <c r="H631" s="1" t="s">
        <v>526</v>
      </c>
      <c r="I631" s="1" t="s">
        <v>526</v>
      </c>
      <c r="J631" s="1" t="s">
        <v>526</v>
      </c>
      <c r="K631" s="1" t="s">
        <v>526</v>
      </c>
      <c r="L631" s="1" t="s">
        <v>526</v>
      </c>
      <c r="M631" s="1" t="s">
        <v>526</v>
      </c>
      <c r="N631" s="1" t="s">
        <v>526</v>
      </c>
      <c r="O631" s="1" t="s">
        <v>526</v>
      </c>
      <c r="P631" s="1" t="s">
        <v>526</v>
      </c>
      <c r="Q631" s="1" t="s">
        <v>526</v>
      </c>
      <c r="R631" s="1" t="s">
        <v>526</v>
      </c>
      <c r="S631" s="1" t="s">
        <v>526</v>
      </c>
      <c r="T631" s="1" t="s">
        <v>336</v>
      </c>
      <c r="U631" s="1" t="s">
        <v>336</v>
      </c>
      <c r="V631" s="1" t="s">
        <v>336</v>
      </c>
      <c r="W631" s="1" t="s">
        <v>336</v>
      </c>
      <c r="X631" s="1" t="s">
        <v>336</v>
      </c>
      <c r="Y631" s="1" t="s">
        <v>336</v>
      </c>
      <c r="Z631" s="1" t="s">
        <v>336</v>
      </c>
      <c r="AA631" s="1"/>
      <c r="AB631" s="1"/>
      <c r="AC631" s="1"/>
      <c r="AD631" s="1"/>
      <c r="AE631" s="1"/>
      <c r="AF631" s="1"/>
      <c r="AG631" s="1"/>
      <c r="AH631" s="18" t="str">
        <f t="array" ref="AH6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1" s="18" t="str">
        <f t="array" ref="AI6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1" s="18" t="e">
        <f>VLOOKUP(data[Lead Name],get_cat!$A$170:$B$171,2,0)</f>
        <v>#N/A</v>
      </c>
    </row>
    <row r="632" spans="1:37" x14ac:dyDescent="0.3">
      <c r="A632" s="1" t="s">
        <v>524</v>
      </c>
      <c r="B632" s="1" t="s">
        <v>336</v>
      </c>
      <c r="C632" s="1" t="s">
        <v>336</v>
      </c>
      <c r="D632" s="1" t="s">
        <v>336</v>
      </c>
      <c r="E632" s="1" t="s">
        <v>526</v>
      </c>
      <c r="F632" s="1" t="s">
        <v>526</v>
      </c>
      <c r="G632" s="1" t="s">
        <v>526</v>
      </c>
      <c r="H632" s="1" t="s">
        <v>526</v>
      </c>
      <c r="I632" s="1" t="s">
        <v>526</v>
      </c>
      <c r="J632" s="1" t="s">
        <v>526</v>
      </c>
      <c r="K632" s="1" t="s">
        <v>526</v>
      </c>
      <c r="L632" s="1" t="s">
        <v>526</v>
      </c>
      <c r="M632" s="1" t="s">
        <v>526</v>
      </c>
      <c r="N632" s="1" t="s">
        <v>526</v>
      </c>
      <c r="O632" s="1" t="s">
        <v>526</v>
      </c>
      <c r="P632" s="1" t="s">
        <v>526</v>
      </c>
      <c r="Q632" s="1" t="s">
        <v>526</v>
      </c>
      <c r="R632" s="1" t="s">
        <v>526</v>
      </c>
      <c r="S632" s="1" t="s">
        <v>526</v>
      </c>
      <c r="T632" s="1" t="s">
        <v>336</v>
      </c>
      <c r="U632" s="1" t="s">
        <v>336</v>
      </c>
      <c r="V632" s="1" t="s">
        <v>336</v>
      </c>
      <c r="W632" s="1" t="s">
        <v>336</v>
      </c>
      <c r="X632" s="1" t="s">
        <v>336</v>
      </c>
      <c r="Y632" s="1" t="s">
        <v>336</v>
      </c>
      <c r="Z632" s="1" t="s">
        <v>336</v>
      </c>
      <c r="AA632" s="1"/>
      <c r="AB632" s="1"/>
      <c r="AC632" s="1"/>
      <c r="AD632" s="1"/>
      <c r="AE632" s="1"/>
      <c r="AF632" s="1"/>
      <c r="AG632" s="1"/>
      <c r="AH632" s="18" t="str">
        <f t="array" ref="AH6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2" s="18" t="str">
        <f t="array" ref="AI6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2" s="18" t="e">
        <f>VLOOKUP(data[Lead Name],get_cat!$A$170:$B$171,2,0)</f>
        <v>#N/A</v>
      </c>
    </row>
    <row r="633" spans="1:37" x14ac:dyDescent="0.3">
      <c r="A633" s="1" t="s">
        <v>524</v>
      </c>
      <c r="B633" s="1" t="s">
        <v>336</v>
      </c>
      <c r="C633" s="1" t="s">
        <v>336</v>
      </c>
      <c r="D633" s="1" t="s">
        <v>336</v>
      </c>
      <c r="E633" s="1" t="s">
        <v>526</v>
      </c>
      <c r="F633" s="1" t="s">
        <v>526</v>
      </c>
      <c r="G633" s="1" t="s">
        <v>526</v>
      </c>
      <c r="H633" s="1" t="s">
        <v>526</v>
      </c>
      <c r="I633" s="1" t="s">
        <v>526</v>
      </c>
      <c r="J633" s="1" t="s">
        <v>526</v>
      </c>
      <c r="K633" s="1" t="s">
        <v>526</v>
      </c>
      <c r="L633" s="1" t="s">
        <v>526</v>
      </c>
      <c r="M633" s="1" t="s">
        <v>526</v>
      </c>
      <c r="N633" s="1" t="s">
        <v>526</v>
      </c>
      <c r="O633" s="1" t="s">
        <v>526</v>
      </c>
      <c r="P633" s="1" t="s">
        <v>526</v>
      </c>
      <c r="Q633" s="1" t="s">
        <v>526</v>
      </c>
      <c r="R633" s="1" t="s">
        <v>526</v>
      </c>
      <c r="S633" s="1" t="s">
        <v>526</v>
      </c>
      <c r="T633" s="1" t="s">
        <v>336</v>
      </c>
      <c r="U633" s="1" t="s">
        <v>336</v>
      </c>
      <c r="V633" s="1" t="s">
        <v>336</v>
      </c>
      <c r="W633" s="1" t="s">
        <v>336</v>
      </c>
      <c r="X633" s="1" t="s">
        <v>336</v>
      </c>
      <c r="Y633" s="1" t="s">
        <v>336</v>
      </c>
      <c r="Z633" s="1" t="s">
        <v>336</v>
      </c>
      <c r="AA633" s="1"/>
      <c r="AB633" s="1"/>
      <c r="AC633" s="1"/>
      <c r="AD633" s="1"/>
      <c r="AE633" s="1"/>
      <c r="AF633" s="1"/>
      <c r="AG633" s="1"/>
      <c r="AH633" s="18" t="str">
        <f t="array" ref="AH6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3" s="18" t="str">
        <f t="array" ref="AI6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3" s="18" t="e">
        <f>VLOOKUP(data[Lead Name],get_cat!$A$170:$B$171,2,0)</f>
        <v>#N/A</v>
      </c>
    </row>
    <row r="634" spans="1:37" x14ac:dyDescent="0.3">
      <c r="A634" s="1" t="s">
        <v>524</v>
      </c>
      <c r="B634" s="1" t="s">
        <v>336</v>
      </c>
      <c r="C634" s="1" t="s">
        <v>336</v>
      </c>
      <c r="D634" s="1" t="s">
        <v>336</v>
      </c>
      <c r="E634" s="1" t="s">
        <v>526</v>
      </c>
      <c r="F634" s="1" t="s">
        <v>526</v>
      </c>
      <c r="G634" s="1" t="s">
        <v>526</v>
      </c>
      <c r="H634" s="1" t="s">
        <v>526</v>
      </c>
      <c r="I634" s="1" t="s">
        <v>526</v>
      </c>
      <c r="J634" s="1" t="s">
        <v>526</v>
      </c>
      <c r="K634" s="1" t="s">
        <v>526</v>
      </c>
      <c r="L634" s="1" t="s">
        <v>526</v>
      </c>
      <c r="M634" s="1" t="s">
        <v>526</v>
      </c>
      <c r="N634" s="1" t="s">
        <v>526</v>
      </c>
      <c r="O634" s="1" t="s">
        <v>526</v>
      </c>
      <c r="P634" s="1" t="s">
        <v>526</v>
      </c>
      <c r="Q634" s="1" t="s">
        <v>526</v>
      </c>
      <c r="R634" s="1" t="s">
        <v>526</v>
      </c>
      <c r="S634" s="1" t="s">
        <v>526</v>
      </c>
      <c r="T634" s="1" t="s">
        <v>336</v>
      </c>
      <c r="U634" s="1" t="s">
        <v>336</v>
      </c>
      <c r="V634" s="1" t="s">
        <v>336</v>
      </c>
      <c r="W634" s="1" t="s">
        <v>336</v>
      </c>
      <c r="X634" s="1" t="s">
        <v>336</v>
      </c>
      <c r="Y634" s="1" t="s">
        <v>336</v>
      </c>
      <c r="Z634" s="1" t="s">
        <v>336</v>
      </c>
      <c r="AA634" s="1"/>
      <c r="AB634" s="1"/>
      <c r="AC634" s="1"/>
      <c r="AD634" s="1"/>
      <c r="AE634" s="1"/>
      <c r="AF634" s="1"/>
      <c r="AG634" s="1"/>
      <c r="AH634" s="18" t="str">
        <f t="array" ref="AH6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4" s="18" t="str">
        <f t="array" ref="AI6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4" s="18" t="e">
        <f>VLOOKUP(data[Lead Name],get_cat!$A$170:$B$171,2,0)</f>
        <v>#N/A</v>
      </c>
    </row>
    <row r="635" spans="1:37" x14ac:dyDescent="0.3">
      <c r="A635" s="1" t="s">
        <v>524</v>
      </c>
      <c r="B635" s="1" t="s">
        <v>336</v>
      </c>
      <c r="C635" s="1" t="s">
        <v>336</v>
      </c>
      <c r="D635" s="1" t="s">
        <v>336</v>
      </c>
      <c r="E635" s="1" t="s">
        <v>526</v>
      </c>
      <c r="F635" s="1" t="s">
        <v>526</v>
      </c>
      <c r="G635" s="1" t="s">
        <v>526</v>
      </c>
      <c r="H635" s="1" t="s">
        <v>526</v>
      </c>
      <c r="I635" s="1" t="s">
        <v>526</v>
      </c>
      <c r="J635" s="1" t="s">
        <v>526</v>
      </c>
      <c r="K635" s="1" t="s">
        <v>526</v>
      </c>
      <c r="L635" s="1" t="s">
        <v>526</v>
      </c>
      <c r="M635" s="1" t="s">
        <v>526</v>
      </c>
      <c r="N635" s="1" t="s">
        <v>526</v>
      </c>
      <c r="O635" s="1" t="s">
        <v>526</v>
      </c>
      <c r="P635" s="1" t="s">
        <v>526</v>
      </c>
      <c r="Q635" s="1" t="s">
        <v>526</v>
      </c>
      <c r="R635" s="1" t="s">
        <v>526</v>
      </c>
      <c r="S635" s="1" t="s">
        <v>526</v>
      </c>
      <c r="T635" s="1" t="s">
        <v>336</v>
      </c>
      <c r="U635" s="1" t="s">
        <v>336</v>
      </c>
      <c r="V635" s="1" t="s">
        <v>336</v>
      </c>
      <c r="W635" s="1" t="s">
        <v>336</v>
      </c>
      <c r="X635" s="1" t="s">
        <v>336</v>
      </c>
      <c r="Y635" s="1" t="s">
        <v>336</v>
      </c>
      <c r="Z635" s="1" t="s">
        <v>336</v>
      </c>
      <c r="AA635" s="1"/>
      <c r="AB635" s="1"/>
      <c r="AC635" s="1"/>
      <c r="AD635" s="1"/>
      <c r="AE635" s="1"/>
      <c r="AF635" s="1"/>
      <c r="AG635" s="1"/>
      <c r="AH635" s="18" t="str">
        <f t="array" ref="AH6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5" s="18" t="str">
        <f t="array" ref="AI6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5" s="18" t="e">
        <f>VLOOKUP(data[Lead Name],get_cat!$A$170:$B$171,2,0)</f>
        <v>#N/A</v>
      </c>
    </row>
    <row r="636" spans="1:37" x14ac:dyDescent="0.3">
      <c r="A636" s="1" t="s">
        <v>524</v>
      </c>
      <c r="B636" s="1" t="s">
        <v>336</v>
      </c>
      <c r="C636" s="1" t="s">
        <v>336</v>
      </c>
      <c r="D636" s="1" t="s">
        <v>336</v>
      </c>
      <c r="E636" s="1" t="s">
        <v>526</v>
      </c>
      <c r="F636" s="1" t="s">
        <v>526</v>
      </c>
      <c r="G636" s="1" t="s">
        <v>526</v>
      </c>
      <c r="H636" s="1" t="s">
        <v>526</v>
      </c>
      <c r="I636" s="1" t="s">
        <v>526</v>
      </c>
      <c r="J636" s="1" t="s">
        <v>526</v>
      </c>
      <c r="K636" s="1" t="s">
        <v>526</v>
      </c>
      <c r="L636" s="1" t="s">
        <v>526</v>
      </c>
      <c r="M636" s="1" t="s">
        <v>526</v>
      </c>
      <c r="N636" s="1" t="s">
        <v>526</v>
      </c>
      <c r="O636" s="1" t="s">
        <v>526</v>
      </c>
      <c r="P636" s="1" t="s">
        <v>526</v>
      </c>
      <c r="Q636" s="1" t="s">
        <v>526</v>
      </c>
      <c r="R636" s="1" t="s">
        <v>526</v>
      </c>
      <c r="S636" s="1" t="s">
        <v>526</v>
      </c>
      <c r="T636" s="1" t="s">
        <v>336</v>
      </c>
      <c r="U636" s="1" t="s">
        <v>336</v>
      </c>
      <c r="V636" s="1" t="s">
        <v>336</v>
      </c>
      <c r="W636" s="1" t="s">
        <v>336</v>
      </c>
      <c r="X636" s="1" t="s">
        <v>336</v>
      </c>
      <c r="Y636" s="1" t="s">
        <v>336</v>
      </c>
      <c r="Z636" s="1" t="s">
        <v>336</v>
      </c>
      <c r="AA636" s="1"/>
      <c r="AB636" s="1"/>
      <c r="AC636" s="1"/>
      <c r="AD636" s="1"/>
      <c r="AE636" s="1"/>
      <c r="AF636" s="1"/>
      <c r="AG636" s="1"/>
      <c r="AH636" s="18" t="str">
        <f t="array" ref="AH6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6" s="18" t="str">
        <f t="array" ref="AI6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6" s="18" t="e">
        <f>VLOOKUP(data[Lead Name],get_cat!$A$170:$B$171,2,0)</f>
        <v>#N/A</v>
      </c>
    </row>
    <row r="637" spans="1:37" x14ac:dyDescent="0.3">
      <c r="A637" s="1" t="s">
        <v>524</v>
      </c>
      <c r="B637" s="1" t="s">
        <v>336</v>
      </c>
      <c r="C637" s="1" t="s">
        <v>336</v>
      </c>
      <c r="D637" s="1" t="s">
        <v>336</v>
      </c>
      <c r="E637" s="1" t="s">
        <v>526</v>
      </c>
      <c r="F637" s="1" t="s">
        <v>526</v>
      </c>
      <c r="G637" s="1" t="s">
        <v>526</v>
      </c>
      <c r="H637" s="1" t="s">
        <v>526</v>
      </c>
      <c r="I637" s="1" t="s">
        <v>526</v>
      </c>
      <c r="J637" s="1" t="s">
        <v>526</v>
      </c>
      <c r="K637" s="1" t="s">
        <v>526</v>
      </c>
      <c r="L637" s="1" t="s">
        <v>526</v>
      </c>
      <c r="M637" s="1" t="s">
        <v>526</v>
      </c>
      <c r="N637" s="1" t="s">
        <v>526</v>
      </c>
      <c r="O637" s="1" t="s">
        <v>526</v>
      </c>
      <c r="P637" s="1" t="s">
        <v>526</v>
      </c>
      <c r="Q637" s="1" t="s">
        <v>526</v>
      </c>
      <c r="R637" s="1" t="s">
        <v>526</v>
      </c>
      <c r="S637" s="1" t="s">
        <v>526</v>
      </c>
      <c r="T637" s="1" t="s">
        <v>336</v>
      </c>
      <c r="U637" s="1" t="s">
        <v>336</v>
      </c>
      <c r="V637" s="1" t="s">
        <v>336</v>
      </c>
      <c r="W637" s="1" t="s">
        <v>336</v>
      </c>
      <c r="X637" s="1" t="s">
        <v>336</v>
      </c>
      <c r="Y637" s="1" t="s">
        <v>336</v>
      </c>
      <c r="Z637" s="1" t="s">
        <v>336</v>
      </c>
      <c r="AA637" s="1"/>
      <c r="AB637" s="1"/>
      <c r="AC637" s="1"/>
      <c r="AD637" s="1"/>
      <c r="AE637" s="1"/>
      <c r="AF637" s="1"/>
      <c r="AG637" s="1"/>
      <c r="AH637" s="18" t="str">
        <f t="array" ref="AH6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7" s="18" t="str">
        <f t="array" ref="AI6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7" s="18" t="e">
        <f>VLOOKUP(data[Lead Name],get_cat!$A$170:$B$171,2,0)</f>
        <v>#N/A</v>
      </c>
    </row>
    <row r="638" spans="1:37" x14ac:dyDescent="0.3">
      <c r="A638" s="1" t="s">
        <v>524</v>
      </c>
      <c r="B638" s="1" t="s">
        <v>336</v>
      </c>
      <c r="C638" s="1" t="s">
        <v>336</v>
      </c>
      <c r="D638" s="1" t="s">
        <v>336</v>
      </c>
      <c r="E638" s="1" t="s">
        <v>526</v>
      </c>
      <c r="F638" s="1" t="s">
        <v>526</v>
      </c>
      <c r="G638" s="1" t="s">
        <v>526</v>
      </c>
      <c r="H638" s="1" t="s">
        <v>526</v>
      </c>
      <c r="I638" s="1" t="s">
        <v>526</v>
      </c>
      <c r="J638" s="1" t="s">
        <v>526</v>
      </c>
      <c r="K638" s="1" t="s">
        <v>526</v>
      </c>
      <c r="L638" s="1" t="s">
        <v>526</v>
      </c>
      <c r="M638" s="1" t="s">
        <v>526</v>
      </c>
      <c r="N638" s="1" t="s">
        <v>526</v>
      </c>
      <c r="O638" s="1" t="s">
        <v>526</v>
      </c>
      <c r="P638" s="1" t="s">
        <v>526</v>
      </c>
      <c r="Q638" s="1" t="s">
        <v>526</v>
      </c>
      <c r="R638" s="1" t="s">
        <v>526</v>
      </c>
      <c r="S638" s="1" t="s">
        <v>526</v>
      </c>
      <c r="T638" s="1" t="s">
        <v>336</v>
      </c>
      <c r="U638" s="1" t="s">
        <v>336</v>
      </c>
      <c r="V638" s="1" t="s">
        <v>336</v>
      </c>
      <c r="W638" s="1" t="s">
        <v>336</v>
      </c>
      <c r="X638" s="1" t="s">
        <v>336</v>
      </c>
      <c r="Y638" s="1" t="s">
        <v>336</v>
      </c>
      <c r="Z638" s="1" t="s">
        <v>336</v>
      </c>
      <c r="AA638" s="1"/>
      <c r="AB638" s="1"/>
      <c r="AC638" s="1"/>
      <c r="AD638" s="1"/>
      <c r="AE638" s="1"/>
      <c r="AF638" s="1"/>
      <c r="AG638" s="1"/>
      <c r="AH638" s="18" t="str">
        <f t="array" ref="AH6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8" s="18" t="str">
        <f t="array" ref="AI6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8" s="18" t="e">
        <f>VLOOKUP(data[Lead Name],get_cat!$A$170:$B$171,2,0)</f>
        <v>#N/A</v>
      </c>
    </row>
    <row r="639" spans="1:37" x14ac:dyDescent="0.3">
      <c r="A639" s="1" t="s">
        <v>524</v>
      </c>
      <c r="B639" s="1" t="s">
        <v>336</v>
      </c>
      <c r="C639" s="1" t="s">
        <v>336</v>
      </c>
      <c r="D639" s="1" t="s">
        <v>336</v>
      </c>
      <c r="E639" s="1" t="s">
        <v>526</v>
      </c>
      <c r="F639" s="1" t="s">
        <v>526</v>
      </c>
      <c r="G639" s="1" t="s">
        <v>526</v>
      </c>
      <c r="H639" s="1" t="s">
        <v>526</v>
      </c>
      <c r="I639" s="1" t="s">
        <v>526</v>
      </c>
      <c r="J639" s="1" t="s">
        <v>526</v>
      </c>
      <c r="K639" s="1" t="s">
        <v>526</v>
      </c>
      <c r="L639" s="1" t="s">
        <v>526</v>
      </c>
      <c r="M639" s="1" t="s">
        <v>526</v>
      </c>
      <c r="N639" s="1" t="s">
        <v>526</v>
      </c>
      <c r="O639" s="1" t="s">
        <v>526</v>
      </c>
      <c r="P639" s="1" t="s">
        <v>526</v>
      </c>
      <c r="Q639" s="1" t="s">
        <v>526</v>
      </c>
      <c r="R639" s="1" t="s">
        <v>526</v>
      </c>
      <c r="S639" s="1" t="s">
        <v>526</v>
      </c>
      <c r="T639" s="1" t="s">
        <v>336</v>
      </c>
      <c r="U639" s="1" t="s">
        <v>336</v>
      </c>
      <c r="V639" s="1" t="s">
        <v>336</v>
      </c>
      <c r="W639" s="1" t="s">
        <v>336</v>
      </c>
      <c r="X639" s="1" t="s">
        <v>336</v>
      </c>
      <c r="Y639" s="1" t="s">
        <v>336</v>
      </c>
      <c r="Z639" s="1" t="s">
        <v>336</v>
      </c>
      <c r="AA639" s="1"/>
      <c r="AB639" s="1"/>
      <c r="AC639" s="1"/>
      <c r="AD639" s="1"/>
      <c r="AE639" s="1"/>
      <c r="AF639" s="1"/>
      <c r="AG639" s="1"/>
      <c r="AH639" s="18" t="str">
        <f t="array" ref="AH6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39" s="18" t="str">
        <f t="array" ref="AI6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39" s="18" t="e">
        <f>VLOOKUP(data[Lead Name],get_cat!$A$170:$B$171,2,0)</f>
        <v>#N/A</v>
      </c>
    </row>
    <row r="640" spans="1:37" x14ac:dyDescent="0.3">
      <c r="A640" s="1" t="s">
        <v>524</v>
      </c>
      <c r="B640" s="1" t="s">
        <v>336</v>
      </c>
      <c r="C640" s="1" t="s">
        <v>336</v>
      </c>
      <c r="D640" s="1" t="s">
        <v>336</v>
      </c>
      <c r="E640" s="1" t="s">
        <v>526</v>
      </c>
      <c r="F640" s="1" t="s">
        <v>526</v>
      </c>
      <c r="G640" s="1" t="s">
        <v>526</v>
      </c>
      <c r="H640" s="1" t="s">
        <v>526</v>
      </c>
      <c r="I640" s="1" t="s">
        <v>526</v>
      </c>
      <c r="J640" s="1" t="s">
        <v>526</v>
      </c>
      <c r="K640" s="1" t="s">
        <v>526</v>
      </c>
      <c r="L640" s="1" t="s">
        <v>526</v>
      </c>
      <c r="M640" s="1" t="s">
        <v>526</v>
      </c>
      <c r="N640" s="1" t="s">
        <v>526</v>
      </c>
      <c r="O640" s="1" t="s">
        <v>526</v>
      </c>
      <c r="P640" s="1" t="s">
        <v>526</v>
      </c>
      <c r="Q640" s="1" t="s">
        <v>526</v>
      </c>
      <c r="R640" s="1" t="s">
        <v>526</v>
      </c>
      <c r="S640" s="1" t="s">
        <v>526</v>
      </c>
      <c r="T640" s="1" t="s">
        <v>336</v>
      </c>
      <c r="U640" s="1" t="s">
        <v>336</v>
      </c>
      <c r="V640" s="1" t="s">
        <v>336</v>
      </c>
      <c r="W640" s="1" t="s">
        <v>336</v>
      </c>
      <c r="X640" s="1" t="s">
        <v>336</v>
      </c>
      <c r="Y640" s="1" t="s">
        <v>336</v>
      </c>
      <c r="Z640" s="1" t="s">
        <v>336</v>
      </c>
      <c r="AA640" s="1"/>
      <c r="AB640" s="1"/>
      <c r="AC640" s="1"/>
      <c r="AD640" s="1"/>
      <c r="AE640" s="1"/>
      <c r="AF640" s="1"/>
      <c r="AG640" s="1"/>
      <c r="AH640" s="18" t="str">
        <f t="array" ref="AH6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0" s="18" t="str">
        <f t="array" ref="AI6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0" s="18" t="e">
        <f>VLOOKUP(data[Lead Name],get_cat!$A$170:$B$171,2,0)</f>
        <v>#N/A</v>
      </c>
    </row>
    <row r="641" spans="1:37" x14ac:dyDescent="0.3">
      <c r="A641" s="1" t="s">
        <v>524</v>
      </c>
      <c r="B641" s="1" t="s">
        <v>336</v>
      </c>
      <c r="C641" s="1" t="s">
        <v>336</v>
      </c>
      <c r="D641" s="1" t="s">
        <v>336</v>
      </c>
      <c r="E641" s="1" t="s">
        <v>526</v>
      </c>
      <c r="F641" s="1" t="s">
        <v>526</v>
      </c>
      <c r="G641" s="1" t="s">
        <v>526</v>
      </c>
      <c r="H641" s="1" t="s">
        <v>526</v>
      </c>
      <c r="I641" s="1" t="s">
        <v>526</v>
      </c>
      <c r="J641" s="1" t="s">
        <v>526</v>
      </c>
      <c r="K641" s="1" t="s">
        <v>526</v>
      </c>
      <c r="L641" s="1" t="s">
        <v>526</v>
      </c>
      <c r="M641" s="1" t="s">
        <v>526</v>
      </c>
      <c r="N641" s="1" t="s">
        <v>526</v>
      </c>
      <c r="O641" s="1" t="s">
        <v>526</v>
      </c>
      <c r="P641" s="1" t="s">
        <v>526</v>
      </c>
      <c r="Q641" s="1" t="s">
        <v>526</v>
      </c>
      <c r="R641" s="1" t="s">
        <v>526</v>
      </c>
      <c r="S641" s="1" t="s">
        <v>526</v>
      </c>
      <c r="T641" s="1" t="s">
        <v>336</v>
      </c>
      <c r="U641" s="1" t="s">
        <v>336</v>
      </c>
      <c r="V641" s="1" t="s">
        <v>336</v>
      </c>
      <c r="W641" s="1" t="s">
        <v>336</v>
      </c>
      <c r="X641" s="1" t="s">
        <v>336</v>
      </c>
      <c r="Y641" s="1" t="s">
        <v>336</v>
      </c>
      <c r="Z641" s="1" t="s">
        <v>336</v>
      </c>
      <c r="AA641" s="1"/>
      <c r="AB641" s="1"/>
      <c r="AC641" s="1"/>
      <c r="AD641" s="1"/>
      <c r="AE641" s="1"/>
      <c r="AF641" s="1"/>
      <c r="AG641" s="1"/>
      <c r="AH641" s="18" t="str">
        <f t="array" ref="AH6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1" s="18" t="str">
        <f t="array" ref="AI6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1" s="18" t="e">
        <f>VLOOKUP(data[Lead Name],get_cat!$A$170:$B$171,2,0)</f>
        <v>#N/A</v>
      </c>
    </row>
    <row r="642" spans="1:37" x14ac:dyDescent="0.3">
      <c r="A642" s="1" t="s">
        <v>524</v>
      </c>
      <c r="B642" s="1" t="s">
        <v>336</v>
      </c>
      <c r="C642" s="1" t="s">
        <v>336</v>
      </c>
      <c r="D642" s="1" t="s">
        <v>336</v>
      </c>
      <c r="E642" s="1" t="s">
        <v>526</v>
      </c>
      <c r="F642" s="1" t="s">
        <v>526</v>
      </c>
      <c r="G642" s="1" t="s">
        <v>526</v>
      </c>
      <c r="H642" s="1" t="s">
        <v>526</v>
      </c>
      <c r="I642" s="1" t="s">
        <v>526</v>
      </c>
      <c r="J642" s="1" t="s">
        <v>526</v>
      </c>
      <c r="K642" s="1" t="s">
        <v>526</v>
      </c>
      <c r="L642" s="1" t="s">
        <v>526</v>
      </c>
      <c r="M642" s="1" t="s">
        <v>526</v>
      </c>
      <c r="N642" s="1" t="s">
        <v>526</v>
      </c>
      <c r="O642" s="1" t="s">
        <v>526</v>
      </c>
      <c r="P642" s="1" t="s">
        <v>526</v>
      </c>
      <c r="Q642" s="1" t="s">
        <v>526</v>
      </c>
      <c r="R642" s="1" t="s">
        <v>526</v>
      </c>
      <c r="S642" s="1" t="s">
        <v>526</v>
      </c>
      <c r="T642" s="1" t="s">
        <v>336</v>
      </c>
      <c r="U642" s="1" t="s">
        <v>336</v>
      </c>
      <c r="V642" s="1" t="s">
        <v>336</v>
      </c>
      <c r="W642" s="1" t="s">
        <v>336</v>
      </c>
      <c r="X642" s="1" t="s">
        <v>336</v>
      </c>
      <c r="Y642" s="1" t="s">
        <v>336</v>
      </c>
      <c r="Z642" s="1" t="s">
        <v>336</v>
      </c>
      <c r="AA642" s="1"/>
      <c r="AB642" s="1"/>
      <c r="AC642" s="1"/>
      <c r="AD642" s="1"/>
      <c r="AE642" s="1"/>
      <c r="AF642" s="1"/>
      <c r="AG642" s="1"/>
      <c r="AH642" s="18" t="str">
        <f t="array" ref="AH6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2" s="18" t="str">
        <f t="array" ref="AI6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2" s="18" t="e">
        <f>VLOOKUP(data[Lead Name],get_cat!$A$170:$B$171,2,0)</f>
        <v>#N/A</v>
      </c>
    </row>
    <row r="643" spans="1:37" x14ac:dyDescent="0.3">
      <c r="A643" s="1" t="s">
        <v>524</v>
      </c>
      <c r="B643" s="1" t="s">
        <v>336</v>
      </c>
      <c r="C643" s="1" t="s">
        <v>336</v>
      </c>
      <c r="D643" s="1" t="s">
        <v>336</v>
      </c>
      <c r="E643" s="1" t="s">
        <v>526</v>
      </c>
      <c r="F643" s="1" t="s">
        <v>526</v>
      </c>
      <c r="G643" s="1" t="s">
        <v>526</v>
      </c>
      <c r="H643" s="1" t="s">
        <v>526</v>
      </c>
      <c r="I643" s="1" t="s">
        <v>526</v>
      </c>
      <c r="J643" s="1" t="s">
        <v>526</v>
      </c>
      <c r="K643" s="1" t="s">
        <v>526</v>
      </c>
      <c r="L643" s="1" t="s">
        <v>526</v>
      </c>
      <c r="M643" s="1" t="s">
        <v>526</v>
      </c>
      <c r="N643" s="1" t="s">
        <v>526</v>
      </c>
      <c r="O643" s="1" t="s">
        <v>526</v>
      </c>
      <c r="P643" s="1" t="s">
        <v>526</v>
      </c>
      <c r="Q643" s="1" t="s">
        <v>526</v>
      </c>
      <c r="R643" s="1" t="s">
        <v>526</v>
      </c>
      <c r="S643" s="1" t="s">
        <v>526</v>
      </c>
      <c r="T643" s="1" t="s">
        <v>336</v>
      </c>
      <c r="U643" s="1" t="s">
        <v>336</v>
      </c>
      <c r="V643" s="1" t="s">
        <v>336</v>
      </c>
      <c r="W643" s="1" t="s">
        <v>336</v>
      </c>
      <c r="X643" s="1" t="s">
        <v>336</v>
      </c>
      <c r="Y643" s="1" t="s">
        <v>336</v>
      </c>
      <c r="Z643" s="1" t="s">
        <v>336</v>
      </c>
      <c r="AA643" s="1"/>
      <c r="AB643" s="1"/>
      <c r="AC643" s="1"/>
      <c r="AD643" s="1"/>
      <c r="AE643" s="1"/>
      <c r="AF643" s="1"/>
      <c r="AG643" s="1"/>
      <c r="AH643" s="18" t="str">
        <f t="array" ref="AH6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3" s="18" t="str">
        <f t="array" ref="AI6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3" s="18" t="e">
        <f>VLOOKUP(data[Lead Name],get_cat!$A$170:$B$171,2,0)</f>
        <v>#N/A</v>
      </c>
    </row>
    <row r="644" spans="1:37" x14ac:dyDescent="0.3">
      <c r="A644" s="1" t="s">
        <v>524</v>
      </c>
      <c r="B644" s="1" t="s">
        <v>336</v>
      </c>
      <c r="C644" s="1" t="s">
        <v>336</v>
      </c>
      <c r="D644" s="1" t="s">
        <v>336</v>
      </c>
      <c r="E644" s="1" t="s">
        <v>526</v>
      </c>
      <c r="F644" s="1" t="s">
        <v>526</v>
      </c>
      <c r="G644" s="1" t="s">
        <v>526</v>
      </c>
      <c r="H644" s="1" t="s">
        <v>526</v>
      </c>
      <c r="I644" s="1" t="s">
        <v>526</v>
      </c>
      <c r="J644" s="1" t="s">
        <v>526</v>
      </c>
      <c r="K644" s="1" t="s">
        <v>526</v>
      </c>
      <c r="L644" s="1" t="s">
        <v>526</v>
      </c>
      <c r="M644" s="1" t="s">
        <v>526</v>
      </c>
      <c r="N644" s="1" t="s">
        <v>526</v>
      </c>
      <c r="O644" s="1" t="s">
        <v>526</v>
      </c>
      <c r="P644" s="1" t="s">
        <v>526</v>
      </c>
      <c r="Q644" s="1" t="s">
        <v>526</v>
      </c>
      <c r="R644" s="1" t="s">
        <v>526</v>
      </c>
      <c r="S644" s="1" t="s">
        <v>526</v>
      </c>
      <c r="T644" s="1" t="s">
        <v>336</v>
      </c>
      <c r="U644" s="1" t="s">
        <v>336</v>
      </c>
      <c r="V644" s="1" t="s">
        <v>336</v>
      </c>
      <c r="W644" s="1" t="s">
        <v>336</v>
      </c>
      <c r="X644" s="1" t="s">
        <v>336</v>
      </c>
      <c r="Y644" s="1" t="s">
        <v>336</v>
      </c>
      <c r="Z644" s="1" t="s">
        <v>336</v>
      </c>
      <c r="AA644" s="1"/>
      <c r="AB644" s="1"/>
      <c r="AC644" s="1"/>
      <c r="AD644" s="1"/>
      <c r="AE644" s="1"/>
      <c r="AF644" s="1"/>
      <c r="AG644" s="1"/>
      <c r="AH644" s="18" t="str">
        <f t="array" ref="AH6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4" s="18" t="str">
        <f t="array" ref="AI6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4" s="18" t="e">
        <f>VLOOKUP(data[Lead Name],get_cat!$A$170:$B$171,2,0)</f>
        <v>#N/A</v>
      </c>
    </row>
    <row r="645" spans="1:37" x14ac:dyDescent="0.3">
      <c r="A645" s="1" t="s">
        <v>524</v>
      </c>
      <c r="B645" s="1" t="s">
        <v>336</v>
      </c>
      <c r="C645" s="1" t="s">
        <v>336</v>
      </c>
      <c r="D645" s="1" t="s">
        <v>336</v>
      </c>
      <c r="E645" s="1" t="s">
        <v>526</v>
      </c>
      <c r="F645" s="1" t="s">
        <v>526</v>
      </c>
      <c r="G645" s="1" t="s">
        <v>526</v>
      </c>
      <c r="H645" s="1" t="s">
        <v>526</v>
      </c>
      <c r="I645" s="1" t="s">
        <v>526</v>
      </c>
      <c r="J645" s="1" t="s">
        <v>526</v>
      </c>
      <c r="K645" s="1" t="s">
        <v>526</v>
      </c>
      <c r="L645" s="1" t="s">
        <v>526</v>
      </c>
      <c r="M645" s="1" t="s">
        <v>526</v>
      </c>
      <c r="N645" s="1" t="s">
        <v>526</v>
      </c>
      <c r="O645" s="1" t="s">
        <v>526</v>
      </c>
      <c r="P645" s="1" t="s">
        <v>526</v>
      </c>
      <c r="Q645" s="1" t="s">
        <v>526</v>
      </c>
      <c r="R645" s="1" t="s">
        <v>526</v>
      </c>
      <c r="S645" s="1" t="s">
        <v>526</v>
      </c>
      <c r="T645" s="1" t="s">
        <v>336</v>
      </c>
      <c r="U645" s="1" t="s">
        <v>336</v>
      </c>
      <c r="V645" s="1" t="s">
        <v>336</v>
      </c>
      <c r="W645" s="1" t="s">
        <v>336</v>
      </c>
      <c r="X645" s="1" t="s">
        <v>336</v>
      </c>
      <c r="Y645" s="1" t="s">
        <v>336</v>
      </c>
      <c r="Z645" s="1" t="s">
        <v>336</v>
      </c>
      <c r="AA645" s="1"/>
      <c r="AB645" s="1"/>
      <c r="AC645" s="1"/>
      <c r="AD645" s="1"/>
      <c r="AE645" s="1"/>
      <c r="AF645" s="1"/>
      <c r="AG645" s="1"/>
      <c r="AH645" s="18" t="str">
        <f t="array" ref="AH6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5" s="18" t="str">
        <f t="array" ref="AI6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5" s="18" t="e">
        <f>VLOOKUP(data[Lead Name],get_cat!$A$170:$B$171,2,0)</f>
        <v>#N/A</v>
      </c>
    </row>
    <row r="646" spans="1:37" x14ac:dyDescent="0.3">
      <c r="A646" s="1" t="s">
        <v>524</v>
      </c>
      <c r="B646" s="1" t="s">
        <v>336</v>
      </c>
      <c r="C646" s="1" t="s">
        <v>336</v>
      </c>
      <c r="D646" s="1" t="s">
        <v>336</v>
      </c>
      <c r="E646" s="1" t="s">
        <v>526</v>
      </c>
      <c r="F646" s="1" t="s">
        <v>526</v>
      </c>
      <c r="G646" s="1" t="s">
        <v>526</v>
      </c>
      <c r="H646" s="1" t="s">
        <v>526</v>
      </c>
      <c r="I646" s="1" t="s">
        <v>526</v>
      </c>
      <c r="J646" s="1" t="s">
        <v>526</v>
      </c>
      <c r="K646" s="1" t="s">
        <v>526</v>
      </c>
      <c r="L646" s="1" t="s">
        <v>526</v>
      </c>
      <c r="M646" s="1" t="s">
        <v>526</v>
      </c>
      <c r="N646" s="1" t="s">
        <v>526</v>
      </c>
      <c r="O646" s="1" t="s">
        <v>526</v>
      </c>
      <c r="P646" s="1" t="s">
        <v>526</v>
      </c>
      <c r="Q646" s="1" t="s">
        <v>526</v>
      </c>
      <c r="R646" s="1" t="s">
        <v>526</v>
      </c>
      <c r="S646" s="1" t="s">
        <v>526</v>
      </c>
      <c r="T646" s="1" t="s">
        <v>336</v>
      </c>
      <c r="U646" s="1" t="s">
        <v>336</v>
      </c>
      <c r="V646" s="1" t="s">
        <v>336</v>
      </c>
      <c r="W646" s="1" t="s">
        <v>336</v>
      </c>
      <c r="X646" s="1" t="s">
        <v>336</v>
      </c>
      <c r="Y646" s="1" t="s">
        <v>336</v>
      </c>
      <c r="Z646" s="1" t="s">
        <v>336</v>
      </c>
      <c r="AA646" s="1"/>
      <c r="AB646" s="1"/>
      <c r="AC646" s="1"/>
      <c r="AD646" s="1"/>
      <c r="AE646" s="1"/>
      <c r="AF646" s="1"/>
      <c r="AG646" s="1"/>
      <c r="AH646" s="18" t="str">
        <f t="array" ref="AH6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6" s="18" t="str">
        <f t="array" ref="AI6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6" s="18" t="e">
        <f>VLOOKUP(data[Lead Name],get_cat!$A$170:$B$171,2,0)</f>
        <v>#N/A</v>
      </c>
    </row>
    <row r="647" spans="1:37" x14ac:dyDescent="0.3">
      <c r="A647" s="1" t="s">
        <v>524</v>
      </c>
      <c r="B647" s="1" t="s">
        <v>336</v>
      </c>
      <c r="C647" s="1" t="s">
        <v>336</v>
      </c>
      <c r="D647" s="1" t="s">
        <v>336</v>
      </c>
      <c r="E647" s="1" t="s">
        <v>526</v>
      </c>
      <c r="F647" s="1" t="s">
        <v>526</v>
      </c>
      <c r="G647" s="1" t="s">
        <v>526</v>
      </c>
      <c r="H647" s="1" t="s">
        <v>526</v>
      </c>
      <c r="I647" s="1" t="s">
        <v>526</v>
      </c>
      <c r="J647" s="1" t="s">
        <v>526</v>
      </c>
      <c r="K647" s="1" t="s">
        <v>526</v>
      </c>
      <c r="L647" s="1" t="s">
        <v>526</v>
      </c>
      <c r="M647" s="1" t="s">
        <v>526</v>
      </c>
      <c r="N647" s="1" t="s">
        <v>526</v>
      </c>
      <c r="O647" s="1" t="s">
        <v>526</v>
      </c>
      <c r="P647" s="1" t="s">
        <v>526</v>
      </c>
      <c r="Q647" s="1" t="s">
        <v>526</v>
      </c>
      <c r="R647" s="1" t="s">
        <v>526</v>
      </c>
      <c r="S647" s="1" t="s">
        <v>526</v>
      </c>
      <c r="T647" s="1" t="s">
        <v>336</v>
      </c>
      <c r="U647" s="1" t="s">
        <v>336</v>
      </c>
      <c r="V647" s="1" t="s">
        <v>336</v>
      </c>
      <c r="W647" s="1" t="s">
        <v>336</v>
      </c>
      <c r="X647" s="1" t="s">
        <v>336</v>
      </c>
      <c r="Y647" s="1" t="s">
        <v>336</v>
      </c>
      <c r="Z647" s="1" t="s">
        <v>336</v>
      </c>
      <c r="AA647" s="1"/>
      <c r="AB647" s="1"/>
      <c r="AC647" s="1"/>
      <c r="AD647" s="1"/>
      <c r="AE647" s="1"/>
      <c r="AF647" s="1"/>
      <c r="AG647" s="1"/>
      <c r="AH647" s="18" t="str">
        <f t="array" ref="AH6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7" s="18" t="str">
        <f t="array" ref="AI6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7" s="18" t="e">
        <f>VLOOKUP(data[Lead Name],get_cat!$A$170:$B$171,2,0)</f>
        <v>#N/A</v>
      </c>
    </row>
    <row r="648" spans="1:37" x14ac:dyDescent="0.3">
      <c r="A648" s="1" t="s">
        <v>524</v>
      </c>
      <c r="B648" s="1" t="s">
        <v>336</v>
      </c>
      <c r="C648" s="1" t="s">
        <v>336</v>
      </c>
      <c r="D648" s="1" t="s">
        <v>336</v>
      </c>
      <c r="E648" s="1" t="s">
        <v>526</v>
      </c>
      <c r="F648" s="1" t="s">
        <v>526</v>
      </c>
      <c r="G648" s="1" t="s">
        <v>526</v>
      </c>
      <c r="H648" s="1" t="s">
        <v>526</v>
      </c>
      <c r="I648" s="1" t="s">
        <v>526</v>
      </c>
      <c r="J648" s="1" t="s">
        <v>526</v>
      </c>
      <c r="K648" s="1" t="s">
        <v>526</v>
      </c>
      <c r="L648" s="1" t="s">
        <v>526</v>
      </c>
      <c r="M648" s="1" t="s">
        <v>526</v>
      </c>
      <c r="N648" s="1" t="s">
        <v>526</v>
      </c>
      <c r="O648" s="1" t="s">
        <v>526</v>
      </c>
      <c r="P648" s="1" t="s">
        <v>526</v>
      </c>
      <c r="Q648" s="1" t="s">
        <v>526</v>
      </c>
      <c r="R648" s="1" t="s">
        <v>526</v>
      </c>
      <c r="S648" s="1" t="s">
        <v>526</v>
      </c>
      <c r="T648" s="1" t="s">
        <v>336</v>
      </c>
      <c r="U648" s="1" t="s">
        <v>336</v>
      </c>
      <c r="V648" s="1" t="s">
        <v>336</v>
      </c>
      <c r="W648" s="1" t="s">
        <v>336</v>
      </c>
      <c r="X648" s="1" t="s">
        <v>336</v>
      </c>
      <c r="Y648" s="1" t="s">
        <v>336</v>
      </c>
      <c r="Z648" s="1" t="s">
        <v>336</v>
      </c>
      <c r="AA648" s="1"/>
      <c r="AB648" s="1"/>
      <c r="AC648" s="1"/>
      <c r="AD648" s="1"/>
      <c r="AE648" s="1"/>
      <c r="AF648" s="1"/>
      <c r="AG648" s="1"/>
      <c r="AH648" s="18" t="str">
        <f t="array" ref="AH6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8" s="18" t="str">
        <f t="array" ref="AI6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8" s="18" t="e">
        <f>VLOOKUP(data[Lead Name],get_cat!$A$170:$B$171,2,0)</f>
        <v>#N/A</v>
      </c>
    </row>
    <row r="649" spans="1:37" x14ac:dyDescent="0.3">
      <c r="A649" s="1" t="s">
        <v>524</v>
      </c>
      <c r="B649" s="1" t="s">
        <v>336</v>
      </c>
      <c r="C649" s="1" t="s">
        <v>336</v>
      </c>
      <c r="D649" s="1" t="s">
        <v>336</v>
      </c>
      <c r="E649" s="1" t="s">
        <v>526</v>
      </c>
      <c r="F649" s="1" t="s">
        <v>526</v>
      </c>
      <c r="G649" s="1" t="s">
        <v>526</v>
      </c>
      <c r="H649" s="1" t="s">
        <v>526</v>
      </c>
      <c r="I649" s="1" t="s">
        <v>526</v>
      </c>
      <c r="J649" s="1" t="s">
        <v>526</v>
      </c>
      <c r="K649" s="1" t="s">
        <v>526</v>
      </c>
      <c r="L649" s="1" t="s">
        <v>526</v>
      </c>
      <c r="M649" s="1" t="s">
        <v>526</v>
      </c>
      <c r="N649" s="1" t="s">
        <v>526</v>
      </c>
      <c r="O649" s="1" t="s">
        <v>526</v>
      </c>
      <c r="P649" s="1" t="s">
        <v>526</v>
      </c>
      <c r="Q649" s="1" t="s">
        <v>526</v>
      </c>
      <c r="R649" s="1" t="s">
        <v>526</v>
      </c>
      <c r="S649" s="1" t="s">
        <v>526</v>
      </c>
      <c r="T649" s="1" t="s">
        <v>336</v>
      </c>
      <c r="U649" s="1" t="s">
        <v>336</v>
      </c>
      <c r="V649" s="1" t="s">
        <v>336</v>
      </c>
      <c r="W649" s="1" t="s">
        <v>336</v>
      </c>
      <c r="X649" s="1" t="s">
        <v>336</v>
      </c>
      <c r="Y649" s="1" t="s">
        <v>336</v>
      </c>
      <c r="Z649" s="1" t="s">
        <v>336</v>
      </c>
      <c r="AA649" s="1"/>
      <c r="AB649" s="1"/>
      <c r="AC649" s="1"/>
      <c r="AD649" s="1"/>
      <c r="AE649" s="1"/>
      <c r="AF649" s="1"/>
      <c r="AG649" s="1"/>
      <c r="AH649" s="18" t="str">
        <f t="array" ref="AH6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49" s="18" t="str">
        <f t="array" ref="AI6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49" s="18" t="e">
        <f>VLOOKUP(data[Lead Name],get_cat!$A$170:$B$171,2,0)</f>
        <v>#N/A</v>
      </c>
    </row>
    <row r="650" spans="1:37" x14ac:dyDescent="0.3">
      <c r="A650" s="1" t="s">
        <v>524</v>
      </c>
      <c r="B650" s="1" t="s">
        <v>336</v>
      </c>
      <c r="C650" s="1" t="s">
        <v>336</v>
      </c>
      <c r="D650" s="1" t="s">
        <v>336</v>
      </c>
      <c r="E650" s="1" t="s">
        <v>526</v>
      </c>
      <c r="F650" s="1" t="s">
        <v>526</v>
      </c>
      <c r="G650" s="1" t="s">
        <v>526</v>
      </c>
      <c r="H650" s="1" t="s">
        <v>526</v>
      </c>
      <c r="I650" s="1" t="s">
        <v>526</v>
      </c>
      <c r="J650" s="1" t="s">
        <v>526</v>
      </c>
      <c r="K650" s="1" t="s">
        <v>526</v>
      </c>
      <c r="L650" s="1" t="s">
        <v>526</v>
      </c>
      <c r="M650" s="1" t="s">
        <v>526</v>
      </c>
      <c r="N650" s="1" t="s">
        <v>526</v>
      </c>
      <c r="O650" s="1" t="s">
        <v>526</v>
      </c>
      <c r="P650" s="1" t="s">
        <v>526</v>
      </c>
      <c r="Q650" s="1" t="s">
        <v>526</v>
      </c>
      <c r="R650" s="1" t="s">
        <v>526</v>
      </c>
      <c r="S650" s="1" t="s">
        <v>526</v>
      </c>
      <c r="T650" s="1" t="s">
        <v>336</v>
      </c>
      <c r="U650" s="1" t="s">
        <v>336</v>
      </c>
      <c r="V650" s="1" t="s">
        <v>336</v>
      </c>
      <c r="W650" s="1" t="s">
        <v>336</v>
      </c>
      <c r="X650" s="1" t="s">
        <v>336</v>
      </c>
      <c r="Y650" s="1" t="s">
        <v>336</v>
      </c>
      <c r="Z650" s="1" t="s">
        <v>336</v>
      </c>
      <c r="AA650" s="1"/>
      <c r="AB650" s="1"/>
      <c r="AC650" s="1"/>
      <c r="AD650" s="1"/>
      <c r="AE650" s="1"/>
      <c r="AF650" s="1"/>
      <c r="AG650" s="1"/>
      <c r="AH650" s="18" t="str">
        <f t="array" ref="AH6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0" s="18" t="str">
        <f t="array" ref="AI6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0" s="18" t="e">
        <f>VLOOKUP(data[Lead Name],get_cat!$A$170:$B$171,2,0)</f>
        <v>#N/A</v>
      </c>
    </row>
    <row r="651" spans="1:37" x14ac:dyDescent="0.3">
      <c r="A651" s="1" t="s">
        <v>524</v>
      </c>
      <c r="B651" s="1" t="s">
        <v>336</v>
      </c>
      <c r="C651" s="1" t="s">
        <v>336</v>
      </c>
      <c r="D651" s="1" t="s">
        <v>336</v>
      </c>
      <c r="E651" s="1" t="s">
        <v>526</v>
      </c>
      <c r="F651" s="1" t="s">
        <v>526</v>
      </c>
      <c r="G651" s="1" t="s">
        <v>526</v>
      </c>
      <c r="H651" s="1" t="s">
        <v>526</v>
      </c>
      <c r="I651" s="1" t="s">
        <v>526</v>
      </c>
      <c r="J651" s="1" t="s">
        <v>526</v>
      </c>
      <c r="K651" s="1" t="s">
        <v>526</v>
      </c>
      <c r="L651" s="1" t="s">
        <v>526</v>
      </c>
      <c r="M651" s="1" t="s">
        <v>526</v>
      </c>
      <c r="N651" s="1" t="s">
        <v>526</v>
      </c>
      <c r="O651" s="1" t="s">
        <v>526</v>
      </c>
      <c r="P651" s="1" t="s">
        <v>526</v>
      </c>
      <c r="Q651" s="1" t="s">
        <v>526</v>
      </c>
      <c r="R651" s="1" t="s">
        <v>526</v>
      </c>
      <c r="S651" s="1" t="s">
        <v>526</v>
      </c>
      <c r="T651" s="1" t="s">
        <v>336</v>
      </c>
      <c r="U651" s="1" t="s">
        <v>336</v>
      </c>
      <c r="V651" s="1" t="s">
        <v>336</v>
      </c>
      <c r="W651" s="1" t="s">
        <v>336</v>
      </c>
      <c r="X651" s="1" t="s">
        <v>336</v>
      </c>
      <c r="Y651" s="1" t="s">
        <v>336</v>
      </c>
      <c r="Z651" s="1" t="s">
        <v>336</v>
      </c>
      <c r="AA651" s="1"/>
      <c r="AB651" s="1"/>
      <c r="AC651" s="1"/>
      <c r="AD651" s="1"/>
      <c r="AE651" s="1"/>
      <c r="AF651" s="1"/>
      <c r="AG651" s="1"/>
      <c r="AH651" s="18" t="str">
        <f t="array" ref="AH6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1" s="18" t="str">
        <f t="array" ref="AI6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1" s="18" t="e">
        <f>VLOOKUP(data[Lead Name],get_cat!$A$170:$B$171,2,0)</f>
        <v>#N/A</v>
      </c>
    </row>
    <row r="652" spans="1:37" x14ac:dyDescent="0.3">
      <c r="A652" s="1" t="s">
        <v>524</v>
      </c>
      <c r="B652" s="1" t="s">
        <v>336</v>
      </c>
      <c r="C652" s="1" t="s">
        <v>336</v>
      </c>
      <c r="D652" s="1" t="s">
        <v>336</v>
      </c>
      <c r="E652" s="1" t="s">
        <v>526</v>
      </c>
      <c r="F652" s="1" t="s">
        <v>526</v>
      </c>
      <c r="G652" s="1" t="s">
        <v>526</v>
      </c>
      <c r="H652" s="1" t="s">
        <v>526</v>
      </c>
      <c r="I652" s="1" t="s">
        <v>526</v>
      </c>
      <c r="J652" s="1" t="s">
        <v>526</v>
      </c>
      <c r="K652" s="1" t="s">
        <v>526</v>
      </c>
      <c r="L652" s="1" t="s">
        <v>526</v>
      </c>
      <c r="M652" s="1" t="s">
        <v>526</v>
      </c>
      <c r="N652" s="1" t="s">
        <v>526</v>
      </c>
      <c r="O652" s="1" t="s">
        <v>526</v>
      </c>
      <c r="P652" s="1" t="s">
        <v>526</v>
      </c>
      <c r="Q652" s="1" t="s">
        <v>526</v>
      </c>
      <c r="R652" s="1" t="s">
        <v>526</v>
      </c>
      <c r="S652" s="1" t="s">
        <v>526</v>
      </c>
      <c r="T652" s="1" t="s">
        <v>336</v>
      </c>
      <c r="U652" s="1" t="s">
        <v>336</v>
      </c>
      <c r="V652" s="1" t="s">
        <v>336</v>
      </c>
      <c r="W652" s="1" t="s">
        <v>336</v>
      </c>
      <c r="X652" s="1" t="s">
        <v>336</v>
      </c>
      <c r="Y652" s="1" t="s">
        <v>336</v>
      </c>
      <c r="Z652" s="1" t="s">
        <v>336</v>
      </c>
      <c r="AA652" s="1"/>
      <c r="AB652" s="1"/>
      <c r="AC652" s="1"/>
      <c r="AD652" s="1"/>
      <c r="AE652" s="1"/>
      <c r="AF652" s="1"/>
      <c r="AG652" s="1"/>
      <c r="AH652" s="18" t="str">
        <f t="array" ref="AH6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2" s="18" t="str">
        <f t="array" ref="AI6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2" s="18" t="e">
        <f>VLOOKUP(data[Lead Name],get_cat!$A$170:$B$171,2,0)</f>
        <v>#N/A</v>
      </c>
    </row>
    <row r="653" spans="1:37" x14ac:dyDescent="0.3">
      <c r="A653" s="1" t="s">
        <v>524</v>
      </c>
      <c r="B653" s="1" t="s">
        <v>336</v>
      </c>
      <c r="C653" s="1" t="s">
        <v>336</v>
      </c>
      <c r="D653" s="1" t="s">
        <v>336</v>
      </c>
      <c r="E653" s="1" t="s">
        <v>526</v>
      </c>
      <c r="F653" s="1" t="s">
        <v>526</v>
      </c>
      <c r="G653" s="1" t="s">
        <v>526</v>
      </c>
      <c r="H653" s="1" t="s">
        <v>526</v>
      </c>
      <c r="I653" s="1" t="s">
        <v>526</v>
      </c>
      <c r="J653" s="1" t="s">
        <v>526</v>
      </c>
      <c r="K653" s="1" t="s">
        <v>526</v>
      </c>
      <c r="L653" s="1" t="s">
        <v>526</v>
      </c>
      <c r="M653" s="1" t="s">
        <v>526</v>
      </c>
      <c r="N653" s="1" t="s">
        <v>526</v>
      </c>
      <c r="O653" s="1" t="s">
        <v>526</v>
      </c>
      <c r="P653" s="1" t="s">
        <v>526</v>
      </c>
      <c r="Q653" s="1" t="s">
        <v>526</v>
      </c>
      <c r="R653" s="1" t="s">
        <v>526</v>
      </c>
      <c r="S653" s="1" t="s">
        <v>526</v>
      </c>
      <c r="T653" s="1" t="s">
        <v>336</v>
      </c>
      <c r="U653" s="1" t="s">
        <v>336</v>
      </c>
      <c r="V653" s="1" t="s">
        <v>336</v>
      </c>
      <c r="W653" s="1" t="s">
        <v>336</v>
      </c>
      <c r="X653" s="1" t="s">
        <v>336</v>
      </c>
      <c r="Y653" s="1" t="s">
        <v>336</v>
      </c>
      <c r="Z653" s="1" t="s">
        <v>336</v>
      </c>
      <c r="AA653" s="1"/>
      <c r="AB653" s="1"/>
      <c r="AC653" s="1"/>
      <c r="AD653" s="1"/>
      <c r="AE653" s="1"/>
      <c r="AF653" s="1"/>
      <c r="AG653" s="1"/>
      <c r="AH653" s="18" t="str">
        <f t="array" ref="AH6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3" s="18" t="str">
        <f t="array" ref="AI6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3" s="18" t="e">
        <f>VLOOKUP(data[Lead Name],get_cat!$A$170:$B$171,2,0)</f>
        <v>#N/A</v>
      </c>
    </row>
    <row r="654" spans="1:37" x14ac:dyDescent="0.3">
      <c r="A654" s="1" t="s">
        <v>524</v>
      </c>
      <c r="B654" s="1" t="s">
        <v>336</v>
      </c>
      <c r="C654" s="1" t="s">
        <v>336</v>
      </c>
      <c r="D654" s="1" t="s">
        <v>336</v>
      </c>
      <c r="E654" s="1" t="s">
        <v>526</v>
      </c>
      <c r="F654" s="1" t="s">
        <v>526</v>
      </c>
      <c r="G654" s="1" t="s">
        <v>526</v>
      </c>
      <c r="H654" s="1" t="s">
        <v>526</v>
      </c>
      <c r="I654" s="1" t="s">
        <v>526</v>
      </c>
      <c r="J654" s="1" t="s">
        <v>526</v>
      </c>
      <c r="K654" s="1" t="s">
        <v>526</v>
      </c>
      <c r="L654" s="1" t="s">
        <v>526</v>
      </c>
      <c r="M654" s="1" t="s">
        <v>526</v>
      </c>
      <c r="N654" s="1" t="s">
        <v>526</v>
      </c>
      <c r="O654" s="1" t="s">
        <v>526</v>
      </c>
      <c r="P654" s="1" t="s">
        <v>526</v>
      </c>
      <c r="Q654" s="1" t="s">
        <v>526</v>
      </c>
      <c r="R654" s="1" t="s">
        <v>526</v>
      </c>
      <c r="S654" s="1" t="s">
        <v>526</v>
      </c>
      <c r="T654" s="1" t="s">
        <v>336</v>
      </c>
      <c r="U654" s="1" t="s">
        <v>336</v>
      </c>
      <c r="V654" s="1" t="s">
        <v>336</v>
      </c>
      <c r="W654" s="1" t="s">
        <v>336</v>
      </c>
      <c r="X654" s="1" t="s">
        <v>336</v>
      </c>
      <c r="Y654" s="1" t="s">
        <v>336</v>
      </c>
      <c r="Z654" s="1" t="s">
        <v>336</v>
      </c>
      <c r="AA654" s="1"/>
      <c r="AB654" s="1"/>
      <c r="AC654" s="1"/>
      <c r="AD654" s="1"/>
      <c r="AE654" s="1"/>
      <c r="AF654" s="1"/>
      <c r="AG654" s="1"/>
      <c r="AH654" s="18" t="str">
        <f t="array" ref="AH6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4" s="18" t="str">
        <f t="array" ref="AI6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4" s="18" t="e">
        <f>VLOOKUP(data[Lead Name],get_cat!$A$170:$B$171,2,0)</f>
        <v>#N/A</v>
      </c>
    </row>
    <row r="655" spans="1:37" x14ac:dyDescent="0.3">
      <c r="A655" s="1" t="s">
        <v>524</v>
      </c>
      <c r="B655" s="1" t="s">
        <v>336</v>
      </c>
      <c r="C655" s="1" t="s">
        <v>336</v>
      </c>
      <c r="D655" s="1" t="s">
        <v>336</v>
      </c>
      <c r="E655" s="1" t="s">
        <v>526</v>
      </c>
      <c r="F655" s="1" t="s">
        <v>526</v>
      </c>
      <c r="G655" s="1" t="s">
        <v>526</v>
      </c>
      <c r="H655" s="1" t="s">
        <v>526</v>
      </c>
      <c r="I655" s="1" t="s">
        <v>526</v>
      </c>
      <c r="J655" s="1" t="s">
        <v>526</v>
      </c>
      <c r="K655" s="1" t="s">
        <v>526</v>
      </c>
      <c r="L655" s="1" t="s">
        <v>526</v>
      </c>
      <c r="M655" s="1" t="s">
        <v>526</v>
      </c>
      <c r="N655" s="1" t="s">
        <v>526</v>
      </c>
      <c r="O655" s="1" t="s">
        <v>526</v>
      </c>
      <c r="P655" s="1" t="s">
        <v>526</v>
      </c>
      <c r="Q655" s="1" t="s">
        <v>526</v>
      </c>
      <c r="R655" s="1" t="s">
        <v>526</v>
      </c>
      <c r="S655" s="1" t="s">
        <v>526</v>
      </c>
      <c r="T655" s="1" t="s">
        <v>336</v>
      </c>
      <c r="U655" s="1" t="s">
        <v>336</v>
      </c>
      <c r="V655" s="1" t="s">
        <v>336</v>
      </c>
      <c r="W655" s="1" t="s">
        <v>336</v>
      </c>
      <c r="X655" s="1" t="s">
        <v>336</v>
      </c>
      <c r="Y655" s="1" t="s">
        <v>336</v>
      </c>
      <c r="Z655" s="1" t="s">
        <v>336</v>
      </c>
      <c r="AA655" s="1"/>
      <c r="AB655" s="1"/>
      <c r="AC655" s="1"/>
      <c r="AD655" s="1"/>
      <c r="AE655" s="1"/>
      <c r="AF655" s="1"/>
      <c r="AG655" s="1"/>
      <c r="AH655" s="18" t="str">
        <f t="array" ref="AH6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5" s="18" t="str">
        <f t="array" ref="AI6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5" s="18" t="e">
        <f>VLOOKUP(data[Lead Name],get_cat!$A$170:$B$171,2,0)</f>
        <v>#N/A</v>
      </c>
    </row>
    <row r="656" spans="1:37" x14ac:dyDescent="0.3">
      <c r="A656" s="1" t="s">
        <v>524</v>
      </c>
      <c r="B656" s="1" t="s">
        <v>336</v>
      </c>
      <c r="C656" s="1" t="s">
        <v>336</v>
      </c>
      <c r="D656" s="1" t="s">
        <v>336</v>
      </c>
      <c r="E656" s="1" t="s">
        <v>526</v>
      </c>
      <c r="F656" s="1" t="s">
        <v>526</v>
      </c>
      <c r="G656" s="1" t="s">
        <v>526</v>
      </c>
      <c r="H656" s="1" t="s">
        <v>526</v>
      </c>
      <c r="I656" s="1" t="s">
        <v>526</v>
      </c>
      <c r="J656" s="1" t="s">
        <v>526</v>
      </c>
      <c r="K656" s="1" t="s">
        <v>526</v>
      </c>
      <c r="L656" s="1" t="s">
        <v>526</v>
      </c>
      <c r="M656" s="1" t="s">
        <v>526</v>
      </c>
      <c r="N656" s="1" t="s">
        <v>526</v>
      </c>
      <c r="O656" s="1" t="s">
        <v>526</v>
      </c>
      <c r="P656" s="1" t="s">
        <v>526</v>
      </c>
      <c r="Q656" s="1" t="s">
        <v>526</v>
      </c>
      <c r="R656" s="1" t="s">
        <v>526</v>
      </c>
      <c r="S656" s="1" t="s">
        <v>526</v>
      </c>
      <c r="T656" s="1" t="s">
        <v>336</v>
      </c>
      <c r="U656" s="1" t="s">
        <v>336</v>
      </c>
      <c r="V656" s="1" t="s">
        <v>336</v>
      </c>
      <c r="W656" s="1" t="s">
        <v>336</v>
      </c>
      <c r="X656" s="1" t="s">
        <v>336</v>
      </c>
      <c r="Y656" s="1" t="s">
        <v>336</v>
      </c>
      <c r="Z656" s="1" t="s">
        <v>336</v>
      </c>
      <c r="AA656" s="1"/>
      <c r="AB656" s="1"/>
      <c r="AC656" s="1"/>
      <c r="AD656" s="1"/>
      <c r="AE656" s="1"/>
      <c r="AF656" s="1"/>
      <c r="AG656" s="1"/>
      <c r="AH656" s="18" t="str">
        <f t="array" ref="AH6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6" s="18" t="str">
        <f t="array" ref="AI6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6" s="18" t="e">
        <f>VLOOKUP(data[Lead Name],get_cat!$A$170:$B$171,2,0)</f>
        <v>#N/A</v>
      </c>
    </row>
    <row r="657" spans="1:37" x14ac:dyDescent="0.3">
      <c r="A657" s="1" t="s">
        <v>524</v>
      </c>
      <c r="B657" s="1" t="s">
        <v>336</v>
      </c>
      <c r="C657" s="1" t="s">
        <v>336</v>
      </c>
      <c r="D657" s="1" t="s">
        <v>336</v>
      </c>
      <c r="E657" s="1" t="s">
        <v>526</v>
      </c>
      <c r="F657" s="1" t="s">
        <v>526</v>
      </c>
      <c r="G657" s="1" t="s">
        <v>526</v>
      </c>
      <c r="H657" s="1" t="s">
        <v>526</v>
      </c>
      <c r="I657" s="1" t="s">
        <v>526</v>
      </c>
      <c r="J657" s="1" t="s">
        <v>526</v>
      </c>
      <c r="K657" s="1" t="s">
        <v>526</v>
      </c>
      <c r="L657" s="1" t="s">
        <v>526</v>
      </c>
      <c r="M657" s="1" t="s">
        <v>526</v>
      </c>
      <c r="N657" s="1" t="s">
        <v>526</v>
      </c>
      <c r="O657" s="1" t="s">
        <v>526</v>
      </c>
      <c r="P657" s="1" t="s">
        <v>526</v>
      </c>
      <c r="Q657" s="1" t="s">
        <v>526</v>
      </c>
      <c r="R657" s="1" t="s">
        <v>526</v>
      </c>
      <c r="S657" s="1" t="s">
        <v>526</v>
      </c>
      <c r="T657" s="1" t="s">
        <v>336</v>
      </c>
      <c r="U657" s="1" t="s">
        <v>336</v>
      </c>
      <c r="V657" s="1" t="s">
        <v>336</v>
      </c>
      <c r="W657" s="1" t="s">
        <v>336</v>
      </c>
      <c r="X657" s="1" t="s">
        <v>336</v>
      </c>
      <c r="Y657" s="1" t="s">
        <v>336</v>
      </c>
      <c r="Z657" s="1" t="s">
        <v>336</v>
      </c>
      <c r="AA657" s="1"/>
      <c r="AB657" s="1"/>
      <c r="AC657" s="1"/>
      <c r="AD657" s="1"/>
      <c r="AE657" s="1"/>
      <c r="AF657" s="1"/>
      <c r="AG657" s="1"/>
      <c r="AH657" s="18" t="str">
        <f t="array" ref="AH6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7" s="18" t="str">
        <f t="array" ref="AI6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7" s="18" t="e">
        <f>VLOOKUP(data[Lead Name],get_cat!$A$170:$B$171,2,0)</f>
        <v>#N/A</v>
      </c>
    </row>
    <row r="658" spans="1:37" x14ac:dyDescent="0.3">
      <c r="A658" s="1" t="s">
        <v>524</v>
      </c>
      <c r="B658" s="1" t="s">
        <v>336</v>
      </c>
      <c r="C658" s="1" t="s">
        <v>336</v>
      </c>
      <c r="D658" s="1" t="s">
        <v>336</v>
      </c>
      <c r="E658" s="1" t="s">
        <v>526</v>
      </c>
      <c r="F658" s="1" t="s">
        <v>526</v>
      </c>
      <c r="G658" s="1" t="s">
        <v>526</v>
      </c>
      <c r="H658" s="1" t="s">
        <v>526</v>
      </c>
      <c r="I658" s="1" t="s">
        <v>526</v>
      </c>
      <c r="J658" s="1" t="s">
        <v>526</v>
      </c>
      <c r="K658" s="1" t="s">
        <v>526</v>
      </c>
      <c r="L658" s="1" t="s">
        <v>526</v>
      </c>
      <c r="M658" s="1" t="s">
        <v>526</v>
      </c>
      <c r="N658" s="1" t="s">
        <v>526</v>
      </c>
      <c r="O658" s="1" t="s">
        <v>526</v>
      </c>
      <c r="P658" s="1" t="s">
        <v>526</v>
      </c>
      <c r="Q658" s="1" t="s">
        <v>526</v>
      </c>
      <c r="R658" s="1" t="s">
        <v>526</v>
      </c>
      <c r="S658" s="1" t="s">
        <v>526</v>
      </c>
      <c r="T658" s="1" t="s">
        <v>336</v>
      </c>
      <c r="U658" s="1" t="s">
        <v>336</v>
      </c>
      <c r="V658" s="1" t="s">
        <v>336</v>
      </c>
      <c r="W658" s="1" t="s">
        <v>336</v>
      </c>
      <c r="X658" s="1" t="s">
        <v>336</v>
      </c>
      <c r="Y658" s="1" t="s">
        <v>336</v>
      </c>
      <c r="Z658" s="1" t="s">
        <v>336</v>
      </c>
      <c r="AA658" s="1"/>
      <c r="AB658" s="1"/>
      <c r="AC658" s="1"/>
      <c r="AD658" s="1"/>
      <c r="AE658" s="1"/>
      <c r="AF658" s="1"/>
      <c r="AG658" s="1"/>
      <c r="AH658" s="18" t="str">
        <f t="array" ref="AH6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8" s="18" t="str">
        <f t="array" ref="AI6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8" s="18" t="e">
        <f>VLOOKUP(data[Lead Name],get_cat!$A$170:$B$171,2,0)</f>
        <v>#N/A</v>
      </c>
    </row>
    <row r="659" spans="1:37" x14ac:dyDescent="0.3">
      <c r="A659" s="1" t="s">
        <v>524</v>
      </c>
      <c r="B659" s="1" t="s">
        <v>336</v>
      </c>
      <c r="C659" s="1" t="s">
        <v>336</v>
      </c>
      <c r="D659" s="1" t="s">
        <v>336</v>
      </c>
      <c r="E659" s="1" t="s">
        <v>526</v>
      </c>
      <c r="F659" s="1" t="s">
        <v>526</v>
      </c>
      <c r="G659" s="1" t="s">
        <v>526</v>
      </c>
      <c r="H659" s="1" t="s">
        <v>526</v>
      </c>
      <c r="I659" s="1" t="s">
        <v>526</v>
      </c>
      <c r="J659" s="1" t="s">
        <v>526</v>
      </c>
      <c r="K659" s="1" t="s">
        <v>526</v>
      </c>
      <c r="L659" s="1" t="s">
        <v>526</v>
      </c>
      <c r="M659" s="1" t="s">
        <v>526</v>
      </c>
      <c r="N659" s="1" t="s">
        <v>526</v>
      </c>
      <c r="O659" s="1" t="s">
        <v>526</v>
      </c>
      <c r="P659" s="1" t="s">
        <v>526</v>
      </c>
      <c r="Q659" s="1" t="s">
        <v>526</v>
      </c>
      <c r="R659" s="1" t="s">
        <v>526</v>
      </c>
      <c r="S659" s="1" t="s">
        <v>526</v>
      </c>
      <c r="T659" s="1" t="s">
        <v>336</v>
      </c>
      <c r="U659" s="1" t="s">
        <v>336</v>
      </c>
      <c r="V659" s="1" t="s">
        <v>336</v>
      </c>
      <c r="W659" s="1" t="s">
        <v>336</v>
      </c>
      <c r="X659" s="1" t="s">
        <v>336</v>
      </c>
      <c r="Y659" s="1" t="s">
        <v>336</v>
      </c>
      <c r="Z659" s="1" t="s">
        <v>336</v>
      </c>
      <c r="AA659" s="1"/>
      <c r="AB659" s="1"/>
      <c r="AC659" s="1"/>
      <c r="AD659" s="1"/>
      <c r="AE659" s="1"/>
      <c r="AF659" s="1"/>
      <c r="AG659" s="1"/>
      <c r="AH659" s="18" t="str">
        <f t="array" ref="AH6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59" s="18" t="str">
        <f t="array" ref="AI6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59" s="18" t="e">
        <f>VLOOKUP(data[Lead Name],get_cat!$A$170:$B$171,2,0)</f>
        <v>#N/A</v>
      </c>
    </row>
    <row r="660" spans="1:37" x14ac:dyDescent="0.3">
      <c r="A660" s="1" t="s">
        <v>524</v>
      </c>
      <c r="B660" s="1" t="s">
        <v>336</v>
      </c>
      <c r="C660" s="1" t="s">
        <v>336</v>
      </c>
      <c r="D660" s="1" t="s">
        <v>336</v>
      </c>
      <c r="E660" s="1" t="s">
        <v>526</v>
      </c>
      <c r="F660" s="1" t="s">
        <v>526</v>
      </c>
      <c r="G660" s="1" t="s">
        <v>526</v>
      </c>
      <c r="H660" s="1" t="s">
        <v>526</v>
      </c>
      <c r="I660" s="1" t="s">
        <v>526</v>
      </c>
      <c r="J660" s="1" t="s">
        <v>526</v>
      </c>
      <c r="K660" s="1" t="s">
        <v>526</v>
      </c>
      <c r="L660" s="1" t="s">
        <v>526</v>
      </c>
      <c r="M660" s="1" t="s">
        <v>526</v>
      </c>
      <c r="N660" s="1" t="s">
        <v>526</v>
      </c>
      <c r="O660" s="1" t="s">
        <v>526</v>
      </c>
      <c r="P660" s="1" t="s">
        <v>526</v>
      </c>
      <c r="Q660" s="1" t="s">
        <v>526</v>
      </c>
      <c r="R660" s="1" t="s">
        <v>526</v>
      </c>
      <c r="S660" s="1" t="s">
        <v>526</v>
      </c>
      <c r="T660" s="1" t="s">
        <v>336</v>
      </c>
      <c r="U660" s="1" t="s">
        <v>336</v>
      </c>
      <c r="V660" s="1" t="s">
        <v>336</v>
      </c>
      <c r="W660" s="1" t="s">
        <v>336</v>
      </c>
      <c r="X660" s="1" t="s">
        <v>336</v>
      </c>
      <c r="Y660" s="1" t="s">
        <v>336</v>
      </c>
      <c r="Z660" s="1" t="s">
        <v>336</v>
      </c>
      <c r="AA660" s="1"/>
      <c r="AB660" s="1"/>
      <c r="AC660" s="1"/>
      <c r="AD660" s="1"/>
      <c r="AE660" s="1"/>
      <c r="AF660" s="1"/>
      <c r="AG660" s="1"/>
      <c r="AH660" s="18" t="str">
        <f t="array" ref="AH6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0" s="18" t="str">
        <f t="array" ref="AI6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0" s="18" t="e">
        <f>VLOOKUP(data[Lead Name],get_cat!$A$170:$B$171,2,0)</f>
        <v>#N/A</v>
      </c>
    </row>
    <row r="661" spans="1:37" x14ac:dyDescent="0.3">
      <c r="A661" s="1" t="s">
        <v>524</v>
      </c>
      <c r="B661" s="1" t="s">
        <v>336</v>
      </c>
      <c r="C661" s="1" t="s">
        <v>336</v>
      </c>
      <c r="D661" s="1" t="s">
        <v>336</v>
      </c>
      <c r="E661" s="1" t="s">
        <v>526</v>
      </c>
      <c r="F661" s="1" t="s">
        <v>526</v>
      </c>
      <c r="G661" s="1" t="s">
        <v>526</v>
      </c>
      <c r="H661" s="1" t="s">
        <v>526</v>
      </c>
      <c r="I661" s="1" t="s">
        <v>526</v>
      </c>
      <c r="J661" s="1" t="s">
        <v>526</v>
      </c>
      <c r="K661" s="1" t="s">
        <v>526</v>
      </c>
      <c r="L661" s="1" t="s">
        <v>526</v>
      </c>
      <c r="M661" s="1" t="s">
        <v>526</v>
      </c>
      <c r="N661" s="1" t="s">
        <v>526</v>
      </c>
      <c r="O661" s="1" t="s">
        <v>526</v>
      </c>
      <c r="P661" s="1" t="s">
        <v>526</v>
      </c>
      <c r="Q661" s="1" t="s">
        <v>526</v>
      </c>
      <c r="R661" s="1" t="s">
        <v>526</v>
      </c>
      <c r="S661" s="1" t="s">
        <v>526</v>
      </c>
      <c r="T661" s="1" t="s">
        <v>336</v>
      </c>
      <c r="U661" s="1" t="s">
        <v>336</v>
      </c>
      <c r="V661" s="1" t="s">
        <v>336</v>
      </c>
      <c r="W661" s="1" t="s">
        <v>336</v>
      </c>
      <c r="X661" s="1" t="s">
        <v>336</v>
      </c>
      <c r="Y661" s="1" t="s">
        <v>336</v>
      </c>
      <c r="Z661" s="1" t="s">
        <v>336</v>
      </c>
      <c r="AA661" s="1"/>
      <c r="AB661" s="1"/>
      <c r="AC661" s="1"/>
      <c r="AD661" s="1"/>
      <c r="AE661" s="1"/>
      <c r="AF661" s="1"/>
      <c r="AG661" s="1"/>
      <c r="AH661" s="18" t="str">
        <f t="array" ref="AH6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1" s="18" t="str">
        <f t="array" ref="AI6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1" s="18" t="e">
        <f>VLOOKUP(data[Lead Name],get_cat!$A$170:$B$171,2,0)</f>
        <v>#N/A</v>
      </c>
    </row>
    <row r="662" spans="1:37" x14ac:dyDescent="0.3">
      <c r="A662" s="1" t="s">
        <v>524</v>
      </c>
      <c r="B662" s="1" t="s">
        <v>336</v>
      </c>
      <c r="C662" s="1" t="s">
        <v>336</v>
      </c>
      <c r="D662" s="1" t="s">
        <v>336</v>
      </c>
      <c r="E662" s="1" t="s">
        <v>526</v>
      </c>
      <c r="F662" s="1" t="s">
        <v>526</v>
      </c>
      <c r="G662" s="1" t="s">
        <v>526</v>
      </c>
      <c r="H662" s="1" t="s">
        <v>526</v>
      </c>
      <c r="I662" s="1" t="s">
        <v>526</v>
      </c>
      <c r="J662" s="1" t="s">
        <v>526</v>
      </c>
      <c r="K662" s="1" t="s">
        <v>526</v>
      </c>
      <c r="L662" s="1" t="s">
        <v>526</v>
      </c>
      <c r="M662" s="1" t="s">
        <v>526</v>
      </c>
      <c r="N662" s="1" t="s">
        <v>526</v>
      </c>
      <c r="O662" s="1" t="s">
        <v>526</v>
      </c>
      <c r="P662" s="1" t="s">
        <v>526</v>
      </c>
      <c r="Q662" s="1" t="s">
        <v>526</v>
      </c>
      <c r="R662" s="1" t="s">
        <v>526</v>
      </c>
      <c r="S662" s="1" t="s">
        <v>526</v>
      </c>
      <c r="T662" s="1" t="s">
        <v>336</v>
      </c>
      <c r="U662" s="1" t="s">
        <v>336</v>
      </c>
      <c r="V662" s="1" t="s">
        <v>336</v>
      </c>
      <c r="W662" s="1" t="s">
        <v>336</v>
      </c>
      <c r="X662" s="1" t="s">
        <v>336</v>
      </c>
      <c r="Y662" s="1" t="s">
        <v>336</v>
      </c>
      <c r="Z662" s="1" t="s">
        <v>336</v>
      </c>
      <c r="AA662" s="1"/>
      <c r="AB662" s="1"/>
      <c r="AC662" s="1"/>
      <c r="AD662" s="1"/>
      <c r="AE662" s="1"/>
      <c r="AF662" s="1"/>
      <c r="AG662" s="1"/>
      <c r="AH662" s="18" t="str">
        <f t="array" ref="AH6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2" s="18" t="str">
        <f t="array" ref="AI6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2" s="18" t="e">
        <f>VLOOKUP(data[Lead Name],get_cat!$A$170:$B$171,2,0)</f>
        <v>#N/A</v>
      </c>
    </row>
    <row r="663" spans="1:37" x14ac:dyDescent="0.3">
      <c r="A663" s="1" t="s">
        <v>524</v>
      </c>
      <c r="B663" s="1" t="s">
        <v>336</v>
      </c>
      <c r="C663" s="1" t="s">
        <v>336</v>
      </c>
      <c r="D663" s="1" t="s">
        <v>336</v>
      </c>
      <c r="E663" s="1" t="s">
        <v>526</v>
      </c>
      <c r="F663" s="1" t="s">
        <v>526</v>
      </c>
      <c r="G663" s="1" t="s">
        <v>526</v>
      </c>
      <c r="H663" s="1" t="s">
        <v>526</v>
      </c>
      <c r="I663" s="1" t="s">
        <v>526</v>
      </c>
      <c r="J663" s="1" t="s">
        <v>526</v>
      </c>
      <c r="K663" s="1" t="s">
        <v>526</v>
      </c>
      <c r="L663" s="1" t="s">
        <v>526</v>
      </c>
      <c r="M663" s="1" t="s">
        <v>526</v>
      </c>
      <c r="N663" s="1" t="s">
        <v>526</v>
      </c>
      <c r="O663" s="1" t="s">
        <v>526</v>
      </c>
      <c r="P663" s="1" t="s">
        <v>526</v>
      </c>
      <c r="Q663" s="1" t="s">
        <v>526</v>
      </c>
      <c r="R663" s="1" t="s">
        <v>526</v>
      </c>
      <c r="S663" s="1" t="s">
        <v>526</v>
      </c>
      <c r="T663" s="1" t="s">
        <v>336</v>
      </c>
      <c r="U663" s="1" t="s">
        <v>336</v>
      </c>
      <c r="V663" s="1" t="s">
        <v>336</v>
      </c>
      <c r="W663" s="1" t="s">
        <v>336</v>
      </c>
      <c r="X663" s="1" t="s">
        <v>336</v>
      </c>
      <c r="Y663" s="1" t="s">
        <v>336</v>
      </c>
      <c r="Z663" s="1" t="s">
        <v>336</v>
      </c>
      <c r="AA663" s="1"/>
      <c r="AB663" s="1"/>
      <c r="AC663" s="1"/>
      <c r="AD663" s="1"/>
      <c r="AE663" s="1"/>
      <c r="AF663" s="1"/>
      <c r="AG663" s="1"/>
      <c r="AH663" s="18" t="str">
        <f t="array" ref="AH6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3" s="18" t="str">
        <f t="array" ref="AI6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3" s="18" t="e">
        <f>VLOOKUP(data[Lead Name],get_cat!$A$170:$B$171,2,0)</f>
        <v>#N/A</v>
      </c>
    </row>
    <row r="664" spans="1:37" x14ac:dyDescent="0.3">
      <c r="A664" s="1" t="s">
        <v>524</v>
      </c>
      <c r="B664" s="1" t="s">
        <v>336</v>
      </c>
      <c r="C664" s="1" t="s">
        <v>336</v>
      </c>
      <c r="D664" s="1" t="s">
        <v>336</v>
      </c>
      <c r="E664" s="1" t="s">
        <v>526</v>
      </c>
      <c r="F664" s="1" t="s">
        <v>526</v>
      </c>
      <c r="G664" s="1" t="s">
        <v>526</v>
      </c>
      <c r="H664" s="1" t="s">
        <v>526</v>
      </c>
      <c r="I664" s="1" t="s">
        <v>526</v>
      </c>
      <c r="J664" s="1" t="s">
        <v>526</v>
      </c>
      <c r="K664" s="1" t="s">
        <v>526</v>
      </c>
      <c r="L664" s="1" t="s">
        <v>526</v>
      </c>
      <c r="M664" s="1" t="s">
        <v>526</v>
      </c>
      <c r="N664" s="1" t="s">
        <v>526</v>
      </c>
      <c r="O664" s="1" t="s">
        <v>526</v>
      </c>
      <c r="P664" s="1" t="s">
        <v>526</v>
      </c>
      <c r="Q664" s="1" t="s">
        <v>526</v>
      </c>
      <c r="R664" s="1" t="s">
        <v>526</v>
      </c>
      <c r="S664" s="1" t="s">
        <v>526</v>
      </c>
      <c r="T664" s="1" t="s">
        <v>336</v>
      </c>
      <c r="U664" s="1" t="s">
        <v>336</v>
      </c>
      <c r="V664" s="1" t="s">
        <v>336</v>
      </c>
      <c r="W664" s="1" t="s">
        <v>336</v>
      </c>
      <c r="X664" s="1" t="s">
        <v>336</v>
      </c>
      <c r="Y664" s="1" t="s">
        <v>336</v>
      </c>
      <c r="Z664" s="1" t="s">
        <v>336</v>
      </c>
      <c r="AA664" s="1"/>
      <c r="AB664" s="1"/>
      <c r="AC664" s="1"/>
      <c r="AD664" s="1"/>
      <c r="AE664" s="1"/>
      <c r="AF664" s="1"/>
      <c r="AG664" s="1"/>
      <c r="AH664" s="18" t="str">
        <f t="array" ref="AH6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4" s="18" t="str">
        <f t="array" ref="AI6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4" s="18" t="e">
        <f>VLOOKUP(data[Lead Name],get_cat!$A$170:$B$171,2,0)</f>
        <v>#N/A</v>
      </c>
    </row>
    <row r="665" spans="1:37" x14ac:dyDescent="0.3">
      <c r="A665" s="1" t="s">
        <v>524</v>
      </c>
      <c r="B665" s="1" t="s">
        <v>336</v>
      </c>
      <c r="C665" s="1" t="s">
        <v>336</v>
      </c>
      <c r="D665" s="1" t="s">
        <v>336</v>
      </c>
      <c r="E665" s="1" t="s">
        <v>526</v>
      </c>
      <c r="F665" s="1" t="s">
        <v>526</v>
      </c>
      <c r="G665" s="1" t="s">
        <v>526</v>
      </c>
      <c r="H665" s="1" t="s">
        <v>526</v>
      </c>
      <c r="I665" s="1" t="s">
        <v>526</v>
      </c>
      <c r="J665" s="1" t="s">
        <v>526</v>
      </c>
      <c r="K665" s="1" t="s">
        <v>526</v>
      </c>
      <c r="L665" s="1" t="s">
        <v>526</v>
      </c>
      <c r="M665" s="1" t="s">
        <v>526</v>
      </c>
      <c r="N665" s="1" t="s">
        <v>526</v>
      </c>
      <c r="O665" s="1" t="s">
        <v>526</v>
      </c>
      <c r="P665" s="1" t="s">
        <v>526</v>
      </c>
      <c r="Q665" s="1" t="s">
        <v>526</v>
      </c>
      <c r="R665" s="1" t="s">
        <v>526</v>
      </c>
      <c r="S665" s="1" t="s">
        <v>526</v>
      </c>
      <c r="T665" s="1" t="s">
        <v>336</v>
      </c>
      <c r="U665" s="1" t="s">
        <v>336</v>
      </c>
      <c r="V665" s="1" t="s">
        <v>336</v>
      </c>
      <c r="W665" s="1" t="s">
        <v>336</v>
      </c>
      <c r="X665" s="1" t="s">
        <v>336</v>
      </c>
      <c r="Y665" s="1" t="s">
        <v>336</v>
      </c>
      <c r="Z665" s="1" t="s">
        <v>336</v>
      </c>
      <c r="AA665" s="1"/>
      <c r="AB665" s="1"/>
      <c r="AC665" s="1"/>
      <c r="AD665" s="1"/>
      <c r="AE665" s="1"/>
      <c r="AF665" s="1"/>
      <c r="AG665" s="1"/>
      <c r="AH665" s="18" t="str">
        <f t="array" ref="AH6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5" s="18" t="str">
        <f t="array" ref="AI6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5" s="18" t="e">
        <f>VLOOKUP(data[Lead Name],get_cat!$A$170:$B$171,2,0)</f>
        <v>#N/A</v>
      </c>
    </row>
    <row r="666" spans="1:37" x14ac:dyDescent="0.3">
      <c r="A666" s="1" t="s">
        <v>524</v>
      </c>
      <c r="B666" s="1" t="s">
        <v>336</v>
      </c>
      <c r="C666" s="1" t="s">
        <v>336</v>
      </c>
      <c r="D666" s="1" t="s">
        <v>336</v>
      </c>
      <c r="E666" s="1" t="s">
        <v>526</v>
      </c>
      <c r="F666" s="1" t="s">
        <v>526</v>
      </c>
      <c r="G666" s="1" t="s">
        <v>526</v>
      </c>
      <c r="H666" s="1" t="s">
        <v>526</v>
      </c>
      <c r="I666" s="1" t="s">
        <v>526</v>
      </c>
      <c r="J666" s="1" t="s">
        <v>526</v>
      </c>
      <c r="K666" s="1" t="s">
        <v>526</v>
      </c>
      <c r="L666" s="1" t="s">
        <v>526</v>
      </c>
      <c r="M666" s="1" t="s">
        <v>526</v>
      </c>
      <c r="N666" s="1" t="s">
        <v>526</v>
      </c>
      <c r="O666" s="1" t="s">
        <v>526</v>
      </c>
      <c r="P666" s="1" t="s">
        <v>526</v>
      </c>
      <c r="Q666" s="1" t="s">
        <v>526</v>
      </c>
      <c r="R666" s="1" t="s">
        <v>526</v>
      </c>
      <c r="S666" s="1" t="s">
        <v>526</v>
      </c>
      <c r="T666" s="1" t="s">
        <v>336</v>
      </c>
      <c r="U666" s="1" t="s">
        <v>336</v>
      </c>
      <c r="V666" s="1" t="s">
        <v>336</v>
      </c>
      <c r="W666" s="1" t="s">
        <v>336</v>
      </c>
      <c r="X666" s="1" t="s">
        <v>336</v>
      </c>
      <c r="Y666" s="1" t="s">
        <v>336</v>
      </c>
      <c r="Z666" s="1" t="s">
        <v>336</v>
      </c>
      <c r="AA666" s="1"/>
      <c r="AB666" s="1"/>
      <c r="AC666" s="1"/>
      <c r="AD666" s="1"/>
      <c r="AE666" s="1"/>
      <c r="AF666" s="1"/>
      <c r="AG666" s="1"/>
      <c r="AH666" s="18" t="str">
        <f t="array" ref="AH6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6" s="18" t="str">
        <f t="array" ref="AI6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6" s="18" t="e">
        <f>VLOOKUP(data[Lead Name],get_cat!$A$170:$B$171,2,0)</f>
        <v>#N/A</v>
      </c>
    </row>
    <row r="667" spans="1:37" x14ac:dyDescent="0.3">
      <c r="A667" s="1" t="s">
        <v>524</v>
      </c>
      <c r="B667" s="1" t="s">
        <v>336</v>
      </c>
      <c r="C667" s="1" t="s">
        <v>336</v>
      </c>
      <c r="D667" s="1" t="s">
        <v>336</v>
      </c>
      <c r="E667" s="1" t="s">
        <v>526</v>
      </c>
      <c r="F667" s="1" t="s">
        <v>526</v>
      </c>
      <c r="G667" s="1" t="s">
        <v>526</v>
      </c>
      <c r="H667" s="1" t="s">
        <v>526</v>
      </c>
      <c r="I667" s="1" t="s">
        <v>526</v>
      </c>
      <c r="J667" s="1" t="s">
        <v>526</v>
      </c>
      <c r="K667" s="1" t="s">
        <v>526</v>
      </c>
      <c r="L667" s="1" t="s">
        <v>526</v>
      </c>
      <c r="M667" s="1" t="s">
        <v>526</v>
      </c>
      <c r="N667" s="1" t="s">
        <v>526</v>
      </c>
      <c r="O667" s="1" t="s">
        <v>526</v>
      </c>
      <c r="P667" s="1" t="s">
        <v>526</v>
      </c>
      <c r="Q667" s="1" t="s">
        <v>526</v>
      </c>
      <c r="R667" s="1" t="s">
        <v>526</v>
      </c>
      <c r="S667" s="1" t="s">
        <v>526</v>
      </c>
      <c r="T667" s="1" t="s">
        <v>336</v>
      </c>
      <c r="U667" s="1" t="s">
        <v>336</v>
      </c>
      <c r="V667" s="1" t="s">
        <v>336</v>
      </c>
      <c r="W667" s="1" t="s">
        <v>336</v>
      </c>
      <c r="X667" s="1" t="s">
        <v>336</v>
      </c>
      <c r="Y667" s="1" t="s">
        <v>336</v>
      </c>
      <c r="Z667" s="1" t="s">
        <v>336</v>
      </c>
      <c r="AA667" s="1"/>
      <c r="AB667" s="1"/>
      <c r="AC667" s="1"/>
      <c r="AD667" s="1"/>
      <c r="AE667" s="1"/>
      <c r="AF667" s="1"/>
      <c r="AG667" s="1"/>
      <c r="AH667" s="18" t="str">
        <f t="array" ref="AH6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7" s="18" t="str">
        <f t="array" ref="AI6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7" s="18" t="e">
        <f>VLOOKUP(data[Lead Name],get_cat!$A$170:$B$171,2,0)</f>
        <v>#N/A</v>
      </c>
    </row>
    <row r="668" spans="1:37" x14ac:dyDescent="0.3">
      <c r="A668" s="1" t="s">
        <v>524</v>
      </c>
      <c r="B668" s="1" t="s">
        <v>336</v>
      </c>
      <c r="C668" s="1" t="s">
        <v>336</v>
      </c>
      <c r="D668" s="1" t="s">
        <v>336</v>
      </c>
      <c r="E668" s="1" t="s">
        <v>526</v>
      </c>
      <c r="F668" s="1" t="s">
        <v>526</v>
      </c>
      <c r="G668" s="1" t="s">
        <v>526</v>
      </c>
      <c r="H668" s="1" t="s">
        <v>526</v>
      </c>
      <c r="I668" s="1" t="s">
        <v>526</v>
      </c>
      <c r="J668" s="1" t="s">
        <v>526</v>
      </c>
      <c r="K668" s="1" t="s">
        <v>526</v>
      </c>
      <c r="L668" s="1" t="s">
        <v>526</v>
      </c>
      <c r="M668" s="1" t="s">
        <v>526</v>
      </c>
      <c r="N668" s="1" t="s">
        <v>526</v>
      </c>
      <c r="O668" s="1" t="s">
        <v>526</v>
      </c>
      <c r="P668" s="1" t="s">
        <v>526</v>
      </c>
      <c r="Q668" s="1" t="s">
        <v>526</v>
      </c>
      <c r="R668" s="1" t="s">
        <v>526</v>
      </c>
      <c r="S668" s="1" t="s">
        <v>526</v>
      </c>
      <c r="T668" s="1" t="s">
        <v>336</v>
      </c>
      <c r="U668" s="1" t="s">
        <v>336</v>
      </c>
      <c r="V668" s="1" t="s">
        <v>336</v>
      </c>
      <c r="W668" s="1" t="s">
        <v>336</v>
      </c>
      <c r="X668" s="1" t="s">
        <v>336</v>
      </c>
      <c r="Y668" s="1" t="s">
        <v>336</v>
      </c>
      <c r="Z668" s="1" t="s">
        <v>336</v>
      </c>
      <c r="AA668" s="1"/>
      <c r="AB668" s="1"/>
      <c r="AC668" s="1"/>
      <c r="AD668" s="1"/>
      <c r="AE668" s="1"/>
      <c r="AF668" s="1"/>
      <c r="AG668" s="1"/>
      <c r="AH668" s="18" t="str">
        <f t="array" ref="AH6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8" s="18" t="str">
        <f t="array" ref="AI6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8" s="18" t="e">
        <f>VLOOKUP(data[Lead Name],get_cat!$A$170:$B$171,2,0)</f>
        <v>#N/A</v>
      </c>
    </row>
    <row r="669" spans="1:37" x14ac:dyDescent="0.3">
      <c r="A669" s="1" t="s">
        <v>524</v>
      </c>
      <c r="B669" s="1" t="s">
        <v>336</v>
      </c>
      <c r="C669" s="1" t="s">
        <v>336</v>
      </c>
      <c r="D669" s="1" t="s">
        <v>336</v>
      </c>
      <c r="E669" s="1" t="s">
        <v>526</v>
      </c>
      <c r="F669" s="1" t="s">
        <v>526</v>
      </c>
      <c r="G669" s="1" t="s">
        <v>526</v>
      </c>
      <c r="H669" s="1" t="s">
        <v>526</v>
      </c>
      <c r="I669" s="1" t="s">
        <v>526</v>
      </c>
      <c r="J669" s="1" t="s">
        <v>526</v>
      </c>
      <c r="K669" s="1" t="s">
        <v>526</v>
      </c>
      <c r="L669" s="1" t="s">
        <v>526</v>
      </c>
      <c r="M669" s="1" t="s">
        <v>526</v>
      </c>
      <c r="N669" s="1" t="s">
        <v>526</v>
      </c>
      <c r="O669" s="1" t="s">
        <v>526</v>
      </c>
      <c r="P669" s="1" t="s">
        <v>526</v>
      </c>
      <c r="Q669" s="1" t="s">
        <v>526</v>
      </c>
      <c r="R669" s="1" t="s">
        <v>526</v>
      </c>
      <c r="S669" s="1" t="s">
        <v>526</v>
      </c>
      <c r="T669" s="1" t="s">
        <v>336</v>
      </c>
      <c r="U669" s="1" t="s">
        <v>336</v>
      </c>
      <c r="V669" s="1" t="s">
        <v>336</v>
      </c>
      <c r="W669" s="1" t="s">
        <v>336</v>
      </c>
      <c r="X669" s="1" t="s">
        <v>336</v>
      </c>
      <c r="Y669" s="1" t="s">
        <v>336</v>
      </c>
      <c r="Z669" s="1" t="s">
        <v>336</v>
      </c>
      <c r="AA669" s="1"/>
      <c r="AB669" s="1"/>
      <c r="AC669" s="1"/>
      <c r="AD669" s="1"/>
      <c r="AE669" s="1"/>
      <c r="AF669" s="1"/>
      <c r="AG669" s="1"/>
      <c r="AH669" s="18" t="str">
        <f t="array" ref="AH6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69" s="18" t="str">
        <f t="array" ref="AI6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69" s="18" t="e">
        <f>VLOOKUP(data[Lead Name],get_cat!$A$170:$B$171,2,0)</f>
        <v>#N/A</v>
      </c>
    </row>
    <row r="670" spans="1:37" x14ac:dyDescent="0.3">
      <c r="A670" s="1" t="s">
        <v>524</v>
      </c>
      <c r="B670" s="1" t="s">
        <v>336</v>
      </c>
      <c r="C670" s="1" t="s">
        <v>336</v>
      </c>
      <c r="D670" s="1" t="s">
        <v>336</v>
      </c>
      <c r="E670" s="1" t="s">
        <v>526</v>
      </c>
      <c r="F670" s="1" t="s">
        <v>526</v>
      </c>
      <c r="G670" s="1" t="s">
        <v>526</v>
      </c>
      <c r="H670" s="1" t="s">
        <v>526</v>
      </c>
      <c r="I670" s="1" t="s">
        <v>526</v>
      </c>
      <c r="J670" s="1" t="s">
        <v>526</v>
      </c>
      <c r="K670" s="1" t="s">
        <v>526</v>
      </c>
      <c r="L670" s="1" t="s">
        <v>526</v>
      </c>
      <c r="M670" s="1" t="s">
        <v>526</v>
      </c>
      <c r="N670" s="1" t="s">
        <v>526</v>
      </c>
      <c r="O670" s="1" t="s">
        <v>526</v>
      </c>
      <c r="P670" s="1" t="s">
        <v>526</v>
      </c>
      <c r="Q670" s="1" t="s">
        <v>526</v>
      </c>
      <c r="R670" s="1" t="s">
        <v>526</v>
      </c>
      <c r="S670" s="1" t="s">
        <v>526</v>
      </c>
      <c r="T670" s="1" t="s">
        <v>336</v>
      </c>
      <c r="U670" s="1" t="s">
        <v>336</v>
      </c>
      <c r="V670" s="1" t="s">
        <v>336</v>
      </c>
      <c r="W670" s="1" t="s">
        <v>336</v>
      </c>
      <c r="X670" s="1" t="s">
        <v>336</v>
      </c>
      <c r="Y670" s="1" t="s">
        <v>336</v>
      </c>
      <c r="Z670" s="1" t="s">
        <v>336</v>
      </c>
      <c r="AA670" s="1"/>
      <c r="AB670" s="1"/>
      <c r="AC670" s="1"/>
      <c r="AD670" s="1"/>
      <c r="AE670" s="1"/>
      <c r="AF670" s="1"/>
      <c r="AG670" s="1"/>
      <c r="AH670" s="18" t="str">
        <f t="array" ref="AH6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0" s="18" t="str">
        <f t="array" ref="AI6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0" s="18" t="e">
        <f>VLOOKUP(data[Lead Name],get_cat!$A$170:$B$171,2,0)</f>
        <v>#N/A</v>
      </c>
    </row>
    <row r="671" spans="1:37" x14ac:dyDescent="0.3">
      <c r="A671" s="1" t="s">
        <v>524</v>
      </c>
      <c r="B671" s="1" t="s">
        <v>336</v>
      </c>
      <c r="C671" s="1" t="s">
        <v>336</v>
      </c>
      <c r="D671" s="1" t="s">
        <v>336</v>
      </c>
      <c r="E671" s="1" t="s">
        <v>526</v>
      </c>
      <c r="F671" s="1" t="s">
        <v>526</v>
      </c>
      <c r="G671" s="1" t="s">
        <v>526</v>
      </c>
      <c r="H671" s="1" t="s">
        <v>526</v>
      </c>
      <c r="I671" s="1" t="s">
        <v>526</v>
      </c>
      <c r="J671" s="1" t="s">
        <v>526</v>
      </c>
      <c r="K671" s="1" t="s">
        <v>526</v>
      </c>
      <c r="L671" s="1" t="s">
        <v>526</v>
      </c>
      <c r="M671" s="1" t="s">
        <v>526</v>
      </c>
      <c r="N671" s="1" t="s">
        <v>526</v>
      </c>
      <c r="O671" s="1" t="s">
        <v>526</v>
      </c>
      <c r="P671" s="1" t="s">
        <v>526</v>
      </c>
      <c r="Q671" s="1" t="s">
        <v>526</v>
      </c>
      <c r="R671" s="1" t="s">
        <v>526</v>
      </c>
      <c r="S671" s="1" t="s">
        <v>526</v>
      </c>
      <c r="T671" s="1" t="s">
        <v>336</v>
      </c>
      <c r="U671" s="1" t="s">
        <v>336</v>
      </c>
      <c r="V671" s="1" t="s">
        <v>336</v>
      </c>
      <c r="W671" s="1" t="s">
        <v>336</v>
      </c>
      <c r="X671" s="1" t="s">
        <v>336</v>
      </c>
      <c r="Y671" s="1" t="s">
        <v>336</v>
      </c>
      <c r="Z671" s="1" t="s">
        <v>336</v>
      </c>
      <c r="AA671" s="1"/>
      <c r="AB671" s="1"/>
      <c r="AC671" s="1"/>
      <c r="AD671" s="1"/>
      <c r="AE671" s="1"/>
      <c r="AF671" s="1"/>
      <c r="AG671" s="1"/>
      <c r="AH671" s="18" t="str">
        <f t="array" ref="AH6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1" s="18" t="str">
        <f t="array" ref="AI6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1" s="18" t="e">
        <f>VLOOKUP(data[Lead Name],get_cat!$A$170:$B$171,2,0)</f>
        <v>#N/A</v>
      </c>
    </row>
    <row r="672" spans="1:37" x14ac:dyDescent="0.3">
      <c r="A672" s="1" t="s">
        <v>524</v>
      </c>
      <c r="B672" s="1" t="s">
        <v>336</v>
      </c>
      <c r="C672" s="1" t="s">
        <v>336</v>
      </c>
      <c r="D672" s="1" t="s">
        <v>336</v>
      </c>
      <c r="E672" s="1" t="s">
        <v>526</v>
      </c>
      <c r="F672" s="1" t="s">
        <v>526</v>
      </c>
      <c r="G672" s="1" t="s">
        <v>526</v>
      </c>
      <c r="H672" s="1" t="s">
        <v>526</v>
      </c>
      <c r="I672" s="1" t="s">
        <v>526</v>
      </c>
      <c r="J672" s="1" t="s">
        <v>526</v>
      </c>
      <c r="K672" s="1" t="s">
        <v>526</v>
      </c>
      <c r="L672" s="1" t="s">
        <v>526</v>
      </c>
      <c r="M672" s="1" t="s">
        <v>526</v>
      </c>
      <c r="N672" s="1" t="s">
        <v>526</v>
      </c>
      <c r="O672" s="1" t="s">
        <v>526</v>
      </c>
      <c r="P672" s="1" t="s">
        <v>526</v>
      </c>
      <c r="Q672" s="1" t="s">
        <v>526</v>
      </c>
      <c r="R672" s="1" t="s">
        <v>526</v>
      </c>
      <c r="S672" s="1" t="s">
        <v>526</v>
      </c>
      <c r="T672" s="1" t="s">
        <v>336</v>
      </c>
      <c r="U672" s="1" t="s">
        <v>336</v>
      </c>
      <c r="V672" s="1" t="s">
        <v>336</v>
      </c>
      <c r="W672" s="1" t="s">
        <v>336</v>
      </c>
      <c r="X672" s="1" t="s">
        <v>336</v>
      </c>
      <c r="Y672" s="1" t="s">
        <v>336</v>
      </c>
      <c r="Z672" s="1" t="s">
        <v>336</v>
      </c>
      <c r="AA672" s="1"/>
      <c r="AB672" s="1"/>
      <c r="AC672" s="1"/>
      <c r="AD672" s="1"/>
      <c r="AE672" s="1"/>
      <c r="AF672" s="1"/>
      <c r="AG672" s="1"/>
      <c r="AH672" s="18" t="str">
        <f t="array" ref="AH6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2" s="18" t="str">
        <f t="array" ref="AI6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2" s="18" t="e">
        <f>VLOOKUP(data[Lead Name],get_cat!$A$170:$B$171,2,0)</f>
        <v>#N/A</v>
      </c>
    </row>
    <row r="673" spans="1:37" x14ac:dyDescent="0.3">
      <c r="A673" s="1" t="s">
        <v>524</v>
      </c>
      <c r="B673" s="1" t="s">
        <v>336</v>
      </c>
      <c r="C673" s="1" t="s">
        <v>336</v>
      </c>
      <c r="D673" s="1" t="s">
        <v>336</v>
      </c>
      <c r="E673" s="1" t="s">
        <v>526</v>
      </c>
      <c r="F673" s="1" t="s">
        <v>526</v>
      </c>
      <c r="G673" s="1" t="s">
        <v>526</v>
      </c>
      <c r="H673" s="1" t="s">
        <v>526</v>
      </c>
      <c r="I673" s="1" t="s">
        <v>526</v>
      </c>
      <c r="J673" s="1" t="s">
        <v>526</v>
      </c>
      <c r="K673" s="1" t="s">
        <v>526</v>
      </c>
      <c r="L673" s="1" t="s">
        <v>526</v>
      </c>
      <c r="M673" s="1" t="s">
        <v>526</v>
      </c>
      <c r="N673" s="1" t="s">
        <v>526</v>
      </c>
      <c r="O673" s="1" t="s">
        <v>526</v>
      </c>
      <c r="P673" s="1" t="s">
        <v>526</v>
      </c>
      <c r="Q673" s="1" t="s">
        <v>526</v>
      </c>
      <c r="R673" s="1" t="s">
        <v>526</v>
      </c>
      <c r="S673" s="1" t="s">
        <v>526</v>
      </c>
      <c r="T673" s="1" t="s">
        <v>336</v>
      </c>
      <c r="U673" s="1" t="s">
        <v>336</v>
      </c>
      <c r="V673" s="1" t="s">
        <v>336</v>
      </c>
      <c r="W673" s="1" t="s">
        <v>336</v>
      </c>
      <c r="X673" s="1" t="s">
        <v>336</v>
      </c>
      <c r="Y673" s="1" t="s">
        <v>336</v>
      </c>
      <c r="Z673" s="1" t="s">
        <v>336</v>
      </c>
      <c r="AA673" s="1"/>
      <c r="AB673" s="1"/>
      <c r="AC673" s="1"/>
      <c r="AD673" s="1"/>
      <c r="AE673" s="1"/>
      <c r="AF673" s="1"/>
      <c r="AG673" s="1"/>
      <c r="AH673" s="18" t="str">
        <f t="array" ref="AH6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3" s="18" t="str">
        <f t="array" ref="AI6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3" s="18" t="e">
        <f>VLOOKUP(data[Lead Name],get_cat!$A$170:$B$171,2,0)</f>
        <v>#N/A</v>
      </c>
    </row>
    <row r="674" spans="1:37" x14ac:dyDescent="0.3">
      <c r="A674" s="1" t="s">
        <v>524</v>
      </c>
      <c r="B674" s="1" t="s">
        <v>336</v>
      </c>
      <c r="C674" s="1" t="s">
        <v>336</v>
      </c>
      <c r="D674" s="1" t="s">
        <v>336</v>
      </c>
      <c r="E674" s="1" t="s">
        <v>526</v>
      </c>
      <c r="F674" s="1" t="s">
        <v>526</v>
      </c>
      <c r="G674" s="1" t="s">
        <v>526</v>
      </c>
      <c r="H674" s="1" t="s">
        <v>526</v>
      </c>
      <c r="I674" s="1" t="s">
        <v>526</v>
      </c>
      <c r="J674" s="1" t="s">
        <v>526</v>
      </c>
      <c r="K674" s="1" t="s">
        <v>526</v>
      </c>
      <c r="L674" s="1" t="s">
        <v>526</v>
      </c>
      <c r="M674" s="1" t="s">
        <v>526</v>
      </c>
      <c r="N674" s="1" t="s">
        <v>526</v>
      </c>
      <c r="O674" s="1" t="s">
        <v>526</v>
      </c>
      <c r="P674" s="1" t="s">
        <v>526</v>
      </c>
      <c r="Q674" s="1" t="s">
        <v>526</v>
      </c>
      <c r="R674" s="1" t="s">
        <v>526</v>
      </c>
      <c r="S674" s="1" t="s">
        <v>526</v>
      </c>
      <c r="T674" s="1" t="s">
        <v>336</v>
      </c>
      <c r="U674" s="1" t="s">
        <v>336</v>
      </c>
      <c r="V674" s="1" t="s">
        <v>336</v>
      </c>
      <c r="W674" s="1" t="s">
        <v>336</v>
      </c>
      <c r="X674" s="1" t="s">
        <v>336</v>
      </c>
      <c r="Y674" s="1" t="s">
        <v>336</v>
      </c>
      <c r="Z674" s="1" t="s">
        <v>336</v>
      </c>
      <c r="AA674" s="1"/>
      <c r="AB674" s="1"/>
      <c r="AC674" s="1"/>
      <c r="AD674" s="1"/>
      <c r="AE674" s="1"/>
      <c r="AF674" s="1"/>
      <c r="AG674" s="1"/>
      <c r="AH674" s="18" t="str">
        <f t="array" ref="AH6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4" s="18" t="str">
        <f t="array" ref="AI6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4" s="18" t="e">
        <f>VLOOKUP(data[Lead Name],get_cat!$A$170:$B$171,2,0)</f>
        <v>#N/A</v>
      </c>
    </row>
    <row r="675" spans="1:37" x14ac:dyDescent="0.3">
      <c r="A675" s="1" t="s">
        <v>524</v>
      </c>
      <c r="B675" s="1" t="s">
        <v>336</v>
      </c>
      <c r="C675" s="1" t="s">
        <v>336</v>
      </c>
      <c r="D675" s="1" t="s">
        <v>336</v>
      </c>
      <c r="E675" s="1" t="s">
        <v>526</v>
      </c>
      <c r="F675" s="1" t="s">
        <v>526</v>
      </c>
      <c r="G675" s="1" t="s">
        <v>526</v>
      </c>
      <c r="H675" s="1" t="s">
        <v>526</v>
      </c>
      <c r="I675" s="1" t="s">
        <v>526</v>
      </c>
      <c r="J675" s="1" t="s">
        <v>526</v>
      </c>
      <c r="K675" s="1" t="s">
        <v>526</v>
      </c>
      <c r="L675" s="1" t="s">
        <v>526</v>
      </c>
      <c r="M675" s="1" t="s">
        <v>526</v>
      </c>
      <c r="N675" s="1" t="s">
        <v>526</v>
      </c>
      <c r="O675" s="1" t="s">
        <v>526</v>
      </c>
      <c r="P675" s="1" t="s">
        <v>526</v>
      </c>
      <c r="Q675" s="1" t="s">
        <v>526</v>
      </c>
      <c r="R675" s="1" t="s">
        <v>526</v>
      </c>
      <c r="S675" s="1" t="s">
        <v>526</v>
      </c>
      <c r="T675" s="1" t="s">
        <v>336</v>
      </c>
      <c r="U675" s="1" t="s">
        <v>336</v>
      </c>
      <c r="V675" s="1" t="s">
        <v>336</v>
      </c>
      <c r="W675" s="1" t="s">
        <v>336</v>
      </c>
      <c r="X675" s="1" t="s">
        <v>336</v>
      </c>
      <c r="Y675" s="1" t="s">
        <v>336</v>
      </c>
      <c r="Z675" s="1" t="s">
        <v>336</v>
      </c>
      <c r="AA675" s="1"/>
      <c r="AB675" s="1"/>
      <c r="AC675" s="1"/>
      <c r="AD675" s="1"/>
      <c r="AE675" s="1"/>
      <c r="AF675" s="1"/>
      <c r="AG675" s="1"/>
      <c r="AH675" s="18" t="str">
        <f t="array" ref="AH6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5" s="18" t="str">
        <f t="array" ref="AI6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5" s="18" t="e">
        <f>VLOOKUP(data[Lead Name],get_cat!$A$170:$B$171,2,0)</f>
        <v>#N/A</v>
      </c>
    </row>
    <row r="676" spans="1:37" x14ac:dyDescent="0.3">
      <c r="A676" s="1" t="s">
        <v>524</v>
      </c>
      <c r="B676" s="1" t="s">
        <v>336</v>
      </c>
      <c r="C676" s="1" t="s">
        <v>336</v>
      </c>
      <c r="D676" s="1" t="s">
        <v>336</v>
      </c>
      <c r="E676" s="1" t="s">
        <v>526</v>
      </c>
      <c r="F676" s="1" t="s">
        <v>526</v>
      </c>
      <c r="G676" s="1" t="s">
        <v>526</v>
      </c>
      <c r="H676" s="1" t="s">
        <v>526</v>
      </c>
      <c r="I676" s="1" t="s">
        <v>526</v>
      </c>
      <c r="J676" s="1" t="s">
        <v>526</v>
      </c>
      <c r="K676" s="1" t="s">
        <v>526</v>
      </c>
      <c r="L676" s="1" t="s">
        <v>526</v>
      </c>
      <c r="M676" s="1" t="s">
        <v>526</v>
      </c>
      <c r="N676" s="1" t="s">
        <v>526</v>
      </c>
      <c r="O676" s="1" t="s">
        <v>526</v>
      </c>
      <c r="P676" s="1" t="s">
        <v>526</v>
      </c>
      <c r="Q676" s="1" t="s">
        <v>526</v>
      </c>
      <c r="R676" s="1" t="s">
        <v>526</v>
      </c>
      <c r="S676" s="1" t="s">
        <v>526</v>
      </c>
      <c r="T676" s="1" t="s">
        <v>336</v>
      </c>
      <c r="U676" s="1" t="s">
        <v>336</v>
      </c>
      <c r="V676" s="1" t="s">
        <v>336</v>
      </c>
      <c r="W676" s="1" t="s">
        <v>336</v>
      </c>
      <c r="X676" s="1" t="s">
        <v>336</v>
      </c>
      <c r="Y676" s="1" t="s">
        <v>336</v>
      </c>
      <c r="Z676" s="1" t="s">
        <v>336</v>
      </c>
      <c r="AA676" s="1"/>
      <c r="AB676" s="1"/>
      <c r="AC676" s="1"/>
      <c r="AD676" s="1"/>
      <c r="AE676" s="1"/>
      <c r="AF676" s="1"/>
      <c r="AG676" s="1"/>
      <c r="AH676" s="18" t="str">
        <f t="array" ref="AH6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6" s="18" t="str">
        <f t="array" ref="AI6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6" s="18" t="e">
        <f>VLOOKUP(data[Lead Name],get_cat!$A$170:$B$171,2,0)</f>
        <v>#N/A</v>
      </c>
    </row>
    <row r="677" spans="1:37" x14ac:dyDescent="0.3">
      <c r="A677" s="1" t="s">
        <v>524</v>
      </c>
      <c r="B677" s="1" t="s">
        <v>336</v>
      </c>
      <c r="C677" s="1" t="s">
        <v>336</v>
      </c>
      <c r="D677" s="1" t="s">
        <v>336</v>
      </c>
      <c r="E677" s="1" t="s">
        <v>526</v>
      </c>
      <c r="F677" s="1" t="s">
        <v>526</v>
      </c>
      <c r="G677" s="1" t="s">
        <v>526</v>
      </c>
      <c r="H677" s="1" t="s">
        <v>526</v>
      </c>
      <c r="I677" s="1" t="s">
        <v>526</v>
      </c>
      <c r="J677" s="1" t="s">
        <v>526</v>
      </c>
      <c r="K677" s="1" t="s">
        <v>526</v>
      </c>
      <c r="L677" s="1" t="s">
        <v>526</v>
      </c>
      <c r="M677" s="1" t="s">
        <v>526</v>
      </c>
      <c r="N677" s="1" t="s">
        <v>526</v>
      </c>
      <c r="O677" s="1" t="s">
        <v>526</v>
      </c>
      <c r="P677" s="1" t="s">
        <v>526</v>
      </c>
      <c r="Q677" s="1" t="s">
        <v>526</v>
      </c>
      <c r="R677" s="1" t="s">
        <v>526</v>
      </c>
      <c r="S677" s="1" t="s">
        <v>526</v>
      </c>
      <c r="T677" s="1" t="s">
        <v>336</v>
      </c>
      <c r="U677" s="1" t="s">
        <v>336</v>
      </c>
      <c r="V677" s="1" t="s">
        <v>336</v>
      </c>
      <c r="W677" s="1" t="s">
        <v>336</v>
      </c>
      <c r="X677" s="1" t="s">
        <v>336</v>
      </c>
      <c r="Y677" s="1" t="s">
        <v>336</v>
      </c>
      <c r="Z677" s="1" t="s">
        <v>336</v>
      </c>
      <c r="AA677" s="1"/>
      <c r="AB677" s="1"/>
      <c r="AC677" s="1"/>
      <c r="AD677" s="1"/>
      <c r="AE677" s="1"/>
      <c r="AF677" s="1"/>
      <c r="AG677" s="1"/>
      <c r="AH677" s="18" t="str">
        <f t="array" ref="AH6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7" s="18" t="str">
        <f t="array" ref="AI6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7" s="18" t="e">
        <f>VLOOKUP(data[Lead Name],get_cat!$A$170:$B$171,2,0)</f>
        <v>#N/A</v>
      </c>
    </row>
    <row r="678" spans="1:37" x14ac:dyDescent="0.3">
      <c r="A678" s="1" t="s">
        <v>524</v>
      </c>
      <c r="B678" s="1" t="s">
        <v>336</v>
      </c>
      <c r="C678" s="1" t="s">
        <v>336</v>
      </c>
      <c r="D678" s="1" t="s">
        <v>336</v>
      </c>
      <c r="E678" s="1" t="s">
        <v>526</v>
      </c>
      <c r="F678" s="1" t="s">
        <v>526</v>
      </c>
      <c r="G678" s="1" t="s">
        <v>526</v>
      </c>
      <c r="H678" s="1" t="s">
        <v>526</v>
      </c>
      <c r="I678" s="1" t="s">
        <v>526</v>
      </c>
      <c r="J678" s="1" t="s">
        <v>526</v>
      </c>
      <c r="K678" s="1" t="s">
        <v>526</v>
      </c>
      <c r="L678" s="1" t="s">
        <v>526</v>
      </c>
      <c r="M678" s="1" t="s">
        <v>526</v>
      </c>
      <c r="N678" s="1" t="s">
        <v>526</v>
      </c>
      <c r="O678" s="1" t="s">
        <v>526</v>
      </c>
      <c r="P678" s="1" t="s">
        <v>526</v>
      </c>
      <c r="Q678" s="1" t="s">
        <v>526</v>
      </c>
      <c r="R678" s="1" t="s">
        <v>526</v>
      </c>
      <c r="S678" s="1" t="s">
        <v>526</v>
      </c>
      <c r="T678" s="1" t="s">
        <v>336</v>
      </c>
      <c r="U678" s="1" t="s">
        <v>336</v>
      </c>
      <c r="V678" s="1" t="s">
        <v>336</v>
      </c>
      <c r="W678" s="1" t="s">
        <v>336</v>
      </c>
      <c r="X678" s="1" t="s">
        <v>336</v>
      </c>
      <c r="Y678" s="1" t="s">
        <v>336</v>
      </c>
      <c r="Z678" s="1" t="s">
        <v>336</v>
      </c>
      <c r="AA678" s="1"/>
      <c r="AB678" s="1"/>
      <c r="AC678" s="1"/>
      <c r="AD678" s="1"/>
      <c r="AE678" s="1"/>
      <c r="AF678" s="1"/>
      <c r="AG678" s="1"/>
      <c r="AH678" s="18" t="str">
        <f t="array" ref="AH6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8" s="18" t="str">
        <f t="array" ref="AI6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8" s="18" t="e">
        <f>VLOOKUP(data[Lead Name],get_cat!$A$170:$B$171,2,0)</f>
        <v>#N/A</v>
      </c>
    </row>
    <row r="679" spans="1:37" x14ac:dyDescent="0.3">
      <c r="A679" s="1" t="s">
        <v>524</v>
      </c>
      <c r="B679" s="1" t="s">
        <v>336</v>
      </c>
      <c r="C679" s="1" t="s">
        <v>336</v>
      </c>
      <c r="D679" s="1" t="s">
        <v>336</v>
      </c>
      <c r="E679" s="1" t="s">
        <v>526</v>
      </c>
      <c r="F679" s="1" t="s">
        <v>526</v>
      </c>
      <c r="G679" s="1" t="s">
        <v>526</v>
      </c>
      <c r="H679" s="1" t="s">
        <v>526</v>
      </c>
      <c r="I679" s="1" t="s">
        <v>526</v>
      </c>
      <c r="J679" s="1" t="s">
        <v>526</v>
      </c>
      <c r="K679" s="1" t="s">
        <v>526</v>
      </c>
      <c r="L679" s="1" t="s">
        <v>526</v>
      </c>
      <c r="M679" s="1" t="s">
        <v>526</v>
      </c>
      <c r="N679" s="1" t="s">
        <v>526</v>
      </c>
      <c r="O679" s="1" t="s">
        <v>526</v>
      </c>
      <c r="P679" s="1" t="s">
        <v>526</v>
      </c>
      <c r="Q679" s="1" t="s">
        <v>526</v>
      </c>
      <c r="R679" s="1" t="s">
        <v>526</v>
      </c>
      <c r="S679" s="1" t="s">
        <v>526</v>
      </c>
      <c r="T679" s="1" t="s">
        <v>336</v>
      </c>
      <c r="U679" s="1" t="s">
        <v>336</v>
      </c>
      <c r="V679" s="1" t="s">
        <v>336</v>
      </c>
      <c r="W679" s="1" t="s">
        <v>336</v>
      </c>
      <c r="X679" s="1" t="s">
        <v>336</v>
      </c>
      <c r="Y679" s="1" t="s">
        <v>336</v>
      </c>
      <c r="Z679" s="1" t="s">
        <v>336</v>
      </c>
      <c r="AA679" s="1"/>
      <c r="AB679" s="1"/>
      <c r="AC679" s="1"/>
      <c r="AD679" s="1"/>
      <c r="AE679" s="1"/>
      <c r="AF679" s="1"/>
      <c r="AG679" s="1"/>
      <c r="AH679" s="18" t="str">
        <f t="array" ref="AH6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79" s="18" t="str">
        <f t="array" ref="AI6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79" s="18" t="e">
        <f>VLOOKUP(data[Lead Name],get_cat!$A$170:$B$171,2,0)</f>
        <v>#N/A</v>
      </c>
    </row>
    <row r="680" spans="1:37" x14ac:dyDescent="0.3">
      <c r="A680" s="1" t="s">
        <v>524</v>
      </c>
      <c r="B680" s="1" t="s">
        <v>336</v>
      </c>
      <c r="C680" s="1" t="s">
        <v>336</v>
      </c>
      <c r="D680" s="1" t="s">
        <v>336</v>
      </c>
      <c r="E680" s="1" t="s">
        <v>526</v>
      </c>
      <c r="F680" s="1" t="s">
        <v>526</v>
      </c>
      <c r="G680" s="1" t="s">
        <v>526</v>
      </c>
      <c r="H680" s="1" t="s">
        <v>526</v>
      </c>
      <c r="I680" s="1" t="s">
        <v>526</v>
      </c>
      <c r="J680" s="1" t="s">
        <v>526</v>
      </c>
      <c r="K680" s="1" t="s">
        <v>526</v>
      </c>
      <c r="L680" s="1" t="s">
        <v>526</v>
      </c>
      <c r="M680" s="1" t="s">
        <v>526</v>
      </c>
      <c r="N680" s="1" t="s">
        <v>526</v>
      </c>
      <c r="O680" s="1" t="s">
        <v>526</v>
      </c>
      <c r="P680" s="1" t="s">
        <v>526</v>
      </c>
      <c r="Q680" s="1" t="s">
        <v>526</v>
      </c>
      <c r="R680" s="1" t="s">
        <v>526</v>
      </c>
      <c r="S680" s="1" t="s">
        <v>526</v>
      </c>
      <c r="T680" s="1" t="s">
        <v>336</v>
      </c>
      <c r="U680" s="1" t="s">
        <v>336</v>
      </c>
      <c r="V680" s="1" t="s">
        <v>336</v>
      </c>
      <c r="W680" s="1" t="s">
        <v>336</v>
      </c>
      <c r="X680" s="1" t="s">
        <v>336</v>
      </c>
      <c r="Y680" s="1" t="s">
        <v>336</v>
      </c>
      <c r="Z680" s="1" t="s">
        <v>336</v>
      </c>
      <c r="AA680" s="1"/>
      <c r="AB680" s="1"/>
      <c r="AC680" s="1"/>
      <c r="AD680" s="1"/>
      <c r="AE680" s="1"/>
      <c r="AF680" s="1"/>
      <c r="AG680" s="1"/>
      <c r="AH680" s="18" t="str">
        <f t="array" ref="AH6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0" s="18" t="str">
        <f t="array" ref="AI6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0" s="18" t="e">
        <f>VLOOKUP(data[Lead Name],get_cat!$A$170:$B$171,2,0)</f>
        <v>#N/A</v>
      </c>
    </row>
    <row r="681" spans="1:37" x14ac:dyDescent="0.3">
      <c r="A681" s="1" t="s">
        <v>524</v>
      </c>
      <c r="B681" s="1" t="s">
        <v>336</v>
      </c>
      <c r="C681" s="1" t="s">
        <v>336</v>
      </c>
      <c r="D681" s="1" t="s">
        <v>336</v>
      </c>
      <c r="E681" s="1" t="s">
        <v>526</v>
      </c>
      <c r="F681" s="1" t="s">
        <v>526</v>
      </c>
      <c r="G681" s="1" t="s">
        <v>526</v>
      </c>
      <c r="H681" s="1" t="s">
        <v>526</v>
      </c>
      <c r="I681" s="1" t="s">
        <v>526</v>
      </c>
      <c r="J681" s="1" t="s">
        <v>526</v>
      </c>
      <c r="K681" s="1" t="s">
        <v>526</v>
      </c>
      <c r="L681" s="1" t="s">
        <v>526</v>
      </c>
      <c r="M681" s="1" t="s">
        <v>526</v>
      </c>
      <c r="N681" s="1" t="s">
        <v>526</v>
      </c>
      <c r="O681" s="1" t="s">
        <v>526</v>
      </c>
      <c r="P681" s="1" t="s">
        <v>526</v>
      </c>
      <c r="Q681" s="1" t="s">
        <v>526</v>
      </c>
      <c r="R681" s="1" t="s">
        <v>526</v>
      </c>
      <c r="S681" s="1" t="s">
        <v>526</v>
      </c>
      <c r="T681" s="1" t="s">
        <v>336</v>
      </c>
      <c r="U681" s="1" t="s">
        <v>336</v>
      </c>
      <c r="V681" s="1" t="s">
        <v>336</v>
      </c>
      <c r="W681" s="1" t="s">
        <v>336</v>
      </c>
      <c r="X681" s="1" t="s">
        <v>336</v>
      </c>
      <c r="Y681" s="1" t="s">
        <v>336</v>
      </c>
      <c r="Z681" s="1" t="s">
        <v>336</v>
      </c>
      <c r="AA681" s="1"/>
      <c r="AB681" s="1"/>
      <c r="AC681" s="1"/>
      <c r="AD681" s="1"/>
      <c r="AE681" s="1"/>
      <c r="AF681" s="1"/>
      <c r="AG681" s="1"/>
      <c r="AH681" s="18" t="str">
        <f t="array" ref="AH6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1" s="18" t="str">
        <f t="array" ref="AI6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1" s="18" t="e">
        <f>VLOOKUP(data[Lead Name],get_cat!$A$170:$B$171,2,0)</f>
        <v>#N/A</v>
      </c>
    </row>
    <row r="682" spans="1:37" x14ac:dyDescent="0.3">
      <c r="A682" s="1" t="s">
        <v>524</v>
      </c>
      <c r="B682" s="1" t="s">
        <v>336</v>
      </c>
      <c r="C682" s="1" t="s">
        <v>336</v>
      </c>
      <c r="D682" s="1" t="s">
        <v>336</v>
      </c>
      <c r="E682" s="1" t="s">
        <v>526</v>
      </c>
      <c r="F682" s="1" t="s">
        <v>526</v>
      </c>
      <c r="G682" s="1" t="s">
        <v>526</v>
      </c>
      <c r="H682" s="1" t="s">
        <v>526</v>
      </c>
      <c r="I682" s="1" t="s">
        <v>526</v>
      </c>
      <c r="J682" s="1" t="s">
        <v>526</v>
      </c>
      <c r="K682" s="1" t="s">
        <v>526</v>
      </c>
      <c r="L682" s="1" t="s">
        <v>526</v>
      </c>
      <c r="M682" s="1" t="s">
        <v>526</v>
      </c>
      <c r="N682" s="1" t="s">
        <v>526</v>
      </c>
      <c r="O682" s="1" t="s">
        <v>526</v>
      </c>
      <c r="P682" s="1" t="s">
        <v>526</v>
      </c>
      <c r="Q682" s="1" t="s">
        <v>526</v>
      </c>
      <c r="R682" s="1" t="s">
        <v>526</v>
      </c>
      <c r="S682" s="1" t="s">
        <v>526</v>
      </c>
      <c r="T682" s="1" t="s">
        <v>336</v>
      </c>
      <c r="U682" s="1" t="s">
        <v>336</v>
      </c>
      <c r="V682" s="1" t="s">
        <v>336</v>
      </c>
      <c r="W682" s="1" t="s">
        <v>336</v>
      </c>
      <c r="X682" s="1" t="s">
        <v>336</v>
      </c>
      <c r="Y682" s="1" t="s">
        <v>336</v>
      </c>
      <c r="Z682" s="1" t="s">
        <v>336</v>
      </c>
      <c r="AA682" s="1"/>
      <c r="AB682" s="1"/>
      <c r="AC682" s="1"/>
      <c r="AD682" s="1"/>
      <c r="AE682" s="1"/>
      <c r="AF682" s="1"/>
      <c r="AG682" s="1"/>
      <c r="AH682" s="18" t="str">
        <f t="array" ref="AH6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2" s="18" t="str">
        <f t="array" ref="AI6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2" s="18" t="e">
        <f>VLOOKUP(data[Lead Name],get_cat!$A$170:$B$171,2,0)</f>
        <v>#N/A</v>
      </c>
    </row>
    <row r="683" spans="1:37" x14ac:dyDescent="0.3">
      <c r="A683" s="1" t="s">
        <v>524</v>
      </c>
      <c r="B683" s="1" t="s">
        <v>336</v>
      </c>
      <c r="C683" s="1" t="s">
        <v>336</v>
      </c>
      <c r="D683" s="1" t="s">
        <v>336</v>
      </c>
      <c r="E683" s="1" t="s">
        <v>526</v>
      </c>
      <c r="F683" s="1" t="s">
        <v>526</v>
      </c>
      <c r="G683" s="1" t="s">
        <v>526</v>
      </c>
      <c r="H683" s="1" t="s">
        <v>526</v>
      </c>
      <c r="I683" s="1" t="s">
        <v>526</v>
      </c>
      <c r="J683" s="1" t="s">
        <v>526</v>
      </c>
      <c r="K683" s="1" t="s">
        <v>526</v>
      </c>
      <c r="L683" s="1" t="s">
        <v>526</v>
      </c>
      <c r="M683" s="1" t="s">
        <v>526</v>
      </c>
      <c r="N683" s="1" t="s">
        <v>526</v>
      </c>
      <c r="O683" s="1" t="s">
        <v>526</v>
      </c>
      <c r="P683" s="1" t="s">
        <v>526</v>
      </c>
      <c r="Q683" s="1" t="s">
        <v>526</v>
      </c>
      <c r="R683" s="1" t="s">
        <v>526</v>
      </c>
      <c r="S683" s="1" t="s">
        <v>526</v>
      </c>
      <c r="T683" s="1" t="s">
        <v>336</v>
      </c>
      <c r="U683" s="1" t="s">
        <v>336</v>
      </c>
      <c r="V683" s="1" t="s">
        <v>336</v>
      </c>
      <c r="W683" s="1" t="s">
        <v>336</v>
      </c>
      <c r="X683" s="1" t="s">
        <v>336</v>
      </c>
      <c r="Y683" s="1" t="s">
        <v>336</v>
      </c>
      <c r="Z683" s="1" t="s">
        <v>336</v>
      </c>
      <c r="AA683" s="1"/>
      <c r="AB683" s="1"/>
      <c r="AC683" s="1"/>
      <c r="AD683" s="1"/>
      <c r="AE683" s="1"/>
      <c r="AF683" s="1"/>
      <c r="AG683" s="1"/>
      <c r="AH683" s="18" t="str">
        <f t="array" ref="AH6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3" s="18" t="str">
        <f t="array" ref="AI6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3" s="18" t="e">
        <f>VLOOKUP(data[Lead Name],get_cat!$A$170:$B$171,2,0)</f>
        <v>#N/A</v>
      </c>
    </row>
    <row r="684" spans="1:37" x14ac:dyDescent="0.3">
      <c r="A684" s="1" t="s">
        <v>524</v>
      </c>
      <c r="B684" s="1" t="s">
        <v>336</v>
      </c>
      <c r="C684" s="1" t="s">
        <v>336</v>
      </c>
      <c r="D684" s="1" t="s">
        <v>336</v>
      </c>
      <c r="E684" s="1" t="s">
        <v>526</v>
      </c>
      <c r="F684" s="1" t="s">
        <v>526</v>
      </c>
      <c r="G684" s="1" t="s">
        <v>526</v>
      </c>
      <c r="H684" s="1" t="s">
        <v>526</v>
      </c>
      <c r="I684" s="1" t="s">
        <v>526</v>
      </c>
      <c r="J684" s="1" t="s">
        <v>526</v>
      </c>
      <c r="K684" s="1" t="s">
        <v>526</v>
      </c>
      <c r="L684" s="1" t="s">
        <v>526</v>
      </c>
      <c r="M684" s="1" t="s">
        <v>526</v>
      </c>
      <c r="N684" s="1" t="s">
        <v>526</v>
      </c>
      <c r="O684" s="1" t="s">
        <v>526</v>
      </c>
      <c r="P684" s="1" t="s">
        <v>526</v>
      </c>
      <c r="Q684" s="1" t="s">
        <v>526</v>
      </c>
      <c r="R684" s="1" t="s">
        <v>526</v>
      </c>
      <c r="S684" s="1" t="s">
        <v>526</v>
      </c>
      <c r="T684" s="1" t="s">
        <v>336</v>
      </c>
      <c r="U684" s="1" t="s">
        <v>336</v>
      </c>
      <c r="V684" s="1" t="s">
        <v>336</v>
      </c>
      <c r="W684" s="1" t="s">
        <v>336</v>
      </c>
      <c r="X684" s="1" t="s">
        <v>336</v>
      </c>
      <c r="Y684" s="1" t="s">
        <v>336</v>
      </c>
      <c r="Z684" s="1" t="s">
        <v>336</v>
      </c>
      <c r="AA684" s="1"/>
      <c r="AB684" s="1"/>
      <c r="AC684" s="1"/>
      <c r="AD684" s="1"/>
      <c r="AE684" s="1"/>
      <c r="AF684" s="1"/>
      <c r="AG684" s="1"/>
      <c r="AH684" s="18" t="str">
        <f t="array" ref="AH6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4" s="18" t="str">
        <f t="array" ref="AI6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4" s="18" t="e">
        <f>VLOOKUP(data[Lead Name],get_cat!$A$170:$B$171,2,0)</f>
        <v>#N/A</v>
      </c>
    </row>
    <row r="685" spans="1:37" x14ac:dyDescent="0.3">
      <c r="A685" s="1" t="s">
        <v>524</v>
      </c>
      <c r="B685" s="1" t="s">
        <v>336</v>
      </c>
      <c r="C685" s="1" t="s">
        <v>336</v>
      </c>
      <c r="D685" s="1" t="s">
        <v>336</v>
      </c>
      <c r="E685" s="1" t="s">
        <v>526</v>
      </c>
      <c r="F685" s="1" t="s">
        <v>526</v>
      </c>
      <c r="G685" s="1" t="s">
        <v>526</v>
      </c>
      <c r="H685" s="1" t="s">
        <v>526</v>
      </c>
      <c r="I685" s="1" t="s">
        <v>526</v>
      </c>
      <c r="J685" s="1" t="s">
        <v>526</v>
      </c>
      <c r="K685" s="1" t="s">
        <v>526</v>
      </c>
      <c r="L685" s="1" t="s">
        <v>526</v>
      </c>
      <c r="M685" s="1" t="s">
        <v>526</v>
      </c>
      <c r="N685" s="1" t="s">
        <v>526</v>
      </c>
      <c r="O685" s="1" t="s">
        <v>526</v>
      </c>
      <c r="P685" s="1" t="s">
        <v>526</v>
      </c>
      <c r="Q685" s="1" t="s">
        <v>526</v>
      </c>
      <c r="R685" s="1" t="s">
        <v>526</v>
      </c>
      <c r="S685" s="1" t="s">
        <v>526</v>
      </c>
      <c r="T685" s="1" t="s">
        <v>336</v>
      </c>
      <c r="U685" s="1" t="s">
        <v>336</v>
      </c>
      <c r="V685" s="1" t="s">
        <v>336</v>
      </c>
      <c r="W685" s="1" t="s">
        <v>336</v>
      </c>
      <c r="X685" s="1" t="s">
        <v>336</v>
      </c>
      <c r="Y685" s="1" t="s">
        <v>336</v>
      </c>
      <c r="Z685" s="1" t="s">
        <v>336</v>
      </c>
      <c r="AA685" s="1"/>
      <c r="AB685" s="1"/>
      <c r="AC685" s="1"/>
      <c r="AD685" s="1"/>
      <c r="AE685" s="1"/>
      <c r="AF685" s="1"/>
      <c r="AG685" s="1"/>
      <c r="AH685" s="18" t="str">
        <f t="array" ref="AH6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5" s="18" t="str">
        <f t="array" ref="AI6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5" s="18" t="e">
        <f>VLOOKUP(data[Lead Name],get_cat!$A$170:$B$171,2,0)</f>
        <v>#N/A</v>
      </c>
    </row>
    <row r="686" spans="1:37" x14ac:dyDescent="0.3">
      <c r="A686" s="1" t="s">
        <v>524</v>
      </c>
      <c r="B686" s="1" t="s">
        <v>336</v>
      </c>
      <c r="C686" s="1" t="s">
        <v>336</v>
      </c>
      <c r="D686" s="1" t="s">
        <v>336</v>
      </c>
      <c r="E686" s="1" t="s">
        <v>526</v>
      </c>
      <c r="F686" s="1" t="s">
        <v>526</v>
      </c>
      <c r="G686" s="1" t="s">
        <v>526</v>
      </c>
      <c r="H686" s="1" t="s">
        <v>526</v>
      </c>
      <c r="I686" s="1" t="s">
        <v>526</v>
      </c>
      <c r="J686" s="1" t="s">
        <v>526</v>
      </c>
      <c r="K686" s="1" t="s">
        <v>526</v>
      </c>
      <c r="L686" s="1" t="s">
        <v>526</v>
      </c>
      <c r="M686" s="1" t="s">
        <v>526</v>
      </c>
      <c r="N686" s="1" t="s">
        <v>526</v>
      </c>
      <c r="O686" s="1" t="s">
        <v>526</v>
      </c>
      <c r="P686" s="1" t="s">
        <v>526</v>
      </c>
      <c r="Q686" s="1" t="s">
        <v>526</v>
      </c>
      <c r="R686" s="1" t="s">
        <v>526</v>
      </c>
      <c r="S686" s="1" t="s">
        <v>526</v>
      </c>
      <c r="T686" s="1" t="s">
        <v>336</v>
      </c>
      <c r="U686" s="1" t="s">
        <v>336</v>
      </c>
      <c r="V686" s="1" t="s">
        <v>336</v>
      </c>
      <c r="W686" s="1" t="s">
        <v>336</v>
      </c>
      <c r="X686" s="1" t="s">
        <v>336</v>
      </c>
      <c r="Y686" s="1" t="s">
        <v>336</v>
      </c>
      <c r="Z686" s="1" t="s">
        <v>336</v>
      </c>
      <c r="AA686" s="1"/>
      <c r="AB686" s="1"/>
      <c r="AC686" s="1"/>
      <c r="AD686" s="1"/>
      <c r="AE686" s="1"/>
      <c r="AF686" s="1"/>
      <c r="AG686" s="1"/>
      <c r="AH686" s="18" t="str">
        <f t="array" ref="AH6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6" s="18" t="str">
        <f t="array" ref="AI6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6" s="18" t="e">
        <f>VLOOKUP(data[Lead Name],get_cat!$A$170:$B$171,2,0)</f>
        <v>#N/A</v>
      </c>
    </row>
    <row r="687" spans="1:37" x14ac:dyDescent="0.3">
      <c r="A687" s="1" t="s">
        <v>524</v>
      </c>
      <c r="B687" s="1" t="s">
        <v>336</v>
      </c>
      <c r="C687" s="1" t="s">
        <v>336</v>
      </c>
      <c r="D687" s="1" t="s">
        <v>336</v>
      </c>
      <c r="E687" s="1" t="s">
        <v>526</v>
      </c>
      <c r="F687" s="1" t="s">
        <v>526</v>
      </c>
      <c r="G687" s="1" t="s">
        <v>526</v>
      </c>
      <c r="H687" s="1" t="s">
        <v>526</v>
      </c>
      <c r="I687" s="1" t="s">
        <v>526</v>
      </c>
      <c r="J687" s="1" t="s">
        <v>526</v>
      </c>
      <c r="K687" s="1" t="s">
        <v>526</v>
      </c>
      <c r="L687" s="1" t="s">
        <v>526</v>
      </c>
      <c r="M687" s="1" t="s">
        <v>526</v>
      </c>
      <c r="N687" s="1" t="s">
        <v>526</v>
      </c>
      <c r="O687" s="1" t="s">
        <v>526</v>
      </c>
      <c r="P687" s="1" t="s">
        <v>526</v>
      </c>
      <c r="Q687" s="1" t="s">
        <v>526</v>
      </c>
      <c r="R687" s="1" t="s">
        <v>526</v>
      </c>
      <c r="S687" s="1" t="s">
        <v>526</v>
      </c>
      <c r="T687" s="1" t="s">
        <v>336</v>
      </c>
      <c r="U687" s="1" t="s">
        <v>336</v>
      </c>
      <c r="V687" s="1" t="s">
        <v>336</v>
      </c>
      <c r="W687" s="1" t="s">
        <v>336</v>
      </c>
      <c r="X687" s="1" t="s">
        <v>336</v>
      </c>
      <c r="Y687" s="1" t="s">
        <v>336</v>
      </c>
      <c r="Z687" s="1" t="s">
        <v>336</v>
      </c>
      <c r="AA687" s="1"/>
      <c r="AB687" s="1"/>
      <c r="AC687" s="1"/>
      <c r="AD687" s="1"/>
      <c r="AE687" s="1"/>
      <c r="AF687" s="1"/>
      <c r="AG687" s="1"/>
      <c r="AH687" s="18" t="str">
        <f t="array" ref="AH6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7" s="18" t="str">
        <f t="array" ref="AI6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7" s="18" t="e">
        <f>VLOOKUP(data[Lead Name],get_cat!$A$170:$B$171,2,0)</f>
        <v>#N/A</v>
      </c>
    </row>
    <row r="688" spans="1:37" x14ac:dyDescent="0.3">
      <c r="A688" s="1" t="s">
        <v>524</v>
      </c>
      <c r="B688" s="1" t="s">
        <v>336</v>
      </c>
      <c r="C688" s="1" t="s">
        <v>336</v>
      </c>
      <c r="D688" s="1" t="s">
        <v>336</v>
      </c>
      <c r="E688" s="1" t="s">
        <v>526</v>
      </c>
      <c r="F688" s="1" t="s">
        <v>526</v>
      </c>
      <c r="G688" s="1" t="s">
        <v>526</v>
      </c>
      <c r="H688" s="1" t="s">
        <v>526</v>
      </c>
      <c r="I688" s="1" t="s">
        <v>526</v>
      </c>
      <c r="J688" s="1" t="s">
        <v>526</v>
      </c>
      <c r="K688" s="1" t="s">
        <v>526</v>
      </c>
      <c r="L688" s="1" t="s">
        <v>526</v>
      </c>
      <c r="M688" s="1" t="s">
        <v>526</v>
      </c>
      <c r="N688" s="1" t="s">
        <v>526</v>
      </c>
      <c r="O688" s="1" t="s">
        <v>526</v>
      </c>
      <c r="P688" s="1" t="s">
        <v>526</v>
      </c>
      <c r="Q688" s="1" t="s">
        <v>526</v>
      </c>
      <c r="R688" s="1" t="s">
        <v>526</v>
      </c>
      <c r="S688" s="1" t="s">
        <v>526</v>
      </c>
      <c r="T688" s="1" t="s">
        <v>336</v>
      </c>
      <c r="U688" s="1" t="s">
        <v>336</v>
      </c>
      <c r="V688" s="1" t="s">
        <v>336</v>
      </c>
      <c r="W688" s="1" t="s">
        <v>336</v>
      </c>
      <c r="X688" s="1" t="s">
        <v>336</v>
      </c>
      <c r="Y688" s="1" t="s">
        <v>336</v>
      </c>
      <c r="Z688" s="1" t="s">
        <v>336</v>
      </c>
      <c r="AA688" s="1"/>
      <c r="AB688" s="1"/>
      <c r="AC688" s="1"/>
      <c r="AD688" s="1"/>
      <c r="AE688" s="1"/>
      <c r="AF688" s="1"/>
      <c r="AG688" s="1"/>
      <c r="AH688" s="18" t="str">
        <f t="array" ref="AH6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8" s="18" t="str">
        <f t="array" ref="AI6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8" s="18" t="e">
        <f>VLOOKUP(data[Lead Name],get_cat!$A$170:$B$171,2,0)</f>
        <v>#N/A</v>
      </c>
    </row>
    <row r="689" spans="1:37" x14ac:dyDescent="0.3">
      <c r="A689" s="1" t="s">
        <v>524</v>
      </c>
      <c r="B689" s="1" t="s">
        <v>336</v>
      </c>
      <c r="C689" s="1" t="s">
        <v>336</v>
      </c>
      <c r="D689" s="1" t="s">
        <v>336</v>
      </c>
      <c r="E689" s="1" t="s">
        <v>526</v>
      </c>
      <c r="F689" s="1" t="s">
        <v>526</v>
      </c>
      <c r="G689" s="1" t="s">
        <v>526</v>
      </c>
      <c r="H689" s="1" t="s">
        <v>526</v>
      </c>
      <c r="I689" s="1" t="s">
        <v>526</v>
      </c>
      <c r="J689" s="1" t="s">
        <v>526</v>
      </c>
      <c r="K689" s="1" t="s">
        <v>526</v>
      </c>
      <c r="L689" s="1" t="s">
        <v>526</v>
      </c>
      <c r="M689" s="1" t="s">
        <v>526</v>
      </c>
      <c r="N689" s="1" t="s">
        <v>526</v>
      </c>
      <c r="O689" s="1" t="s">
        <v>526</v>
      </c>
      <c r="P689" s="1" t="s">
        <v>526</v>
      </c>
      <c r="Q689" s="1" t="s">
        <v>526</v>
      </c>
      <c r="R689" s="1" t="s">
        <v>526</v>
      </c>
      <c r="S689" s="1" t="s">
        <v>526</v>
      </c>
      <c r="T689" s="1" t="s">
        <v>336</v>
      </c>
      <c r="U689" s="1" t="s">
        <v>336</v>
      </c>
      <c r="V689" s="1" t="s">
        <v>336</v>
      </c>
      <c r="W689" s="1" t="s">
        <v>336</v>
      </c>
      <c r="X689" s="1" t="s">
        <v>336</v>
      </c>
      <c r="Y689" s="1" t="s">
        <v>336</v>
      </c>
      <c r="Z689" s="1" t="s">
        <v>336</v>
      </c>
      <c r="AA689" s="1"/>
      <c r="AB689" s="1"/>
      <c r="AC689" s="1"/>
      <c r="AD689" s="1"/>
      <c r="AE689" s="1"/>
      <c r="AF689" s="1"/>
      <c r="AG689" s="1"/>
      <c r="AH689" s="18" t="str">
        <f t="array" ref="AH6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89" s="18" t="str">
        <f t="array" ref="AI6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89" s="18" t="e">
        <f>VLOOKUP(data[Lead Name],get_cat!$A$170:$B$171,2,0)</f>
        <v>#N/A</v>
      </c>
    </row>
    <row r="690" spans="1:37" x14ac:dyDescent="0.3">
      <c r="A690" s="1" t="s">
        <v>524</v>
      </c>
      <c r="B690" s="1" t="s">
        <v>336</v>
      </c>
      <c r="C690" s="1" t="s">
        <v>336</v>
      </c>
      <c r="D690" s="1" t="s">
        <v>336</v>
      </c>
      <c r="E690" s="1" t="s">
        <v>526</v>
      </c>
      <c r="F690" s="1" t="s">
        <v>526</v>
      </c>
      <c r="G690" s="1" t="s">
        <v>526</v>
      </c>
      <c r="H690" s="1" t="s">
        <v>526</v>
      </c>
      <c r="I690" s="1" t="s">
        <v>526</v>
      </c>
      <c r="J690" s="1" t="s">
        <v>526</v>
      </c>
      <c r="K690" s="1" t="s">
        <v>526</v>
      </c>
      <c r="L690" s="1" t="s">
        <v>526</v>
      </c>
      <c r="M690" s="1" t="s">
        <v>526</v>
      </c>
      <c r="N690" s="1" t="s">
        <v>526</v>
      </c>
      <c r="O690" s="1" t="s">
        <v>526</v>
      </c>
      <c r="P690" s="1" t="s">
        <v>526</v>
      </c>
      <c r="Q690" s="1" t="s">
        <v>526</v>
      </c>
      <c r="R690" s="1" t="s">
        <v>526</v>
      </c>
      <c r="S690" s="1" t="s">
        <v>526</v>
      </c>
      <c r="T690" s="1" t="s">
        <v>336</v>
      </c>
      <c r="U690" s="1" t="s">
        <v>336</v>
      </c>
      <c r="V690" s="1" t="s">
        <v>336</v>
      </c>
      <c r="W690" s="1" t="s">
        <v>336</v>
      </c>
      <c r="X690" s="1" t="s">
        <v>336</v>
      </c>
      <c r="Y690" s="1" t="s">
        <v>336</v>
      </c>
      <c r="Z690" s="1" t="s">
        <v>336</v>
      </c>
      <c r="AA690" s="1"/>
      <c r="AB690" s="1"/>
      <c r="AC690" s="1"/>
      <c r="AD690" s="1"/>
      <c r="AE690" s="1"/>
      <c r="AF690" s="1"/>
      <c r="AG690" s="1"/>
      <c r="AH690" s="18" t="str">
        <f t="array" ref="AH6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0" s="18" t="str">
        <f t="array" ref="AI6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0" s="18" t="e">
        <f>VLOOKUP(data[Lead Name],get_cat!$A$170:$B$171,2,0)</f>
        <v>#N/A</v>
      </c>
    </row>
    <row r="691" spans="1:37" x14ac:dyDescent="0.3">
      <c r="A691" s="1" t="s">
        <v>524</v>
      </c>
      <c r="B691" s="1" t="s">
        <v>336</v>
      </c>
      <c r="C691" s="1" t="s">
        <v>336</v>
      </c>
      <c r="D691" s="1" t="s">
        <v>336</v>
      </c>
      <c r="E691" s="1" t="s">
        <v>526</v>
      </c>
      <c r="F691" s="1" t="s">
        <v>526</v>
      </c>
      <c r="G691" s="1" t="s">
        <v>526</v>
      </c>
      <c r="H691" s="1" t="s">
        <v>526</v>
      </c>
      <c r="I691" s="1" t="s">
        <v>526</v>
      </c>
      <c r="J691" s="1" t="s">
        <v>526</v>
      </c>
      <c r="K691" s="1" t="s">
        <v>526</v>
      </c>
      <c r="L691" s="1" t="s">
        <v>526</v>
      </c>
      <c r="M691" s="1" t="s">
        <v>526</v>
      </c>
      <c r="N691" s="1" t="s">
        <v>526</v>
      </c>
      <c r="O691" s="1" t="s">
        <v>526</v>
      </c>
      <c r="P691" s="1" t="s">
        <v>526</v>
      </c>
      <c r="Q691" s="1" t="s">
        <v>526</v>
      </c>
      <c r="R691" s="1" t="s">
        <v>526</v>
      </c>
      <c r="S691" s="1" t="s">
        <v>526</v>
      </c>
      <c r="T691" s="1" t="s">
        <v>336</v>
      </c>
      <c r="U691" s="1" t="s">
        <v>336</v>
      </c>
      <c r="V691" s="1" t="s">
        <v>336</v>
      </c>
      <c r="W691" s="1" t="s">
        <v>336</v>
      </c>
      <c r="X691" s="1" t="s">
        <v>336</v>
      </c>
      <c r="Y691" s="1" t="s">
        <v>336</v>
      </c>
      <c r="Z691" s="1" t="s">
        <v>336</v>
      </c>
      <c r="AA691" s="1"/>
      <c r="AB691" s="1"/>
      <c r="AC691" s="1"/>
      <c r="AD691" s="1"/>
      <c r="AE691" s="1"/>
      <c r="AF691" s="1"/>
      <c r="AG691" s="1"/>
      <c r="AH691" s="18" t="str">
        <f t="array" ref="AH6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1" s="18" t="str">
        <f t="array" ref="AI6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1" s="18" t="e">
        <f>VLOOKUP(data[Lead Name],get_cat!$A$170:$B$171,2,0)</f>
        <v>#N/A</v>
      </c>
    </row>
    <row r="692" spans="1:37" x14ac:dyDescent="0.3">
      <c r="A692" s="1" t="s">
        <v>524</v>
      </c>
      <c r="B692" s="1" t="s">
        <v>336</v>
      </c>
      <c r="C692" s="1" t="s">
        <v>336</v>
      </c>
      <c r="D692" s="1" t="s">
        <v>336</v>
      </c>
      <c r="E692" s="1" t="s">
        <v>526</v>
      </c>
      <c r="F692" s="1" t="s">
        <v>526</v>
      </c>
      <c r="G692" s="1" t="s">
        <v>526</v>
      </c>
      <c r="H692" s="1" t="s">
        <v>526</v>
      </c>
      <c r="I692" s="1" t="s">
        <v>526</v>
      </c>
      <c r="J692" s="1" t="s">
        <v>526</v>
      </c>
      <c r="K692" s="1" t="s">
        <v>526</v>
      </c>
      <c r="L692" s="1" t="s">
        <v>526</v>
      </c>
      <c r="M692" s="1" t="s">
        <v>526</v>
      </c>
      <c r="N692" s="1" t="s">
        <v>526</v>
      </c>
      <c r="O692" s="1" t="s">
        <v>526</v>
      </c>
      <c r="P692" s="1" t="s">
        <v>526</v>
      </c>
      <c r="Q692" s="1" t="s">
        <v>526</v>
      </c>
      <c r="R692" s="1" t="s">
        <v>526</v>
      </c>
      <c r="S692" s="1" t="s">
        <v>526</v>
      </c>
      <c r="T692" s="1" t="s">
        <v>336</v>
      </c>
      <c r="U692" s="1" t="s">
        <v>336</v>
      </c>
      <c r="V692" s="1" t="s">
        <v>336</v>
      </c>
      <c r="W692" s="1" t="s">
        <v>336</v>
      </c>
      <c r="X692" s="1" t="s">
        <v>336</v>
      </c>
      <c r="Y692" s="1" t="s">
        <v>336</v>
      </c>
      <c r="Z692" s="1" t="s">
        <v>336</v>
      </c>
      <c r="AA692" s="1"/>
      <c r="AB692" s="1"/>
      <c r="AC692" s="1"/>
      <c r="AD692" s="1"/>
      <c r="AE692" s="1"/>
      <c r="AF692" s="1"/>
      <c r="AG692" s="1"/>
      <c r="AH692" s="18" t="str">
        <f t="array" ref="AH6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2" s="18" t="str">
        <f t="array" ref="AI6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2" s="18" t="e">
        <f>VLOOKUP(data[Lead Name],get_cat!$A$170:$B$171,2,0)</f>
        <v>#N/A</v>
      </c>
    </row>
    <row r="693" spans="1:37" x14ac:dyDescent="0.3">
      <c r="A693" s="1" t="s">
        <v>524</v>
      </c>
      <c r="B693" s="1" t="s">
        <v>336</v>
      </c>
      <c r="C693" s="1" t="s">
        <v>336</v>
      </c>
      <c r="D693" s="1" t="s">
        <v>336</v>
      </c>
      <c r="E693" s="1" t="s">
        <v>526</v>
      </c>
      <c r="F693" s="1" t="s">
        <v>526</v>
      </c>
      <c r="G693" s="1" t="s">
        <v>526</v>
      </c>
      <c r="H693" s="1" t="s">
        <v>526</v>
      </c>
      <c r="I693" s="1" t="s">
        <v>526</v>
      </c>
      <c r="J693" s="1" t="s">
        <v>526</v>
      </c>
      <c r="K693" s="1" t="s">
        <v>526</v>
      </c>
      <c r="L693" s="1" t="s">
        <v>526</v>
      </c>
      <c r="M693" s="1" t="s">
        <v>526</v>
      </c>
      <c r="N693" s="1" t="s">
        <v>526</v>
      </c>
      <c r="O693" s="1" t="s">
        <v>526</v>
      </c>
      <c r="P693" s="1" t="s">
        <v>526</v>
      </c>
      <c r="Q693" s="1" t="s">
        <v>526</v>
      </c>
      <c r="R693" s="1" t="s">
        <v>526</v>
      </c>
      <c r="S693" s="1" t="s">
        <v>526</v>
      </c>
      <c r="T693" s="1" t="s">
        <v>336</v>
      </c>
      <c r="U693" s="1" t="s">
        <v>336</v>
      </c>
      <c r="V693" s="1" t="s">
        <v>336</v>
      </c>
      <c r="W693" s="1" t="s">
        <v>336</v>
      </c>
      <c r="X693" s="1" t="s">
        <v>336</v>
      </c>
      <c r="Y693" s="1" t="s">
        <v>336</v>
      </c>
      <c r="Z693" s="1" t="s">
        <v>336</v>
      </c>
      <c r="AA693" s="1"/>
      <c r="AB693" s="1"/>
      <c r="AC693" s="1"/>
      <c r="AD693" s="1"/>
      <c r="AE693" s="1"/>
      <c r="AF693" s="1"/>
      <c r="AG693" s="1"/>
      <c r="AH693" s="18" t="str">
        <f t="array" ref="AH6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3" s="18" t="str">
        <f t="array" ref="AI6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3" s="18" t="e">
        <f>VLOOKUP(data[Lead Name],get_cat!$A$170:$B$171,2,0)</f>
        <v>#N/A</v>
      </c>
    </row>
    <row r="694" spans="1:37" x14ac:dyDescent="0.3">
      <c r="A694" s="1" t="s">
        <v>524</v>
      </c>
      <c r="B694" s="1" t="s">
        <v>336</v>
      </c>
      <c r="C694" s="1" t="s">
        <v>336</v>
      </c>
      <c r="D694" s="1" t="s">
        <v>336</v>
      </c>
      <c r="E694" s="1" t="s">
        <v>526</v>
      </c>
      <c r="F694" s="1" t="s">
        <v>526</v>
      </c>
      <c r="G694" s="1" t="s">
        <v>526</v>
      </c>
      <c r="H694" s="1" t="s">
        <v>526</v>
      </c>
      <c r="I694" s="1" t="s">
        <v>526</v>
      </c>
      <c r="J694" s="1" t="s">
        <v>526</v>
      </c>
      <c r="K694" s="1" t="s">
        <v>526</v>
      </c>
      <c r="L694" s="1" t="s">
        <v>526</v>
      </c>
      <c r="M694" s="1" t="s">
        <v>526</v>
      </c>
      <c r="N694" s="1" t="s">
        <v>526</v>
      </c>
      <c r="O694" s="1" t="s">
        <v>526</v>
      </c>
      <c r="P694" s="1" t="s">
        <v>526</v>
      </c>
      <c r="Q694" s="1" t="s">
        <v>526</v>
      </c>
      <c r="R694" s="1" t="s">
        <v>526</v>
      </c>
      <c r="S694" s="1" t="s">
        <v>526</v>
      </c>
      <c r="T694" s="1" t="s">
        <v>336</v>
      </c>
      <c r="U694" s="1" t="s">
        <v>336</v>
      </c>
      <c r="V694" s="1" t="s">
        <v>336</v>
      </c>
      <c r="W694" s="1" t="s">
        <v>336</v>
      </c>
      <c r="X694" s="1" t="s">
        <v>336</v>
      </c>
      <c r="Y694" s="1" t="s">
        <v>336</v>
      </c>
      <c r="Z694" s="1" t="s">
        <v>336</v>
      </c>
      <c r="AA694" s="1"/>
      <c r="AB694" s="1"/>
      <c r="AC694" s="1"/>
      <c r="AD694" s="1"/>
      <c r="AE694" s="1"/>
      <c r="AF694" s="1"/>
      <c r="AG694" s="1"/>
      <c r="AH694" s="18" t="str">
        <f t="array" ref="AH6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4" s="18" t="str">
        <f t="array" ref="AI6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4" s="18" t="e">
        <f>VLOOKUP(data[Lead Name],get_cat!$A$170:$B$171,2,0)</f>
        <v>#N/A</v>
      </c>
    </row>
    <row r="695" spans="1:37" x14ac:dyDescent="0.3">
      <c r="A695" s="1" t="s">
        <v>524</v>
      </c>
      <c r="B695" s="1" t="s">
        <v>336</v>
      </c>
      <c r="C695" s="1" t="s">
        <v>336</v>
      </c>
      <c r="D695" s="1" t="s">
        <v>336</v>
      </c>
      <c r="E695" s="1" t="s">
        <v>526</v>
      </c>
      <c r="F695" s="1" t="s">
        <v>526</v>
      </c>
      <c r="G695" s="1" t="s">
        <v>526</v>
      </c>
      <c r="H695" s="1" t="s">
        <v>526</v>
      </c>
      <c r="I695" s="1" t="s">
        <v>526</v>
      </c>
      <c r="J695" s="1" t="s">
        <v>526</v>
      </c>
      <c r="K695" s="1" t="s">
        <v>526</v>
      </c>
      <c r="L695" s="1" t="s">
        <v>526</v>
      </c>
      <c r="M695" s="1" t="s">
        <v>526</v>
      </c>
      <c r="N695" s="1" t="s">
        <v>526</v>
      </c>
      <c r="O695" s="1" t="s">
        <v>526</v>
      </c>
      <c r="P695" s="1" t="s">
        <v>526</v>
      </c>
      <c r="Q695" s="1" t="s">
        <v>526</v>
      </c>
      <c r="R695" s="1" t="s">
        <v>526</v>
      </c>
      <c r="S695" s="1" t="s">
        <v>526</v>
      </c>
      <c r="T695" s="1" t="s">
        <v>336</v>
      </c>
      <c r="U695" s="1" t="s">
        <v>336</v>
      </c>
      <c r="V695" s="1" t="s">
        <v>336</v>
      </c>
      <c r="W695" s="1" t="s">
        <v>336</v>
      </c>
      <c r="X695" s="1" t="s">
        <v>336</v>
      </c>
      <c r="Y695" s="1" t="s">
        <v>336</v>
      </c>
      <c r="Z695" s="1" t="s">
        <v>336</v>
      </c>
      <c r="AA695" s="1"/>
      <c r="AB695" s="1"/>
      <c r="AC695" s="1"/>
      <c r="AD695" s="1"/>
      <c r="AE695" s="1"/>
      <c r="AF695" s="1"/>
      <c r="AG695" s="1"/>
      <c r="AH695" s="18" t="str">
        <f t="array" ref="AH6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5" s="18" t="str">
        <f t="array" ref="AI6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5" s="18" t="e">
        <f>VLOOKUP(data[Lead Name],get_cat!$A$170:$B$171,2,0)</f>
        <v>#N/A</v>
      </c>
    </row>
    <row r="696" spans="1:37" x14ac:dyDescent="0.3">
      <c r="A696" s="1" t="s">
        <v>524</v>
      </c>
      <c r="B696" s="1" t="s">
        <v>336</v>
      </c>
      <c r="C696" s="1" t="s">
        <v>336</v>
      </c>
      <c r="D696" s="1" t="s">
        <v>336</v>
      </c>
      <c r="E696" s="1" t="s">
        <v>526</v>
      </c>
      <c r="F696" s="1" t="s">
        <v>526</v>
      </c>
      <c r="G696" s="1" t="s">
        <v>526</v>
      </c>
      <c r="H696" s="1" t="s">
        <v>526</v>
      </c>
      <c r="I696" s="1" t="s">
        <v>526</v>
      </c>
      <c r="J696" s="1" t="s">
        <v>526</v>
      </c>
      <c r="K696" s="1" t="s">
        <v>526</v>
      </c>
      <c r="L696" s="1" t="s">
        <v>526</v>
      </c>
      <c r="M696" s="1" t="s">
        <v>526</v>
      </c>
      <c r="N696" s="1" t="s">
        <v>526</v>
      </c>
      <c r="O696" s="1" t="s">
        <v>526</v>
      </c>
      <c r="P696" s="1" t="s">
        <v>526</v>
      </c>
      <c r="Q696" s="1" t="s">
        <v>526</v>
      </c>
      <c r="R696" s="1" t="s">
        <v>526</v>
      </c>
      <c r="S696" s="1" t="s">
        <v>526</v>
      </c>
      <c r="T696" s="1" t="s">
        <v>336</v>
      </c>
      <c r="U696" s="1" t="s">
        <v>336</v>
      </c>
      <c r="V696" s="1" t="s">
        <v>336</v>
      </c>
      <c r="W696" s="1" t="s">
        <v>336</v>
      </c>
      <c r="X696" s="1" t="s">
        <v>336</v>
      </c>
      <c r="Y696" s="1" t="s">
        <v>336</v>
      </c>
      <c r="Z696" s="1" t="s">
        <v>336</v>
      </c>
      <c r="AA696" s="1"/>
      <c r="AB696" s="1"/>
      <c r="AC696" s="1"/>
      <c r="AD696" s="1"/>
      <c r="AE696" s="1"/>
      <c r="AF696" s="1"/>
      <c r="AG696" s="1"/>
      <c r="AH696" s="18" t="str">
        <f t="array" ref="AH6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6" s="18" t="str">
        <f t="array" ref="AI6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6" s="18" t="e">
        <f>VLOOKUP(data[Lead Name],get_cat!$A$170:$B$171,2,0)</f>
        <v>#N/A</v>
      </c>
    </row>
    <row r="697" spans="1:37" x14ac:dyDescent="0.3">
      <c r="A697" s="1" t="s">
        <v>524</v>
      </c>
      <c r="B697" s="1" t="s">
        <v>336</v>
      </c>
      <c r="C697" s="1" t="s">
        <v>336</v>
      </c>
      <c r="D697" s="1" t="s">
        <v>336</v>
      </c>
      <c r="E697" s="1" t="s">
        <v>526</v>
      </c>
      <c r="F697" s="1" t="s">
        <v>526</v>
      </c>
      <c r="G697" s="1" t="s">
        <v>526</v>
      </c>
      <c r="H697" s="1" t="s">
        <v>526</v>
      </c>
      <c r="I697" s="1" t="s">
        <v>526</v>
      </c>
      <c r="J697" s="1" t="s">
        <v>526</v>
      </c>
      <c r="K697" s="1" t="s">
        <v>526</v>
      </c>
      <c r="L697" s="1" t="s">
        <v>526</v>
      </c>
      <c r="M697" s="1" t="s">
        <v>526</v>
      </c>
      <c r="N697" s="1" t="s">
        <v>526</v>
      </c>
      <c r="O697" s="1" t="s">
        <v>526</v>
      </c>
      <c r="P697" s="1" t="s">
        <v>526</v>
      </c>
      <c r="Q697" s="1" t="s">
        <v>526</v>
      </c>
      <c r="R697" s="1" t="s">
        <v>526</v>
      </c>
      <c r="S697" s="1" t="s">
        <v>526</v>
      </c>
      <c r="T697" s="1" t="s">
        <v>336</v>
      </c>
      <c r="U697" s="1" t="s">
        <v>336</v>
      </c>
      <c r="V697" s="1" t="s">
        <v>336</v>
      </c>
      <c r="W697" s="1" t="s">
        <v>336</v>
      </c>
      <c r="X697" s="1" t="s">
        <v>336</v>
      </c>
      <c r="Y697" s="1" t="s">
        <v>336</v>
      </c>
      <c r="Z697" s="1" t="s">
        <v>336</v>
      </c>
      <c r="AA697" s="1"/>
      <c r="AB697" s="1"/>
      <c r="AC697" s="1"/>
      <c r="AD697" s="1"/>
      <c r="AE697" s="1"/>
      <c r="AF697" s="1"/>
      <c r="AG697" s="1"/>
      <c r="AH697" s="18" t="str">
        <f t="array" ref="AH6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7" s="18" t="str">
        <f t="array" ref="AI6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7" s="18" t="e">
        <f>VLOOKUP(data[Lead Name],get_cat!$A$170:$B$171,2,0)</f>
        <v>#N/A</v>
      </c>
    </row>
    <row r="698" spans="1:37" x14ac:dyDescent="0.3">
      <c r="A698" s="1" t="s">
        <v>524</v>
      </c>
      <c r="B698" s="1" t="s">
        <v>336</v>
      </c>
      <c r="C698" s="1" t="s">
        <v>336</v>
      </c>
      <c r="D698" s="1" t="s">
        <v>336</v>
      </c>
      <c r="E698" s="1" t="s">
        <v>526</v>
      </c>
      <c r="F698" s="1" t="s">
        <v>526</v>
      </c>
      <c r="G698" s="1" t="s">
        <v>526</v>
      </c>
      <c r="H698" s="1" t="s">
        <v>526</v>
      </c>
      <c r="I698" s="1" t="s">
        <v>526</v>
      </c>
      <c r="J698" s="1" t="s">
        <v>526</v>
      </c>
      <c r="K698" s="1" t="s">
        <v>526</v>
      </c>
      <c r="L698" s="1" t="s">
        <v>526</v>
      </c>
      <c r="M698" s="1" t="s">
        <v>526</v>
      </c>
      <c r="N698" s="1" t="s">
        <v>526</v>
      </c>
      <c r="O698" s="1" t="s">
        <v>526</v>
      </c>
      <c r="P698" s="1" t="s">
        <v>526</v>
      </c>
      <c r="Q698" s="1" t="s">
        <v>526</v>
      </c>
      <c r="R698" s="1" t="s">
        <v>526</v>
      </c>
      <c r="S698" s="1" t="s">
        <v>526</v>
      </c>
      <c r="T698" s="1" t="s">
        <v>336</v>
      </c>
      <c r="U698" s="1" t="s">
        <v>336</v>
      </c>
      <c r="V698" s="1" t="s">
        <v>336</v>
      </c>
      <c r="W698" s="1" t="s">
        <v>336</v>
      </c>
      <c r="X698" s="1" t="s">
        <v>336</v>
      </c>
      <c r="Y698" s="1" t="s">
        <v>336</v>
      </c>
      <c r="Z698" s="1" t="s">
        <v>336</v>
      </c>
      <c r="AA698" s="1"/>
      <c r="AB698" s="1"/>
      <c r="AC698" s="1"/>
      <c r="AD698" s="1"/>
      <c r="AE698" s="1"/>
      <c r="AF698" s="1"/>
      <c r="AG698" s="1"/>
      <c r="AH698" s="18" t="str">
        <f t="array" ref="AH6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8" s="18" t="str">
        <f t="array" ref="AI6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8" s="18" t="e">
        <f>VLOOKUP(data[Lead Name],get_cat!$A$170:$B$171,2,0)</f>
        <v>#N/A</v>
      </c>
    </row>
    <row r="699" spans="1:37" x14ac:dyDescent="0.3">
      <c r="A699" s="1" t="s">
        <v>524</v>
      </c>
      <c r="B699" s="1" t="s">
        <v>336</v>
      </c>
      <c r="C699" s="1" t="s">
        <v>336</v>
      </c>
      <c r="D699" s="1" t="s">
        <v>336</v>
      </c>
      <c r="E699" s="1" t="s">
        <v>526</v>
      </c>
      <c r="F699" s="1" t="s">
        <v>526</v>
      </c>
      <c r="G699" s="1" t="s">
        <v>526</v>
      </c>
      <c r="H699" s="1" t="s">
        <v>526</v>
      </c>
      <c r="I699" s="1" t="s">
        <v>526</v>
      </c>
      <c r="J699" s="1" t="s">
        <v>526</v>
      </c>
      <c r="K699" s="1" t="s">
        <v>526</v>
      </c>
      <c r="L699" s="1" t="s">
        <v>526</v>
      </c>
      <c r="M699" s="1" t="s">
        <v>526</v>
      </c>
      <c r="N699" s="1" t="s">
        <v>526</v>
      </c>
      <c r="O699" s="1" t="s">
        <v>526</v>
      </c>
      <c r="P699" s="1" t="s">
        <v>526</v>
      </c>
      <c r="Q699" s="1" t="s">
        <v>526</v>
      </c>
      <c r="R699" s="1" t="s">
        <v>526</v>
      </c>
      <c r="S699" s="1" t="s">
        <v>526</v>
      </c>
      <c r="T699" s="1" t="s">
        <v>336</v>
      </c>
      <c r="U699" s="1" t="s">
        <v>336</v>
      </c>
      <c r="V699" s="1" t="s">
        <v>336</v>
      </c>
      <c r="W699" s="1" t="s">
        <v>336</v>
      </c>
      <c r="X699" s="1" t="s">
        <v>336</v>
      </c>
      <c r="Y699" s="1" t="s">
        <v>336</v>
      </c>
      <c r="Z699" s="1" t="s">
        <v>336</v>
      </c>
      <c r="AA699" s="1"/>
      <c r="AB699" s="1"/>
      <c r="AC699" s="1"/>
      <c r="AD699" s="1"/>
      <c r="AE699" s="1"/>
      <c r="AF699" s="1"/>
      <c r="AG699" s="1"/>
      <c r="AH699" s="18" t="str">
        <f t="array" ref="AH6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699" s="18" t="str">
        <f t="array" ref="AI6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6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699" s="18" t="e">
        <f>VLOOKUP(data[Lead Name],get_cat!$A$170:$B$171,2,0)</f>
        <v>#N/A</v>
      </c>
    </row>
    <row r="700" spans="1:37" x14ac:dyDescent="0.3">
      <c r="A700" s="1" t="s">
        <v>524</v>
      </c>
      <c r="B700" s="1" t="s">
        <v>336</v>
      </c>
      <c r="C700" s="1" t="s">
        <v>336</v>
      </c>
      <c r="D700" s="1" t="s">
        <v>336</v>
      </c>
      <c r="E700" s="1" t="s">
        <v>526</v>
      </c>
      <c r="F700" s="1" t="s">
        <v>526</v>
      </c>
      <c r="G700" s="1" t="s">
        <v>526</v>
      </c>
      <c r="H700" s="1" t="s">
        <v>526</v>
      </c>
      <c r="I700" s="1" t="s">
        <v>526</v>
      </c>
      <c r="J700" s="1" t="s">
        <v>526</v>
      </c>
      <c r="K700" s="1" t="s">
        <v>526</v>
      </c>
      <c r="L700" s="1" t="s">
        <v>526</v>
      </c>
      <c r="M700" s="1" t="s">
        <v>526</v>
      </c>
      <c r="N700" s="1" t="s">
        <v>526</v>
      </c>
      <c r="O700" s="1" t="s">
        <v>526</v>
      </c>
      <c r="P700" s="1" t="s">
        <v>526</v>
      </c>
      <c r="Q700" s="1" t="s">
        <v>526</v>
      </c>
      <c r="R700" s="1" t="s">
        <v>526</v>
      </c>
      <c r="S700" s="1" t="s">
        <v>526</v>
      </c>
      <c r="T700" s="1" t="s">
        <v>336</v>
      </c>
      <c r="U700" s="1" t="s">
        <v>336</v>
      </c>
      <c r="V700" s="1" t="s">
        <v>336</v>
      </c>
      <c r="W700" s="1" t="s">
        <v>336</v>
      </c>
      <c r="X700" s="1" t="s">
        <v>336</v>
      </c>
      <c r="Y700" s="1" t="s">
        <v>336</v>
      </c>
      <c r="Z700" s="1" t="s">
        <v>336</v>
      </c>
      <c r="AA700" s="1"/>
      <c r="AB700" s="1"/>
      <c r="AC700" s="1"/>
      <c r="AD700" s="1"/>
      <c r="AE700" s="1"/>
      <c r="AF700" s="1"/>
      <c r="AG700" s="1"/>
      <c r="AH700" s="18" t="str">
        <f t="array" ref="AH7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0" s="18" t="str">
        <f t="array" ref="AI7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0" s="18" t="e">
        <f>VLOOKUP(data[Lead Name],get_cat!$A$170:$B$171,2,0)</f>
        <v>#N/A</v>
      </c>
    </row>
    <row r="701" spans="1:37" x14ac:dyDescent="0.3">
      <c r="A701" s="1" t="s">
        <v>524</v>
      </c>
      <c r="B701" s="1" t="s">
        <v>336</v>
      </c>
      <c r="C701" s="1" t="s">
        <v>336</v>
      </c>
      <c r="D701" s="1" t="s">
        <v>336</v>
      </c>
      <c r="E701" s="1" t="s">
        <v>526</v>
      </c>
      <c r="F701" s="1" t="s">
        <v>526</v>
      </c>
      <c r="G701" s="1" t="s">
        <v>526</v>
      </c>
      <c r="H701" s="1" t="s">
        <v>526</v>
      </c>
      <c r="I701" s="1" t="s">
        <v>526</v>
      </c>
      <c r="J701" s="1" t="s">
        <v>526</v>
      </c>
      <c r="K701" s="1" t="s">
        <v>526</v>
      </c>
      <c r="L701" s="1" t="s">
        <v>526</v>
      </c>
      <c r="M701" s="1" t="s">
        <v>526</v>
      </c>
      <c r="N701" s="1" t="s">
        <v>526</v>
      </c>
      <c r="O701" s="1" t="s">
        <v>526</v>
      </c>
      <c r="P701" s="1" t="s">
        <v>526</v>
      </c>
      <c r="Q701" s="1" t="s">
        <v>526</v>
      </c>
      <c r="R701" s="1" t="s">
        <v>526</v>
      </c>
      <c r="S701" s="1" t="s">
        <v>526</v>
      </c>
      <c r="T701" s="1" t="s">
        <v>336</v>
      </c>
      <c r="U701" s="1" t="s">
        <v>336</v>
      </c>
      <c r="V701" s="1" t="s">
        <v>336</v>
      </c>
      <c r="W701" s="1" t="s">
        <v>336</v>
      </c>
      <c r="X701" s="1" t="s">
        <v>336</v>
      </c>
      <c r="Y701" s="1" t="s">
        <v>336</v>
      </c>
      <c r="Z701" s="1" t="s">
        <v>336</v>
      </c>
      <c r="AA701" s="1"/>
      <c r="AB701" s="1"/>
      <c r="AC701" s="1"/>
      <c r="AD701" s="1"/>
      <c r="AE701" s="1"/>
      <c r="AF701" s="1"/>
      <c r="AG701" s="1"/>
      <c r="AH701" s="18" t="str">
        <f t="array" ref="AH7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1" s="18" t="str">
        <f t="array" ref="AI7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1" s="18" t="e">
        <f>VLOOKUP(data[Lead Name],get_cat!$A$170:$B$171,2,0)</f>
        <v>#N/A</v>
      </c>
    </row>
    <row r="702" spans="1:37" x14ac:dyDescent="0.3">
      <c r="A702" s="1" t="s">
        <v>524</v>
      </c>
      <c r="B702" s="1" t="s">
        <v>336</v>
      </c>
      <c r="C702" s="1" t="s">
        <v>336</v>
      </c>
      <c r="D702" s="1" t="s">
        <v>336</v>
      </c>
      <c r="E702" s="1" t="s">
        <v>526</v>
      </c>
      <c r="F702" s="1" t="s">
        <v>526</v>
      </c>
      <c r="G702" s="1" t="s">
        <v>526</v>
      </c>
      <c r="H702" s="1" t="s">
        <v>526</v>
      </c>
      <c r="I702" s="1" t="s">
        <v>526</v>
      </c>
      <c r="J702" s="1" t="s">
        <v>526</v>
      </c>
      <c r="K702" s="1" t="s">
        <v>526</v>
      </c>
      <c r="L702" s="1" t="s">
        <v>526</v>
      </c>
      <c r="M702" s="1" t="s">
        <v>526</v>
      </c>
      <c r="N702" s="1" t="s">
        <v>526</v>
      </c>
      <c r="O702" s="1" t="s">
        <v>526</v>
      </c>
      <c r="P702" s="1" t="s">
        <v>526</v>
      </c>
      <c r="Q702" s="1" t="s">
        <v>526</v>
      </c>
      <c r="R702" s="1" t="s">
        <v>526</v>
      </c>
      <c r="S702" s="1" t="s">
        <v>526</v>
      </c>
      <c r="T702" s="1" t="s">
        <v>336</v>
      </c>
      <c r="U702" s="1" t="s">
        <v>336</v>
      </c>
      <c r="V702" s="1" t="s">
        <v>336</v>
      </c>
      <c r="W702" s="1" t="s">
        <v>336</v>
      </c>
      <c r="X702" s="1" t="s">
        <v>336</v>
      </c>
      <c r="Y702" s="1" t="s">
        <v>336</v>
      </c>
      <c r="Z702" s="1" t="s">
        <v>336</v>
      </c>
      <c r="AA702" s="1"/>
      <c r="AB702" s="1"/>
      <c r="AC702" s="1"/>
      <c r="AD702" s="1"/>
      <c r="AE702" s="1"/>
      <c r="AF702" s="1"/>
      <c r="AG702" s="1"/>
      <c r="AH702" s="18" t="str">
        <f t="array" ref="AH7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2" s="18" t="str">
        <f t="array" ref="AI7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2" s="18" t="e">
        <f>VLOOKUP(data[Lead Name],get_cat!$A$170:$B$171,2,0)</f>
        <v>#N/A</v>
      </c>
    </row>
    <row r="703" spans="1:37" x14ac:dyDescent="0.3">
      <c r="A703" s="1" t="s">
        <v>524</v>
      </c>
      <c r="B703" s="1" t="s">
        <v>336</v>
      </c>
      <c r="C703" s="1" t="s">
        <v>336</v>
      </c>
      <c r="D703" s="1" t="s">
        <v>336</v>
      </c>
      <c r="E703" s="1" t="s">
        <v>526</v>
      </c>
      <c r="F703" s="1" t="s">
        <v>526</v>
      </c>
      <c r="G703" s="1" t="s">
        <v>526</v>
      </c>
      <c r="H703" s="1" t="s">
        <v>526</v>
      </c>
      <c r="I703" s="1" t="s">
        <v>526</v>
      </c>
      <c r="J703" s="1" t="s">
        <v>526</v>
      </c>
      <c r="K703" s="1" t="s">
        <v>526</v>
      </c>
      <c r="L703" s="1" t="s">
        <v>526</v>
      </c>
      <c r="M703" s="1" t="s">
        <v>526</v>
      </c>
      <c r="N703" s="1" t="s">
        <v>526</v>
      </c>
      <c r="O703" s="1" t="s">
        <v>526</v>
      </c>
      <c r="P703" s="1" t="s">
        <v>526</v>
      </c>
      <c r="Q703" s="1" t="s">
        <v>526</v>
      </c>
      <c r="R703" s="1" t="s">
        <v>526</v>
      </c>
      <c r="S703" s="1" t="s">
        <v>526</v>
      </c>
      <c r="T703" s="1" t="s">
        <v>336</v>
      </c>
      <c r="U703" s="1" t="s">
        <v>336</v>
      </c>
      <c r="V703" s="1" t="s">
        <v>336</v>
      </c>
      <c r="W703" s="1" t="s">
        <v>336</v>
      </c>
      <c r="X703" s="1" t="s">
        <v>336</v>
      </c>
      <c r="Y703" s="1" t="s">
        <v>336</v>
      </c>
      <c r="Z703" s="1" t="s">
        <v>336</v>
      </c>
      <c r="AA703" s="1"/>
      <c r="AB703" s="1"/>
      <c r="AC703" s="1"/>
      <c r="AD703" s="1"/>
      <c r="AE703" s="1"/>
      <c r="AF703" s="1"/>
      <c r="AG703" s="1"/>
      <c r="AH703" s="18" t="str">
        <f t="array" ref="AH7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3" s="18" t="str">
        <f t="array" ref="AI7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3" s="18" t="e">
        <f>VLOOKUP(data[Lead Name],get_cat!$A$170:$B$171,2,0)</f>
        <v>#N/A</v>
      </c>
    </row>
    <row r="704" spans="1:37" x14ac:dyDescent="0.3">
      <c r="A704" s="1" t="s">
        <v>524</v>
      </c>
      <c r="B704" s="1" t="s">
        <v>336</v>
      </c>
      <c r="C704" s="1" t="s">
        <v>336</v>
      </c>
      <c r="D704" s="1" t="s">
        <v>336</v>
      </c>
      <c r="E704" s="1" t="s">
        <v>526</v>
      </c>
      <c r="F704" s="1" t="s">
        <v>526</v>
      </c>
      <c r="G704" s="1" t="s">
        <v>526</v>
      </c>
      <c r="H704" s="1" t="s">
        <v>526</v>
      </c>
      <c r="I704" s="1" t="s">
        <v>526</v>
      </c>
      <c r="J704" s="1" t="s">
        <v>526</v>
      </c>
      <c r="K704" s="1" t="s">
        <v>526</v>
      </c>
      <c r="L704" s="1" t="s">
        <v>526</v>
      </c>
      <c r="M704" s="1" t="s">
        <v>526</v>
      </c>
      <c r="N704" s="1" t="s">
        <v>526</v>
      </c>
      <c r="O704" s="1" t="s">
        <v>526</v>
      </c>
      <c r="P704" s="1" t="s">
        <v>526</v>
      </c>
      <c r="Q704" s="1" t="s">
        <v>526</v>
      </c>
      <c r="R704" s="1" t="s">
        <v>526</v>
      </c>
      <c r="S704" s="1" t="s">
        <v>526</v>
      </c>
      <c r="T704" s="1" t="s">
        <v>336</v>
      </c>
      <c r="U704" s="1" t="s">
        <v>336</v>
      </c>
      <c r="V704" s="1" t="s">
        <v>336</v>
      </c>
      <c r="W704" s="1" t="s">
        <v>336</v>
      </c>
      <c r="X704" s="1" t="s">
        <v>336</v>
      </c>
      <c r="Y704" s="1" t="s">
        <v>336</v>
      </c>
      <c r="Z704" s="1" t="s">
        <v>336</v>
      </c>
      <c r="AA704" s="1"/>
      <c r="AB704" s="1"/>
      <c r="AC704" s="1"/>
      <c r="AD704" s="1"/>
      <c r="AE704" s="1"/>
      <c r="AF704" s="1"/>
      <c r="AG704" s="1"/>
      <c r="AH704" s="18" t="str">
        <f t="array" ref="AH7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4" s="18" t="str">
        <f t="array" ref="AI7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4" s="18" t="e">
        <f>VLOOKUP(data[Lead Name],get_cat!$A$170:$B$171,2,0)</f>
        <v>#N/A</v>
      </c>
    </row>
    <row r="705" spans="1:37" x14ac:dyDescent="0.3">
      <c r="A705" s="1" t="s">
        <v>524</v>
      </c>
      <c r="B705" s="1" t="s">
        <v>336</v>
      </c>
      <c r="C705" s="1" t="s">
        <v>336</v>
      </c>
      <c r="D705" s="1" t="s">
        <v>336</v>
      </c>
      <c r="E705" s="1" t="s">
        <v>526</v>
      </c>
      <c r="F705" s="1" t="s">
        <v>526</v>
      </c>
      <c r="G705" s="1" t="s">
        <v>526</v>
      </c>
      <c r="H705" s="1" t="s">
        <v>526</v>
      </c>
      <c r="I705" s="1" t="s">
        <v>526</v>
      </c>
      <c r="J705" s="1" t="s">
        <v>526</v>
      </c>
      <c r="K705" s="1" t="s">
        <v>526</v>
      </c>
      <c r="L705" s="1" t="s">
        <v>526</v>
      </c>
      <c r="M705" s="1" t="s">
        <v>526</v>
      </c>
      <c r="N705" s="1" t="s">
        <v>526</v>
      </c>
      <c r="O705" s="1" t="s">
        <v>526</v>
      </c>
      <c r="P705" s="1" t="s">
        <v>526</v>
      </c>
      <c r="Q705" s="1" t="s">
        <v>526</v>
      </c>
      <c r="R705" s="1" t="s">
        <v>526</v>
      </c>
      <c r="S705" s="1" t="s">
        <v>526</v>
      </c>
      <c r="T705" s="1" t="s">
        <v>336</v>
      </c>
      <c r="U705" s="1" t="s">
        <v>336</v>
      </c>
      <c r="V705" s="1" t="s">
        <v>336</v>
      </c>
      <c r="W705" s="1" t="s">
        <v>336</v>
      </c>
      <c r="X705" s="1" t="s">
        <v>336</v>
      </c>
      <c r="Y705" s="1" t="s">
        <v>336</v>
      </c>
      <c r="Z705" s="1" t="s">
        <v>336</v>
      </c>
      <c r="AA705" s="1"/>
      <c r="AB705" s="1"/>
      <c r="AC705" s="1"/>
      <c r="AD705" s="1"/>
      <c r="AE705" s="1"/>
      <c r="AF705" s="1"/>
      <c r="AG705" s="1"/>
      <c r="AH705" s="18" t="str">
        <f t="array" ref="AH7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5" s="18" t="str">
        <f t="array" ref="AI7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5" s="18" t="e">
        <f>VLOOKUP(data[Lead Name],get_cat!$A$170:$B$171,2,0)</f>
        <v>#N/A</v>
      </c>
    </row>
    <row r="706" spans="1:37" x14ac:dyDescent="0.3">
      <c r="A706" s="1" t="s">
        <v>524</v>
      </c>
      <c r="B706" s="1" t="s">
        <v>336</v>
      </c>
      <c r="C706" s="1" t="s">
        <v>336</v>
      </c>
      <c r="D706" s="1" t="s">
        <v>336</v>
      </c>
      <c r="E706" s="1" t="s">
        <v>526</v>
      </c>
      <c r="F706" s="1" t="s">
        <v>526</v>
      </c>
      <c r="G706" s="1" t="s">
        <v>526</v>
      </c>
      <c r="H706" s="1" t="s">
        <v>526</v>
      </c>
      <c r="I706" s="1" t="s">
        <v>526</v>
      </c>
      <c r="J706" s="1" t="s">
        <v>526</v>
      </c>
      <c r="K706" s="1" t="s">
        <v>526</v>
      </c>
      <c r="L706" s="1" t="s">
        <v>526</v>
      </c>
      <c r="M706" s="1" t="s">
        <v>526</v>
      </c>
      <c r="N706" s="1" t="s">
        <v>526</v>
      </c>
      <c r="O706" s="1" t="s">
        <v>526</v>
      </c>
      <c r="P706" s="1" t="s">
        <v>526</v>
      </c>
      <c r="Q706" s="1" t="s">
        <v>526</v>
      </c>
      <c r="R706" s="1" t="s">
        <v>526</v>
      </c>
      <c r="S706" s="1" t="s">
        <v>526</v>
      </c>
      <c r="T706" s="1" t="s">
        <v>336</v>
      </c>
      <c r="U706" s="1" t="s">
        <v>336</v>
      </c>
      <c r="V706" s="1" t="s">
        <v>336</v>
      </c>
      <c r="W706" s="1" t="s">
        <v>336</v>
      </c>
      <c r="X706" s="1" t="s">
        <v>336</v>
      </c>
      <c r="Y706" s="1" t="s">
        <v>336</v>
      </c>
      <c r="Z706" s="1" t="s">
        <v>336</v>
      </c>
      <c r="AA706" s="1"/>
      <c r="AB706" s="1"/>
      <c r="AC706" s="1"/>
      <c r="AD706" s="1"/>
      <c r="AE706" s="1"/>
      <c r="AF706" s="1"/>
      <c r="AG706" s="1"/>
      <c r="AH706" s="18" t="str">
        <f t="array" ref="AH7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6" s="18" t="str">
        <f t="array" ref="AI7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6" s="18" t="e">
        <f>VLOOKUP(data[Lead Name],get_cat!$A$170:$B$171,2,0)</f>
        <v>#N/A</v>
      </c>
    </row>
    <row r="707" spans="1:37" x14ac:dyDescent="0.3">
      <c r="A707" s="1" t="s">
        <v>524</v>
      </c>
      <c r="B707" s="1" t="s">
        <v>336</v>
      </c>
      <c r="C707" s="1" t="s">
        <v>336</v>
      </c>
      <c r="D707" s="1" t="s">
        <v>336</v>
      </c>
      <c r="E707" s="1" t="s">
        <v>526</v>
      </c>
      <c r="F707" s="1" t="s">
        <v>526</v>
      </c>
      <c r="G707" s="1" t="s">
        <v>526</v>
      </c>
      <c r="H707" s="1" t="s">
        <v>526</v>
      </c>
      <c r="I707" s="1" t="s">
        <v>526</v>
      </c>
      <c r="J707" s="1" t="s">
        <v>526</v>
      </c>
      <c r="K707" s="1" t="s">
        <v>526</v>
      </c>
      <c r="L707" s="1" t="s">
        <v>526</v>
      </c>
      <c r="M707" s="1" t="s">
        <v>526</v>
      </c>
      <c r="N707" s="1" t="s">
        <v>526</v>
      </c>
      <c r="O707" s="1" t="s">
        <v>526</v>
      </c>
      <c r="P707" s="1" t="s">
        <v>526</v>
      </c>
      <c r="Q707" s="1" t="s">
        <v>526</v>
      </c>
      <c r="R707" s="1" t="s">
        <v>526</v>
      </c>
      <c r="S707" s="1" t="s">
        <v>526</v>
      </c>
      <c r="T707" s="1" t="s">
        <v>336</v>
      </c>
      <c r="U707" s="1" t="s">
        <v>336</v>
      </c>
      <c r="V707" s="1" t="s">
        <v>336</v>
      </c>
      <c r="W707" s="1" t="s">
        <v>336</v>
      </c>
      <c r="X707" s="1" t="s">
        <v>336</v>
      </c>
      <c r="Y707" s="1" t="s">
        <v>336</v>
      </c>
      <c r="Z707" s="1" t="s">
        <v>336</v>
      </c>
      <c r="AA707" s="1"/>
      <c r="AB707" s="1"/>
      <c r="AC707" s="1"/>
      <c r="AD707" s="1"/>
      <c r="AE707" s="1"/>
      <c r="AF707" s="1"/>
      <c r="AG707" s="1"/>
      <c r="AH707" s="18" t="str">
        <f t="array" ref="AH7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7" s="18" t="str">
        <f t="array" ref="AI7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7" s="18" t="e">
        <f>VLOOKUP(data[Lead Name],get_cat!$A$170:$B$171,2,0)</f>
        <v>#N/A</v>
      </c>
    </row>
    <row r="708" spans="1:37" x14ac:dyDescent="0.3">
      <c r="A708" s="1" t="s">
        <v>524</v>
      </c>
      <c r="B708" s="1" t="s">
        <v>336</v>
      </c>
      <c r="C708" s="1" t="s">
        <v>336</v>
      </c>
      <c r="D708" s="1" t="s">
        <v>336</v>
      </c>
      <c r="E708" s="1" t="s">
        <v>526</v>
      </c>
      <c r="F708" s="1" t="s">
        <v>526</v>
      </c>
      <c r="G708" s="1" t="s">
        <v>526</v>
      </c>
      <c r="H708" s="1" t="s">
        <v>526</v>
      </c>
      <c r="I708" s="1" t="s">
        <v>526</v>
      </c>
      <c r="J708" s="1" t="s">
        <v>526</v>
      </c>
      <c r="K708" s="1" t="s">
        <v>526</v>
      </c>
      <c r="L708" s="1" t="s">
        <v>526</v>
      </c>
      <c r="M708" s="1" t="s">
        <v>526</v>
      </c>
      <c r="N708" s="1" t="s">
        <v>526</v>
      </c>
      <c r="O708" s="1" t="s">
        <v>526</v>
      </c>
      <c r="P708" s="1" t="s">
        <v>526</v>
      </c>
      <c r="Q708" s="1" t="s">
        <v>526</v>
      </c>
      <c r="R708" s="1" t="s">
        <v>526</v>
      </c>
      <c r="S708" s="1" t="s">
        <v>526</v>
      </c>
      <c r="T708" s="1" t="s">
        <v>336</v>
      </c>
      <c r="U708" s="1" t="s">
        <v>336</v>
      </c>
      <c r="V708" s="1" t="s">
        <v>336</v>
      </c>
      <c r="W708" s="1" t="s">
        <v>336</v>
      </c>
      <c r="X708" s="1" t="s">
        <v>336</v>
      </c>
      <c r="Y708" s="1" t="s">
        <v>336</v>
      </c>
      <c r="Z708" s="1" t="s">
        <v>336</v>
      </c>
      <c r="AA708" s="1"/>
      <c r="AB708" s="1"/>
      <c r="AC708" s="1"/>
      <c r="AD708" s="1"/>
      <c r="AE708" s="1"/>
      <c r="AF708" s="1"/>
      <c r="AG708" s="1"/>
      <c r="AH708" s="18" t="str">
        <f t="array" ref="AH7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8" s="18" t="str">
        <f t="array" ref="AI7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8" s="18" t="e">
        <f>VLOOKUP(data[Lead Name],get_cat!$A$170:$B$171,2,0)</f>
        <v>#N/A</v>
      </c>
    </row>
    <row r="709" spans="1:37" x14ac:dyDescent="0.3">
      <c r="A709" s="1" t="s">
        <v>524</v>
      </c>
      <c r="B709" s="1" t="s">
        <v>336</v>
      </c>
      <c r="C709" s="1" t="s">
        <v>336</v>
      </c>
      <c r="D709" s="1" t="s">
        <v>336</v>
      </c>
      <c r="E709" s="1" t="s">
        <v>526</v>
      </c>
      <c r="F709" s="1" t="s">
        <v>526</v>
      </c>
      <c r="G709" s="1" t="s">
        <v>526</v>
      </c>
      <c r="H709" s="1" t="s">
        <v>526</v>
      </c>
      <c r="I709" s="1" t="s">
        <v>526</v>
      </c>
      <c r="J709" s="1" t="s">
        <v>526</v>
      </c>
      <c r="K709" s="1" t="s">
        <v>526</v>
      </c>
      <c r="L709" s="1" t="s">
        <v>526</v>
      </c>
      <c r="M709" s="1" t="s">
        <v>526</v>
      </c>
      <c r="N709" s="1" t="s">
        <v>526</v>
      </c>
      <c r="O709" s="1" t="s">
        <v>526</v>
      </c>
      <c r="P709" s="1" t="s">
        <v>526</v>
      </c>
      <c r="Q709" s="1" t="s">
        <v>526</v>
      </c>
      <c r="R709" s="1" t="s">
        <v>526</v>
      </c>
      <c r="S709" s="1" t="s">
        <v>526</v>
      </c>
      <c r="T709" s="1" t="s">
        <v>336</v>
      </c>
      <c r="U709" s="1" t="s">
        <v>336</v>
      </c>
      <c r="V709" s="1" t="s">
        <v>336</v>
      </c>
      <c r="W709" s="1" t="s">
        <v>336</v>
      </c>
      <c r="X709" s="1" t="s">
        <v>336</v>
      </c>
      <c r="Y709" s="1" t="s">
        <v>336</v>
      </c>
      <c r="Z709" s="1" t="s">
        <v>336</v>
      </c>
      <c r="AA709" s="1"/>
      <c r="AB709" s="1"/>
      <c r="AC709" s="1"/>
      <c r="AD709" s="1"/>
      <c r="AE709" s="1"/>
      <c r="AF709" s="1"/>
      <c r="AG709" s="1"/>
      <c r="AH709" s="18" t="str">
        <f t="array" ref="AH7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09" s="18" t="str">
        <f t="array" ref="AI7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09" s="18" t="e">
        <f>VLOOKUP(data[Lead Name],get_cat!$A$170:$B$171,2,0)</f>
        <v>#N/A</v>
      </c>
    </row>
    <row r="710" spans="1:37" x14ac:dyDescent="0.3">
      <c r="A710" s="1" t="s">
        <v>524</v>
      </c>
      <c r="B710" s="1" t="s">
        <v>336</v>
      </c>
      <c r="C710" s="1" t="s">
        <v>336</v>
      </c>
      <c r="D710" s="1" t="s">
        <v>336</v>
      </c>
      <c r="E710" s="1" t="s">
        <v>526</v>
      </c>
      <c r="F710" s="1" t="s">
        <v>526</v>
      </c>
      <c r="G710" s="1" t="s">
        <v>526</v>
      </c>
      <c r="H710" s="1" t="s">
        <v>526</v>
      </c>
      <c r="I710" s="1" t="s">
        <v>526</v>
      </c>
      <c r="J710" s="1" t="s">
        <v>526</v>
      </c>
      <c r="K710" s="1" t="s">
        <v>526</v>
      </c>
      <c r="L710" s="1" t="s">
        <v>526</v>
      </c>
      <c r="M710" s="1" t="s">
        <v>526</v>
      </c>
      <c r="N710" s="1" t="s">
        <v>526</v>
      </c>
      <c r="O710" s="1" t="s">
        <v>526</v>
      </c>
      <c r="P710" s="1" t="s">
        <v>526</v>
      </c>
      <c r="Q710" s="1" t="s">
        <v>526</v>
      </c>
      <c r="R710" s="1" t="s">
        <v>526</v>
      </c>
      <c r="S710" s="1" t="s">
        <v>526</v>
      </c>
      <c r="T710" s="1" t="s">
        <v>336</v>
      </c>
      <c r="U710" s="1" t="s">
        <v>336</v>
      </c>
      <c r="V710" s="1" t="s">
        <v>336</v>
      </c>
      <c r="W710" s="1" t="s">
        <v>336</v>
      </c>
      <c r="X710" s="1" t="s">
        <v>336</v>
      </c>
      <c r="Y710" s="1" t="s">
        <v>336</v>
      </c>
      <c r="Z710" s="1" t="s">
        <v>336</v>
      </c>
      <c r="AA710" s="1"/>
      <c r="AB710" s="1"/>
      <c r="AC710" s="1"/>
      <c r="AD710" s="1"/>
      <c r="AE710" s="1"/>
      <c r="AF710" s="1"/>
      <c r="AG710" s="1"/>
      <c r="AH710" s="18" t="str">
        <f t="array" ref="AH7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0" s="18" t="str">
        <f t="array" ref="AI7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0" s="18" t="e">
        <f>VLOOKUP(data[Lead Name],get_cat!$A$170:$B$171,2,0)</f>
        <v>#N/A</v>
      </c>
    </row>
    <row r="711" spans="1:37" x14ac:dyDescent="0.3">
      <c r="A711" s="1" t="s">
        <v>524</v>
      </c>
      <c r="B711" s="1" t="s">
        <v>336</v>
      </c>
      <c r="C711" s="1" t="s">
        <v>336</v>
      </c>
      <c r="D711" s="1" t="s">
        <v>336</v>
      </c>
      <c r="E711" s="1" t="s">
        <v>526</v>
      </c>
      <c r="F711" s="1" t="s">
        <v>526</v>
      </c>
      <c r="G711" s="1" t="s">
        <v>526</v>
      </c>
      <c r="H711" s="1" t="s">
        <v>526</v>
      </c>
      <c r="I711" s="1" t="s">
        <v>526</v>
      </c>
      <c r="J711" s="1" t="s">
        <v>526</v>
      </c>
      <c r="K711" s="1" t="s">
        <v>526</v>
      </c>
      <c r="L711" s="1" t="s">
        <v>526</v>
      </c>
      <c r="M711" s="1" t="s">
        <v>526</v>
      </c>
      <c r="N711" s="1" t="s">
        <v>526</v>
      </c>
      <c r="O711" s="1" t="s">
        <v>526</v>
      </c>
      <c r="P711" s="1" t="s">
        <v>526</v>
      </c>
      <c r="Q711" s="1" t="s">
        <v>526</v>
      </c>
      <c r="R711" s="1" t="s">
        <v>526</v>
      </c>
      <c r="S711" s="1" t="s">
        <v>526</v>
      </c>
      <c r="T711" s="1" t="s">
        <v>336</v>
      </c>
      <c r="U711" s="1" t="s">
        <v>336</v>
      </c>
      <c r="V711" s="1" t="s">
        <v>336</v>
      </c>
      <c r="W711" s="1" t="s">
        <v>336</v>
      </c>
      <c r="X711" s="1" t="s">
        <v>336</v>
      </c>
      <c r="Y711" s="1" t="s">
        <v>336</v>
      </c>
      <c r="Z711" s="1" t="s">
        <v>336</v>
      </c>
      <c r="AA711" s="1"/>
      <c r="AB711" s="1"/>
      <c r="AC711" s="1"/>
      <c r="AD711" s="1"/>
      <c r="AE711" s="1"/>
      <c r="AF711" s="1"/>
      <c r="AG711" s="1"/>
      <c r="AH711" s="18" t="str">
        <f t="array" ref="AH7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1" s="18" t="str">
        <f t="array" ref="AI7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1" s="18" t="e">
        <f>VLOOKUP(data[Lead Name],get_cat!$A$170:$B$171,2,0)</f>
        <v>#N/A</v>
      </c>
    </row>
    <row r="712" spans="1:37" x14ac:dyDescent="0.3">
      <c r="A712" s="1" t="s">
        <v>524</v>
      </c>
      <c r="B712" s="1" t="s">
        <v>336</v>
      </c>
      <c r="C712" s="1" t="s">
        <v>336</v>
      </c>
      <c r="D712" s="1" t="s">
        <v>336</v>
      </c>
      <c r="E712" s="1" t="s">
        <v>526</v>
      </c>
      <c r="F712" s="1" t="s">
        <v>526</v>
      </c>
      <c r="G712" s="1" t="s">
        <v>526</v>
      </c>
      <c r="H712" s="1" t="s">
        <v>526</v>
      </c>
      <c r="I712" s="1" t="s">
        <v>526</v>
      </c>
      <c r="J712" s="1" t="s">
        <v>526</v>
      </c>
      <c r="K712" s="1" t="s">
        <v>526</v>
      </c>
      <c r="L712" s="1" t="s">
        <v>526</v>
      </c>
      <c r="M712" s="1" t="s">
        <v>526</v>
      </c>
      <c r="N712" s="1" t="s">
        <v>526</v>
      </c>
      <c r="O712" s="1" t="s">
        <v>526</v>
      </c>
      <c r="P712" s="1" t="s">
        <v>526</v>
      </c>
      <c r="Q712" s="1" t="s">
        <v>526</v>
      </c>
      <c r="R712" s="1" t="s">
        <v>526</v>
      </c>
      <c r="S712" s="1" t="s">
        <v>526</v>
      </c>
      <c r="T712" s="1" t="s">
        <v>336</v>
      </c>
      <c r="U712" s="1" t="s">
        <v>336</v>
      </c>
      <c r="V712" s="1" t="s">
        <v>336</v>
      </c>
      <c r="W712" s="1" t="s">
        <v>336</v>
      </c>
      <c r="X712" s="1" t="s">
        <v>336</v>
      </c>
      <c r="Y712" s="1" t="s">
        <v>336</v>
      </c>
      <c r="Z712" s="1" t="s">
        <v>336</v>
      </c>
      <c r="AA712" s="1"/>
      <c r="AB712" s="1"/>
      <c r="AC712" s="1"/>
      <c r="AD712" s="1"/>
      <c r="AE712" s="1"/>
      <c r="AF712" s="1"/>
      <c r="AG712" s="1"/>
      <c r="AH712" s="18" t="str">
        <f t="array" ref="AH7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2" s="18" t="str">
        <f t="array" ref="AI7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2" s="18" t="e">
        <f>VLOOKUP(data[Lead Name],get_cat!$A$170:$B$171,2,0)</f>
        <v>#N/A</v>
      </c>
    </row>
    <row r="713" spans="1:37" x14ac:dyDescent="0.3">
      <c r="A713" s="1" t="s">
        <v>524</v>
      </c>
      <c r="B713" s="1" t="s">
        <v>336</v>
      </c>
      <c r="C713" s="1" t="s">
        <v>336</v>
      </c>
      <c r="D713" s="1" t="s">
        <v>336</v>
      </c>
      <c r="E713" s="1" t="s">
        <v>526</v>
      </c>
      <c r="F713" s="1" t="s">
        <v>526</v>
      </c>
      <c r="G713" s="1" t="s">
        <v>526</v>
      </c>
      <c r="H713" s="1" t="s">
        <v>526</v>
      </c>
      <c r="I713" s="1" t="s">
        <v>526</v>
      </c>
      <c r="J713" s="1" t="s">
        <v>526</v>
      </c>
      <c r="K713" s="1" t="s">
        <v>526</v>
      </c>
      <c r="L713" s="1" t="s">
        <v>526</v>
      </c>
      <c r="M713" s="1" t="s">
        <v>526</v>
      </c>
      <c r="N713" s="1" t="s">
        <v>526</v>
      </c>
      <c r="O713" s="1" t="s">
        <v>526</v>
      </c>
      <c r="P713" s="1" t="s">
        <v>526</v>
      </c>
      <c r="Q713" s="1" t="s">
        <v>526</v>
      </c>
      <c r="R713" s="1" t="s">
        <v>526</v>
      </c>
      <c r="S713" s="1" t="s">
        <v>526</v>
      </c>
      <c r="T713" s="1" t="s">
        <v>336</v>
      </c>
      <c r="U713" s="1" t="s">
        <v>336</v>
      </c>
      <c r="V713" s="1" t="s">
        <v>336</v>
      </c>
      <c r="W713" s="1" t="s">
        <v>336</v>
      </c>
      <c r="X713" s="1" t="s">
        <v>336</v>
      </c>
      <c r="Y713" s="1" t="s">
        <v>336</v>
      </c>
      <c r="Z713" s="1" t="s">
        <v>336</v>
      </c>
      <c r="AA713" s="1"/>
      <c r="AB713" s="1"/>
      <c r="AC713" s="1"/>
      <c r="AD713" s="1"/>
      <c r="AE713" s="1"/>
      <c r="AF713" s="1"/>
      <c r="AG713" s="1"/>
      <c r="AH713" s="18" t="str">
        <f t="array" ref="AH7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3" s="18" t="str">
        <f t="array" ref="AI7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3" s="18" t="e">
        <f>VLOOKUP(data[Lead Name],get_cat!$A$170:$B$171,2,0)</f>
        <v>#N/A</v>
      </c>
    </row>
    <row r="714" spans="1:37" x14ac:dyDescent="0.3">
      <c r="A714" s="1" t="s">
        <v>524</v>
      </c>
      <c r="B714" s="1" t="s">
        <v>336</v>
      </c>
      <c r="C714" s="1" t="s">
        <v>336</v>
      </c>
      <c r="D714" s="1" t="s">
        <v>336</v>
      </c>
      <c r="E714" s="1" t="s">
        <v>526</v>
      </c>
      <c r="F714" s="1" t="s">
        <v>526</v>
      </c>
      <c r="G714" s="1" t="s">
        <v>526</v>
      </c>
      <c r="H714" s="1" t="s">
        <v>526</v>
      </c>
      <c r="I714" s="1" t="s">
        <v>526</v>
      </c>
      <c r="J714" s="1" t="s">
        <v>526</v>
      </c>
      <c r="K714" s="1" t="s">
        <v>526</v>
      </c>
      <c r="L714" s="1" t="s">
        <v>526</v>
      </c>
      <c r="M714" s="1" t="s">
        <v>526</v>
      </c>
      <c r="N714" s="1" t="s">
        <v>526</v>
      </c>
      <c r="O714" s="1" t="s">
        <v>526</v>
      </c>
      <c r="P714" s="1" t="s">
        <v>526</v>
      </c>
      <c r="Q714" s="1" t="s">
        <v>526</v>
      </c>
      <c r="R714" s="1" t="s">
        <v>526</v>
      </c>
      <c r="S714" s="1" t="s">
        <v>526</v>
      </c>
      <c r="T714" s="1" t="s">
        <v>336</v>
      </c>
      <c r="U714" s="1" t="s">
        <v>336</v>
      </c>
      <c r="V714" s="1" t="s">
        <v>336</v>
      </c>
      <c r="W714" s="1" t="s">
        <v>336</v>
      </c>
      <c r="X714" s="1" t="s">
        <v>336</v>
      </c>
      <c r="Y714" s="1" t="s">
        <v>336</v>
      </c>
      <c r="Z714" s="1" t="s">
        <v>336</v>
      </c>
      <c r="AA714" s="1"/>
      <c r="AB714" s="1"/>
      <c r="AC714" s="1"/>
      <c r="AD714" s="1"/>
      <c r="AE714" s="1"/>
      <c r="AF714" s="1"/>
      <c r="AG714" s="1"/>
      <c r="AH714" s="18" t="str">
        <f t="array" ref="AH7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4" s="18" t="str">
        <f t="array" ref="AI7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4" s="18" t="e">
        <f>VLOOKUP(data[Lead Name],get_cat!$A$170:$B$171,2,0)</f>
        <v>#N/A</v>
      </c>
    </row>
    <row r="715" spans="1:37" x14ac:dyDescent="0.3">
      <c r="A715" s="1" t="s">
        <v>524</v>
      </c>
      <c r="B715" s="1" t="s">
        <v>336</v>
      </c>
      <c r="C715" s="1" t="s">
        <v>336</v>
      </c>
      <c r="D715" s="1" t="s">
        <v>336</v>
      </c>
      <c r="E715" s="1" t="s">
        <v>526</v>
      </c>
      <c r="F715" s="1" t="s">
        <v>526</v>
      </c>
      <c r="G715" s="1" t="s">
        <v>526</v>
      </c>
      <c r="H715" s="1" t="s">
        <v>526</v>
      </c>
      <c r="I715" s="1" t="s">
        <v>526</v>
      </c>
      <c r="J715" s="1" t="s">
        <v>526</v>
      </c>
      <c r="K715" s="1" t="s">
        <v>526</v>
      </c>
      <c r="L715" s="1" t="s">
        <v>526</v>
      </c>
      <c r="M715" s="1" t="s">
        <v>526</v>
      </c>
      <c r="N715" s="1" t="s">
        <v>526</v>
      </c>
      <c r="O715" s="1" t="s">
        <v>526</v>
      </c>
      <c r="P715" s="1" t="s">
        <v>526</v>
      </c>
      <c r="Q715" s="1" t="s">
        <v>526</v>
      </c>
      <c r="R715" s="1" t="s">
        <v>526</v>
      </c>
      <c r="S715" s="1" t="s">
        <v>526</v>
      </c>
      <c r="T715" s="1" t="s">
        <v>336</v>
      </c>
      <c r="U715" s="1" t="s">
        <v>336</v>
      </c>
      <c r="V715" s="1" t="s">
        <v>336</v>
      </c>
      <c r="W715" s="1" t="s">
        <v>336</v>
      </c>
      <c r="X715" s="1" t="s">
        <v>336</v>
      </c>
      <c r="Y715" s="1" t="s">
        <v>336</v>
      </c>
      <c r="Z715" s="1" t="s">
        <v>336</v>
      </c>
      <c r="AA715" s="1"/>
      <c r="AB715" s="1"/>
      <c r="AC715" s="1"/>
      <c r="AD715" s="1"/>
      <c r="AE715" s="1"/>
      <c r="AF715" s="1"/>
      <c r="AG715" s="1"/>
      <c r="AH715" s="18" t="str">
        <f t="array" ref="AH7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5" s="18" t="str">
        <f t="array" ref="AI7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5" s="18" t="e">
        <f>VLOOKUP(data[Lead Name],get_cat!$A$170:$B$171,2,0)</f>
        <v>#N/A</v>
      </c>
    </row>
    <row r="716" spans="1:37" x14ac:dyDescent="0.3">
      <c r="A716" s="1" t="s">
        <v>524</v>
      </c>
      <c r="B716" s="1" t="s">
        <v>336</v>
      </c>
      <c r="C716" s="1" t="s">
        <v>336</v>
      </c>
      <c r="D716" s="1" t="s">
        <v>336</v>
      </c>
      <c r="E716" s="1" t="s">
        <v>526</v>
      </c>
      <c r="F716" s="1" t="s">
        <v>526</v>
      </c>
      <c r="G716" s="1" t="s">
        <v>526</v>
      </c>
      <c r="H716" s="1" t="s">
        <v>526</v>
      </c>
      <c r="I716" s="1" t="s">
        <v>526</v>
      </c>
      <c r="J716" s="1" t="s">
        <v>526</v>
      </c>
      <c r="K716" s="1" t="s">
        <v>526</v>
      </c>
      <c r="L716" s="1" t="s">
        <v>526</v>
      </c>
      <c r="M716" s="1" t="s">
        <v>526</v>
      </c>
      <c r="N716" s="1" t="s">
        <v>526</v>
      </c>
      <c r="O716" s="1" t="s">
        <v>526</v>
      </c>
      <c r="P716" s="1" t="s">
        <v>526</v>
      </c>
      <c r="Q716" s="1" t="s">
        <v>526</v>
      </c>
      <c r="R716" s="1" t="s">
        <v>526</v>
      </c>
      <c r="S716" s="1" t="s">
        <v>526</v>
      </c>
      <c r="T716" s="1" t="s">
        <v>336</v>
      </c>
      <c r="U716" s="1" t="s">
        <v>336</v>
      </c>
      <c r="V716" s="1" t="s">
        <v>336</v>
      </c>
      <c r="W716" s="1" t="s">
        <v>336</v>
      </c>
      <c r="X716" s="1" t="s">
        <v>336</v>
      </c>
      <c r="Y716" s="1" t="s">
        <v>336</v>
      </c>
      <c r="Z716" s="1" t="s">
        <v>336</v>
      </c>
      <c r="AA716" s="1"/>
      <c r="AB716" s="1"/>
      <c r="AC716" s="1"/>
      <c r="AD716" s="1"/>
      <c r="AE716" s="1"/>
      <c r="AF716" s="1"/>
      <c r="AG716" s="1"/>
      <c r="AH716" s="18" t="str">
        <f t="array" ref="AH7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6" s="18" t="str">
        <f t="array" ref="AI7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6" s="18" t="e">
        <f>VLOOKUP(data[Lead Name],get_cat!$A$170:$B$171,2,0)</f>
        <v>#N/A</v>
      </c>
    </row>
    <row r="717" spans="1:37" x14ac:dyDescent="0.3">
      <c r="A717" s="1" t="s">
        <v>524</v>
      </c>
      <c r="B717" s="1" t="s">
        <v>336</v>
      </c>
      <c r="C717" s="1" t="s">
        <v>336</v>
      </c>
      <c r="D717" s="1" t="s">
        <v>336</v>
      </c>
      <c r="E717" s="1" t="s">
        <v>526</v>
      </c>
      <c r="F717" s="1" t="s">
        <v>526</v>
      </c>
      <c r="G717" s="1" t="s">
        <v>526</v>
      </c>
      <c r="H717" s="1" t="s">
        <v>526</v>
      </c>
      <c r="I717" s="1" t="s">
        <v>526</v>
      </c>
      <c r="J717" s="1" t="s">
        <v>526</v>
      </c>
      <c r="K717" s="1" t="s">
        <v>526</v>
      </c>
      <c r="L717" s="1" t="s">
        <v>526</v>
      </c>
      <c r="M717" s="1" t="s">
        <v>526</v>
      </c>
      <c r="N717" s="1" t="s">
        <v>526</v>
      </c>
      <c r="O717" s="1" t="s">
        <v>526</v>
      </c>
      <c r="P717" s="1" t="s">
        <v>526</v>
      </c>
      <c r="Q717" s="1" t="s">
        <v>526</v>
      </c>
      <c r="R717" s="1" t="s">
        <v>526</v>
      </c>
      <c r="S717" s="1" t="s">
        <v>526</v>
      </c>
      <c r="T717" s="1" t="s">
        <v>336</v>
      </c>
      <c r="U717" s="1" t="s">
        <v>336</v>
      </c>
      <c r="V717" s="1" t="s">
        <v>336</v>
      </c>
      <c r="W717" s="1" t="s">
        <v>336</v>
      </c>
      <c r="X717" s="1" t="s">
        <v>336</v>
      </c>
      <c r="Y717" s="1" t="s">
        <v>336</v>
      </c>
      <c r="Z717" s="1" t="s">
        <v>336</v>
      </c>
      <c r="AA717" s="1"/>
      <c r="AB717" s="1"/>
      <c r="AC717" s="1"/>
      <c r="AD717" s="1"/>
      <c r="AE717" s="1"/>
      <c r="AF717" s="1"/>
      <c r="AG717" s="1"/>
      <c r="AH717" s="18" t="str">
        <f t="array" ref="AH7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7" s="18" t="str">
        <f t="array" ref="AI7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7" s="18" t="e">
        <f>VLOOKUP(data[Lead Name],get_cat!$A$170:$B$171,2,0)</f>
        <v>#N/A</v>
      </c>
    </row>
    <row r="718" spans="1:37" x14ac:dyDescent="0.3">
      <c r="A718" s="1" t="s">
        <v>524</v>
      </c>
      <c r="B718" s="1" t="s">
        <v>336</v>
      </c>
      <c r="C718" s="1" t="s">
        <v>336</v>
      </c>
      <c r="D718" s="1" t="s">
        <v>336</v>
      </c>
      <c r="E718" s="1" t="s">
        <v>526</v>
      </c>
      <c r="F718" s="1" t="s">
        <v>526</v>
      </c>
      <c r="G718" s="1" t="s">
        <v>526</v>
      </c>
      <c r="H718" s="1" t="s">
        <v>526</v>
      </c>
      <c r="I718" s="1" t="s">
        <v>526</v>
      </c>
      <c r="J718" s="1" t="s">
        <v>526</v>
      </c>
      <c r="K718" s="1" t="s">
        <v>526</v>
      </c>
      <c r="L718" s="1" t="s">
        <v>526</v>
      </c>
      <c r="M718" s="1" t="s">
        <v>526</v>
      </c>
      <c r="N718" s="1" t="s">
        <v>526</v>
      </c>
      <c r="O718" s="1" t="s">
        <v>526</v>
      </c>
      <c r="P718" s="1" t="s">
        <v>526</v>
      </c>
      <c r="Q718" s="1" t="s">
        <v>526</v>
      </c>
      <c r="R718" s="1" t="s">
        <v>526</v>
      </c>
      <c r="S718" s="1" t="s">
        <v>526</v>
      </c>
      <c r="T718" s="1" t="s">
        <v>336</v>
      </c>
      <c r="U718" s="1" t="s">
        <v>336</v>
      </c>
      <c r="V718" s="1" t="s">
        <v>336</v>
      </c>
      <c r="W718" s="1" t="s">
        <v>336</v>
      </c>
      <c r="X718" s="1" t="s">
        <v>336</v>
      </c>
      <c r="Y718" s="1" t="s">
        <v>336</v>
      </c>
      <c r="Z718" s="1" t="s">
        <v>336</v>
      </c>
      <c r="AA718" s="1"/>
      <c r="AB718" s="1"/>
      <c r="AC718" s="1"/>
      <c r="AD718" s="1"/>
      <c r="AE718" s="1"/>
      <c r="AF718" s="1"/>
      <c r="AG718" s="1"/>
      <c r="AH718" s="18" t="str">
        <f t="array" ref="AH7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8" s="18" t="str">
        <f t="array" ref="AI7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8" s="18" t="e">
        <f>VLOOKUP(data[Lead Name],get_cat!$A$170:$B$171,2,0)</f>
        <v>#N/A</v>
      </c>
    </row>
    <row r="719" spans="1:37" x14ac:dyDescent="0.3">
      <c r="A719" s="1" t="s">
        <v>524</v>
      </c>
      <c r="B719" s="1" t="s">
        <v>336</v>
      </c>
      <c r="C719" s="1" t="s">
        <v>336</v>
      </c>
      <c r="D719" s="1" t="s">
        <v>336</v>
      </c>
      <c r="E719" s="1" t="s">
        <v>526</v>
      </c>
      <c r="F719" s="1" t="s">
        <v>526</v>
      </c>
      <c r="G719" s="1" t="s">
        <v>526</v>
      </c>
      <c r="H719" s="1" t="s">
        <v>526</v>
      </c>
      <c r="I719" s="1" t="s">
        <v>526</v>
      </c>
      <c r="J719" s="1" t="s">
        <v>526</v>
      </c>
      <c r="K719" s="1" t="s">
        <v>526</v>
      </c>
      <c r="L719" s="1" t="s">
        <v>526</v>
      </c>
      <c r="M719" s="1" t="s">
        <v>526</v>
      </c>
      <c r="N719" s="1" t="s">
        <v>526</v>
      </c>
      <c r="O719" s="1" t="s">
        <v>526</v>
      </c>
      <c r="P719" s="1" t="s">
        <v>526</v>
      </c>
      <c r="Q719" s="1" t="s">
        <v>526</v>
      </c>
      <c r="R719" s="1" t="s">
        <v>526</v>
      </c>
      <c r="S719" s="1" t="s">
        <v>526</v>
      </c>
      <c r="T719" s="1" t="s">
        <v>336</v>
      </c>
      <c r="U719" s="1" t="s">
        <v>336</v>
      </c>
      <c r="V719" s="1" t="s">
        <v>336</v>
      </c>
      <c r="W719" s="1" t="s">
        <v>336</v>
      </c>
      <c r="X719" s="1" t="s">
        <v>336</v>
      </c>
      <c r="Y719" s="1" t="s">
        <v>336</v>
      </c>
      <c r="Z719" s="1" t="s">
        <v>336</v>
      </c>
      <c r="AA719" s="1"/>
      <c r="AB719" s="1"/>
      <c r="AC719" s="1"/>
      <c r="AD719" s="1"/>
      <c r="AE719" s="1"/>
      <c r="AF719" s="1"/>
      <c r="AG719" s="1"/>
      <c r="AH719" s="18" t="str">
        <f t="array" ref="AH7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19" s="18" t="str">
        <f t="array" ref="AI7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19" s="18" t="e">
        <f>VLOOKUP(data[Lead Name],get_cat!$A$170:$B$171,2,0)</f>
        <v>#N/A</v>
      </c>
    </row>
    <row r="720" spans="1:37" x14ac:dyDescent="0.3">
      <c r="A720" s="1" t="s">
        <v>524</v>
      </c>
      <c r="B720" s="1" t="s">
        <v>336</v>
      </c>
      <c r="C720" s="1" t="s">
        <v>336</v>
      </c>
      <c r="D720" s="1" t="s">
        <v>336</v>
      </c>
      <c r="E720" s="1" t="s">
        <v>526</v>
      </c>
      <c r="F720" s="1" t="s">
        <v>526</v>
      </c>
      <c r="G720" s="1" t="s">
        <v>526</v>
      </c>
      <c r="H720" s="1" t="s">
        <v>526</v>
      </c>
      <c r="I720" s="1" t="s">
        <v>526</v>
      </c>
      <c r="J720" s="1" t="s">
        <v>526</v>
      </c>
      <c r="K720" s="1" t="s">
        <v>526</v>
      </c>
      <c r="L720" s="1" t="s">
        <v>526</v>
      </c>
      <c r="M720" s="1" t="s">
        <v>526</v>
      </c>
      <c r="N720" s="1" t="s">
        <v>526</v>
      </c>
      <c r="O720" s="1" t="s">
        <v>526</v>
      </c>
      <c r="P720" s="1" t="s">
        <v>526</v>
      </c>
      <c r="Q720" s="1" t="s">
        <v>526</v>
      </c>
      <c r="R720" s="1" t="s">
        <v>526</v>
      </c>
      <c r="S720" s="1" t="s">
        <v>526</v>
      </c>
      <c r="T720" s="1" t="s">
        <v>336</v>
      </c>
      <c r="U720" s="1" t="s">
        <v>336</v>
      </c>
      <c r="V720" s="1" t="s">
        <v>336</v>
      </c>
      <c r="W720" s="1" t="s">
        <v>336</v>
      </c>
      <c r="X720" s="1" t="s">
        <v>336</v>
      </c>
      <c r="Y720" s="1" t="s">
        <v>336</v>
      </c>
      <c r="Z720" s="1" t="s">
        <v>336</v>
      </c>
      <c r="AA720" s="1"/>
      <c r="AB720" s="1"/>
      <c r="AC720" s="1"/>
      <c r="AD720" s="1"/>
      <c r="AE720" s="1"/>
      <c r="AF720" s="1"/>
      <c r="AG720" s="1"/>
      <c r="AH720" s="18" t="str">
        <f t="array" ref="AH7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0" s="18" t="str">
        <f t="array" ref="AI7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0" s="18" t="e">
        <f>VLOOKUP(data[Lead Name],get_cat!$A$170:$B$171,2,0)</f>
        <v>#N/A</v>
      </c>
    </row>
    <row r="721" spans="1:37" x14ac:dyDescent="0.3">
      <c r="A721" s="1" t="s">
        <v>524</v>
      </c>
      <c r="B721" s="1" t="s">
        <v>336</v>
      </c>
      <c r="C721" s="1" t="s">
        <v>336</v>
      </c>
      <c r="D721" s="1" t="s">
        <v>336</v>
      </c>
      <c r="E721" s="1" t="s">
        <v>526</v>
      </c>
      <c r="F721" s="1" t="s">
        <v>526</v>
      </c>
      <c r="G721" s="1" t="s">
        <v>526</v>
      </c>
      <c r="H721" s="1" t="s">
        <v>526</v>
      </c>
      <c r="I721" s="1" t="s">
        <v>526</v>
      </c>
      <c r="J721" s="1" t="s">
        <v>526</v>
      </c>
      <c r="K721" s="1" t="s">
        <v>526</v>
      </c>
      <c r="L721" s="1" t="s">
        <v>526</v>
      </c>
      <c r="M721" s="1" t="s">
        <v>526</v>
      </c>
      <c r="N721" s="1" t="s">
        <v>526</v>
      </c>
      <c r="O721" s="1" t="s">
        <v>526</v>
      </c>
      <c r="P721" s="1" t="s">
        <v>526</v>
      </c>
      <c r="Q721" s="1" t="s">
        <v>526</v>
      </c>
      <c r="R721" s="1" t="s">
        <v>526</v>
      </c>
      <c r="S721" s="1" t="s">
        <v>526</v>
      </c>
      <c r="T721" s="1" t="s">
        <v>336</v>
      </c>
      <c r="U721" s="1" t="s">
        <v>336</v>
      </c>
      <c r="V721" s="1" t="s">
        <v>336</v>
      </c>
      <c r="W721" s="1" t="s">
        <v>336</v>
      </c>
      <c r="X721" s="1" t="s">
        <v>336</v>
      </c>
      <c r="Y721" s="1" t="s">
        <v>336</v>
      </c>
      <c r="Z721" s="1" t="s">
        <v>336</v>
      </c>
      <c r="AA721" s="1"/>
      <c r="AB721" s="1"/>
      <c r="AC721" s="1"/>
      <c r="AD721" s="1"/>
      <c r="AE721" s="1"/>
      <c r="AF721" s="1"/>
      <c r="AG721" s="1"/>
      <c r="AH721" s="18" t="str">
        <f t="array" ref="AH7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1" s="18" t="str">
        <f t="array" ref="AI7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1" s="18" t="e">
        <f>VLOOKUP(data[Lead Name],get_cat!$A$170:$B$171,2,0)</f>
        <v>#N/A</v>
      </c>
    </row>
    <row r="722" spans="1:37" x14ac:dyDescent="0.3">
      <c r="A722" s="1" t="s">
        <v>524</v>
      </c>
      <c r="B722" s="1" t="s">
        <v>336</v>
      </c>
      <c r="C722" s="1" t="s">
        <v>336</v>
      </c>
      <c r="D722" s="1" t="s">
        <v>336</v>
      </c>
      <c r="E722" s="1" t="s">
        <v>526</v>
      </c>
      <c r="F722" s="1" t="s">
        <v>526</v>
      </c>
      <c r="G722" s="1" t="s">
        <v>526</v>
      </c>
      <c r="H722" s="1" t="s">
        <v>526</v>
      </c>
      <c r="I722" s="1" t="s">
        <v>526</v>
      </c>
      <c r="J722" s="1" t="s">
        <v>526</v>
      </c>
      <c r="K722" s="1" t="s">
        <v>526</v>
      </c>
      <c r="L722" s="1" t="s">
        <v>526</v>
      </c>
      <c r="M722" s="1" t="s">
        <v>526</v>
      </c>
      <c r="N722" s="1" t="s">
        <v>526</v>
      </c>
      <c r="O722" s="1" t="s">
        <v>526</v>
      </c>
      <c r="P722" s="1" t="s">
        <v>526</v>
      </c>
      <c r="Q722" s="1" t="s">
        <v>526</v>
      </c>
      <c r="R722" s="1" t="s">
        <v>526</v>
      </c>
      <c r="S722" s="1" t="s">
        <v>526</v>
      </c>
      <c r="T722" s="1" t="s">
        <v>336</v>
      </c>
      <c r="U722" s="1" t="s">
        <v>336</v>
      </c>
      <c r="V722" s="1" t="s">
        <v>336</v>
      </c>
      <c r="W722" s="1" t="s">
        <v>336</v>
      </c>
      <c r="X722" s="1" t="s">
        <v>336</v>
      </c>
      <c r="Y722" s="1" t="s">
        <v>336</v>
      </c>
      <c r="Z722" s="1" t="s">
        <v>336</v>
      </c>
      <c r="AA722" s="1"/>
      <c r="AB722" s="1"/>
      <c r="AC722" s="1"/>
      <c r="AD722" s="1"/>
      <c r="AE722" s="1"/>
      <c r="AF722" s="1"/>
      <c r="AG722" s="1"/>
      <c r="AH722" s="18" t="str">
        <f t="array" ref="AH7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2" s="18" t="str">
        <f t="array" ref="AI7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2" s="18" t="e">
        <f>VLOOKUP(data[Lead Name],get_cat!$A$170:$B$171,2,0)</f>
        <v>#N/A</v>
      </c>
    </row>
    <row r="723" spans="1:37" x14ac:dyDescent="0.3">
      <c r="A723" s="1" t="s">
        <v>524</v>
      </c>
      <c r="B723" s="1" t="s">
        <v>336</v>
      </c>
      <c r="C723" s="1" t="s">
        <v>336</v>
      </c>
      <c r="D723" s="1" t="s">
        <v>336</v>
      </c>
      <c r="E723" s="1" t="s">
        <v>526</v>
      </c>
      <c r="F723" s="1" t="s">
        <v>526</v>
      </c>
      <c r="G723" s="1" t="s">
        <v>526</v>
      </c>
      <c r="H723" s="1" t="s">
        <v>526</v>
      </c>
      <c r="I723" s="1" t="s">
        <v>526</v>
      </c>
      <c r="J723" s="1" t="s">
        <v>526</v>
      </c>
      <c r="K723" s="1" t="s">
        <v>526</v>
      </c>
      <c r="L723" s="1" t="s">
        <v>526</v>
      </c>
      <c r="M723" s="1" t="s">
        <v>526</v>
      </c>
      <c r="N723" s="1" t="s">
        <v>526</v>
      </c>
      <c r="O723" s="1" t="s">
        <v>526</v>
      </c>
      <c r="P723" s="1" t="s">
        <v>526</v>
      </c>
      <c r="Q723" s="1" t="s">
        <v>526</v>
      </c>
      <c r="R723" s="1" t="s">
        <v>526</v>
      </c>
      <c r="S723" s="1" t="s">
        <v>526</v>
      </c>
      <c r="T723" s="1" t="s">
        <v>336</v>
      </c>
      <c r="U723" s="1" t="s">
        <v>336</v>
      </c>
      <c r="V723" s="1" t="s">
        <v>336</v>
      </c>
      <c r="W723" s="1" t="s">
        <v>336</v>
      </c>
      <c r="X723" s="1" t="s">
        <v>336</v>
      </c>
      <c r="Y723" s="1" t="s">
        <v>336</v>
      </c>
      <c r="Z723" s="1" t="s">
        <v>336</v>
      </c>
      <c r="AA723" s="1"/>
      <c r="AB723" s="1"/>
      <c r="AC723" s="1"/>
      <c r="AD723" s="1"/>
      <c r="AE723" s="1"/>
      <c r="AF723" s="1"/>
      <c r="AG723" s="1"/>
      <c r="AH723" s="18" t="str">
        <f t="array" ref="AH7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3" s="18" t="str">
        <f t="array" ref="AI7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3" s="18" t="e">
        <f>VLOOKUP(data[Lead Name],get_cat!$A$170:$B$171,2,0)</f>
        <v>#N/A</v>
      </c>
    </row>
    <row r="724" spans="1:37" x14ac:dyDescent="0.3">
      <c r="A724" s="1" t="s">
        <v>524</v>
      </c>
      <c r="B724" s="1" t="s">
        <v>336</v>
      </c>
      <c r="C724" s="1" t="s">
        <v>336</v>
      </c>
      <c r="D724" s="1" t="s">
        <v>336</v>
      </c>
      <c r="E724" s="1" t="s">
        <v>526</v>
      </c>
      <c r="F724" s="1" t="s">
        <v>526</v>
      </c>
      <c r="G724" s="1" t="s">
        <v>526</v>
      </c>
      <c r="H724" s="1" t="s">
        <v>526</v>
      </c>
      <c r="I724" s="1" t="s">
        <v>526</v>
      </c>
      <c r="J724" s="1" t="s">
        <v>526</v>
      </c>
      <c r="K724" s="1" t="s">
        <v>526</v>
      </c>
      <c r="L724" s="1" t="s">
        <v>526</v>
      </c>
      <c r="M724" s="1" t="s">
        <v>526</v>
      </c>
      <c r="N724" s="1" t="s">
        <v>526</v>
      </c>
      <c r="O724" s="1" t="s">
        <v>526</v>
      </c>
      <c r="P724" s="1" t="s">
        <v>526</v>
      </c>
      <c r="Q724" s="1" t="s">
        <v>526</v>
      </c>
      <c r="R724" s="1" t="s">
        <v>526</v>
      </c>
      <c r="S724" s="1" t="s">
        <v>526</v>
      </c>
      <c r="T724" s="1" t="s">
        <v>336</v>
      </c>
      <c r="U724" s="1" t="s">
        <v>336</v>
      </c>
      <c r="V724" s="1" t="s">
        <v>336</v>
      </c>
      <c r="W724" s="1" t="s">
        <v>336</v>
      </c>
      <c r="X724" s="1" t="s">
        <v>336</v>
      </c>
      <c r="Y724" s="1" t="s">
        <v>336</v>
      </c>
      <c r="Z724" s="1" t="s">
        <v>336</v>
      </c>
      <c r="AA724" s="1"/>
      <c r="AB724" s="1"/>
      <c r="AC724" s="1"/>
      <c r="AD724" s="1"/>
      <c r="AE724" s="1"/>
      <c r="AF724" s="1"/>
      <c r="AG724" s="1"/>
      <c r="AH724" s="18" t="str">
        <f t="array" ref="AH7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4" s="18" t="str">
        <f t="array" ref="AI7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4" s="18" t="e">
        <f>VLOOKUP(data[Lead Name],get_cat!$A$170:$B$171,2,0)</f>
        <v>#N/A</v>
      </c>
    </row>
    <row r="725" spans="1:37" x14ac:dyDescent="0.3">
      <c r="A725" s="1" t="s">
        <v>524</v>
      </c>
      <c r="B725" s="1" t="s">
        <v>336</v>
      </c>
      <c r="C725" s="1" t="s">
        <v>336</v>
      </c>
      <c r="D725" s="1" t="s">
        <v>336</v>
      </c>
      <c r="E725" s="1" t="s">
        <v>526</v>
      </c>
      <c r="F725" s="1" t="s">
        <v>526</v>
      </c>
      <c r="G725" s="1" t="s">
        <v>526</v>
      </c>
      <c r="H725" s="1" t="s">
        <v>526</v>
      </c>
      <c r="I725" s="1" t="s">
        <v>526</v>
      </c>
      <c r="J725" s="1" t="s">
        <v>526</v>
      </c>
      <c r="K725" s="1" t="s">
        <v>526</v>
      </c>
      <c r="L725" s="1" t="s">
        <v>526</v>
      </c>
      <c r="M725" s="1" t="s">
        <v>526</v>
      </c>
      <c r="N725" s="1" t="s">
        <v>526</v>
      </c>
      <c r="O725" s="1" t="s">
        <v>526</v>
      </c>
      <c r="P725" s="1" t="s">
        <v>526</v>
      </c>
      <c r="Q725" s="1" t="s">
        <v>526</v>
      </c>
      <c r="R725" s="1" t="s">
        <v>526</v>
      </c>
      <c r="S725" s="1" t="s">
        <v>526</v>
      </c>
      <c r="T725" s="1" t="s">
        <v>336</v>
      </c>
      <c r="U725" s="1" t="s">
        <v>336</v>
      </c>
      <c r="V725" s="1" t="s">
        <v>336</v>
      </c>
      <c r="W725" s="1" t="s">
        <v>336</v>
      </c>
      <c r="X725" s="1" t="s">
        <v>336</v>
      </c>
      <c r="Y725" s="1" t="s">
        <v>336</v>
      </c>
      <c r="Z725" s="1" t="s">
        <v>336</v>
      </c>
      <c r="AA725" s="1"/>
      <c r="AB725" s="1"/>
      <c r="AC725" s="1"/>
      <c r="AD725" s="1"/>
      <c r="AE725" s="1"/>
      <c r="AF725" s="1"/>
      <c r="AG725" s="1"/>
      <c r="AH725" s="18" t="str">
        <f t="array" ref="AH7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5" s="18" t="str">
        <f t="array" ref="AI7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5" s="18" t="e">
        <f>VLOOKUP(data[Lead Name],get_cat!$A$170:$B$171,2,0)</f>
        <v>#N/A</v>
      </c>
    </row>
    <row r="726" spans="1:37" x14ac:dyDescent="0.3">
      <c r="A726" s="1" t="s">
        <v>524</v>
      </c>
      <c r="B726" s="1" t="s">
        <v>336</v>
      </c>
      <c r="C726" s="1" t="s">
        <v>336</v>
      </c>
      <c r="D726" s="1" t="s">
        <v>336</v>
      </c>
      <c r="E726" s="1" t="s">
        <v>526</v>
      </c>
      <c r="F726" s="1" t="s">
        <v>526</v>
      </c>
      <c r="G726" s="1" t="s">
        <v>526</v>
      </c>
      <c r="H726" s="1" t="s">
        <v>526</v>
      </c>
      <c r="I726" s="1" t="s">
        <v>526</v>
      </c>
      <c r="J726" s="1" t="s">
        <v>526</v>
      </c>
      <c r="K726" s="1" t="s">
        <v>526</v>
      </c>
      <c r="L726" s="1" t="s">
        <v>526</v>
      </c>
      <c r="M726" s="1" t="s">
        <v>526</v>
      </c>
      <c r="N726" s="1" t="s">
        <v>526</v>
      </c>
      <c r="O726" s="1" t="s">
        <v>526</v>
      </c>
      <c r="P726" s="1" t="s">
        <v>526</v>
      </c>
      <c r="Q726" s="1" t="s">
        <v>526</v>
      </c>
      <c r="R726" s="1" t="s">
        <v>526</v>
      </c>
      <c r="S726" s="1" t="s">
        <v>526</v>
      </c>
      <c r="T726" s="1" t="s">
        <v>336</v>
      </c>
      <c r="U726" s="1" t="s">
        <v>336</v>
      </c>
      <c r="V726" s="1" t="s">
        <v>336</v>
      </c>
      <c r="W726" s="1" t="s">
        <v>336</v>
      </c>
      <c r="X726" s="1" t="s">
        <v>336</v>
      </c>
      <c r="Y726" s="1" t="s">
        <v>336</v>
      </c>
      <c r="Z726" s="1" t="s">
        <v>336</v>
      </c>
      <c r="AA726" s="1"/>
      <c r="AB726" s="1"/>
      <c r="AC726" s="1"/>
      <c r="AD726" s="1"/>
      <c r="AE726" s="1"/>
      <c r="AF726" s="1"/>
      <c r="AG726" s="1"/>
      <c r="AH726" s="18" t="str">
        <f t="array" ref="AH7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6" s="18" t="str">
        <f t="array" ref="AI7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6" s="18" t="e">
        <f>VLOOKUP(data[Lead Name],get_cat!$A$170:$B$171,2,0)</f>
        <v>#N/A</v>
      </c>
    </row>
    <row r="727" spans="1:37" x14ac:dyDescent="0.3">
      <c r="A727" s="1" t="s">
        <v>524</v>
      </c>
      <c r="B727" s="1" t="s">
        <v>336</v>
      </c>
      <c r="C727" s="1" t="s">
        <v>336</v>
      </c>
      <c r="D727" s="1" t="s">
        <v>336</v>
      </c>
      <c r="E727" s="1" t="s">
        <v>526</v>
      </c>
      <c r="F727" s="1" t="s">
        <v>526</v>
      </c>
      <c r="G727" s="1" t="s">
        <v>526</v>
      </c>
      <c r="H727" s="1" t="s">
        <v>526</v>
      </c>
      <c r="I727" s="1" t="s">
        <v>526</v>
      </c>
      <c r="J727" s="1" t="s">
        <v>526</v>
      </c>
      <c r="K727" s="1" t="s">
        <v>526</v>
      </c>
      <c r="L727" s="1" t="s">
        <v>526</v>
      </c>
      <c r="M727" s="1" t="s">
        <v>526</v>
      </c>
      <c r="N727" s="1" t="s">
        <v>526</v>
      </c>
      <c r="O727" s="1" t="s">
        <v>526</v>
      </c>
      <c r="P727" s="1" t="s">
        <v>526</v>
      </c>
      <c r="Q727" s="1" t="s">
        <v>526</v>
      </c>
      <c r="R727" s="1" t="s">
        <v>526</v>
      </c>
      <c r="S727" s="1" t="s">
        <v>526</v>
      </c>
      <c r="T727" s="1" t="s">
        <v>336</v>
      </c>
      <c r="U727" s="1" t="s">
        <v>336</v>
      </c>
      <c r="V727" s="1" t="s">
        <v>336</v>
      </c>
      <c r="W727" s="1" t="s">
        <v>336</v>
      </c>
      <c r="X727" s="1" t="s">
        <v>336</v>
      </c>
      <c r="Y727" s="1" t="s">
        <v>336</v>
      </c>
      <c r="Z727" s="1" t="s">
        <v>336</v>
      </c>
      <c r="AA727" s="1"/>
      <c r="AB727" s="1"/>
      <c r="AC727" s="1"/>
      <c r="AD727" s="1"/>
      <c r="AE727" s="1"/>
      <c r="AF727" s="1"/>
      <c r="AG727" s="1"/>
      <c r="AH727" s="18" t="str">
        <f t="array" ref="AH7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7" s="18" t="str">
        <f t="array" ref="AI7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7" s="18" t="e">
        <f>VLOOKUP(data[Lead Name],get_cat!$A$170:$B$171,2,0)</f>
        <v>#N/A</v>
      </c>
    </row>
    <row r="728" spans="1:37" x14ac:dyDescent="0.3">
      <c r="A728" s="1" t="s">
        <v>524</v>
      </c>
      <c r="B728" s="1" t="s">
        <v>336</v>
      </c>
      <c r="C728" s="1" t="s">
        <v>336</v>
      </c>
      <c r="D728" s="1" t="s">
        <v>336</v>
      </c>
      <c r="E728" s="1" t="s">
        <v>526</v>
      </c>
      <c r="F728" s="1" t="s">
        <v>526</v>
      </c>
      <c r="G728" s="1" t="s">
        <v>526</v>
      </c>
      <c r="H728" s="1" t="s">
        <v>526</v>
      </c>
      <c r="I728" s="1" t="s">
        <v>526</v>
      </c>
      <c r="J728" s="1" t="s">
        <v>526</v>
      </c>
      <c r="K728" s="1" t="s">
        <v>526</v>
      </c>
      <c r="L728" s="1" t="s">
        <v>526</v>
      </c>
      <c r="M728" s="1" t="s">
        <v>526</v>
      </c>
      <c r="N728" s="1" t="s">
        <v>526</v>
      </c>
      <c r="O728" s="1" t="s">
        <v>526</v>
      </c>
      <c r="P728" s="1" t="s">
        <v>526</v>
      </c>
      <c r="Q728" s="1" t="s">
        <v>526</v>
      </c>
      <c r="R728" s="1" t="s">
        <v>526</v>
      </c>
      <c r="S728" s="1" t="s">
        <v>526</v>
      </c>
      <c r="T728" s="1" t="s">
        <v>336</v>
      </c>
      <c r="U728" s="1" t="s">
        <v>336</v>
      </c>
      <c r="V728" s="1" t="s">
        <v>336</v>
      </c>
      <c r="W728" s="1" t="s">
        <v>336</v>
      </c>
      <c r="X728" s="1" t="s">
        <v>336</v>
      </c>
      <c r="Y728" s="1" t="s">
        <v>336</v>
      </c>
      <c r="Z728" s="1" t="s">
        <v>336</v>
      </c>
      <c r="AA728" s="1"/>
      <c r="AB728" s="1"/>
      <c r="AC728" s="1"/>
      <c r="AD728" s="1"/>
      <c r="AE728" s="1"/>
      <c r="AF728" s="1"/>
      <c r="AG728" s="1"/>
      <c r="AH728" s="18" t="str">
        <f t="array" ref="AH7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8" s="18" t="str">
        <f t="array" ref="AI7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8" s="18" t="e">
        <f>VLOOKUP(data[Lead Name],get_cat!$A$170:$B$171,2,0)</f>
        <v>#N/A</v>
      </c>
    </row>
    <row r="729" spans="1:37" x14ac:dyDescent="0.3">
      <c r="A729" s="1" t="s">
        <v>524</v>
      </c>
      <c r="B729" s="1" t="s">
        <v>336</v>
      </c>
      <c r="C729" s="1" t="s">
        <v>336</v>
      </c>
      <c r="D729" s="1" t="s">
        <v>336</v>
      </c>
      <c r="E729" s="1" t="s">
        <v>526</v>
      </c>
      <c r="F729" s="1" t="s">
        <v>526</v>
      </c>
      <c r="G729" s="1" t="s">
        <v>526</v>
      </c>
      <c r="H729" s="1" t="s">
        <v>526</v>
      </c>
      <c r="I729" s="1" t="s">
        <v>526</v>
      </c>
      <c r="J729" s="1" t="s">
        <v>526</v>
      </c>
      <c r="K729" s="1" t="s">
        <v>526</v>
      </c>
      <c r="L729" s="1" t="s">
        <v>526</v>
      </c>
      <c r="M729" s="1" t="s">
        <v>526</v>
      </c>
      <c r="N729" s="1" t="s">
        <v>526</v>
      </c>
      <c r="O729" s="1" t="s">
        <v>526</v>
      </c>
      <c r="P729" s="1" t="s">
        <v>526</v>
      </c>
      <c r="Q729" s="1" t="s">
        <v>526</v>
      </c>
      <c r="R729" s="1" t="s">
        <v>526</v>
      </c>
      <c r="S729" s="1" t="s">
        <v>526</v>
      </c>
      <c r="T729" s="1" t="s">
        <v>336</v>
      </c>
      <c r="U729" s="1" t="s">
        <v>336</v>
      </c>
      <c r="V729" s="1" t="s">
        <v>336</v>
      </c>
      <c r="W729" s="1" t="s">
        <v>336</v>
      </c>
      <c r="X729" s="1" t="s">
        <v>336</v>
      </c>
      <c r="Y729" s="1" t="s">
        <v>336</v>
      </c>
      <c r="Z729" s="1" t="s">
        <v>336</v>
      </c>
      <c r="AA729" s="1"/>
      <c r="AB729" s="1"/>
      <c r="AC729" s="1"/>
      <c r="AD729" s="1"/>
      <c r="AE729" s="1"/>
      <c r="AF729" s="1"/>
      <c r="AG729" s="1"/>
      <c r="AH729" s="18" t="str">
        <f t="array" ref="AH7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29" s="18" t="str">
        <f t="array" ref="AI7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29" s="18" t="e">
        <f>VLOOKUP(data[Lead Name],get_cat!$A$170:$B$171,2,0)</f>
        <v>#N/A</v>
      </c>
    </row>
    <row r="730" spans="1:37" x14ac:dyDescent="0.3">
      <c r="A730" s="1" t="s">
        <v>524</v>
      </c>
      <c r="B730" s="1" t="s">
        <v>336</v>
      </c>
      <c r="C730" s="1" t="s">
        <v>336</v>
      </c>
      <c r="D730" s="1" t="s">
        <v>336</v>
      </c>
      <c r="E730" s="1" t="s">
        <v>526</v>
      </c>
      <c r="F730" s="1" t="s">
        <v>526</v>
      </c>
      <c r="G730" s="1" t="s">
        <v>526</v>
      </c>
      <c r="H730" s="1" t="s">
        <v>526</v>
      </c>
      <c r="I730" s="1" t="s">
        <v>526</v>
      </c>
      <c r="J730" s="1" t="s">
        <v>526</v>
      </c>
      <c r="K730" s="1" t="s">
        <v>526</v>
      </c>
      <c r="L730" s="1" t="s">
        <v>526</v>
      </c>
      <c r="M730" s="1" t="s">
        <v>526</v>
      </c>
      <c r="N730" s="1" t="s">
        <v>526</v>
      </c>
      <c r="O730" s="1" t="s">
        <v>526</v>
      </c>
      <c r="P730" s="1" t="s">
        <v>526</v>
      </c>
      <c r="Q730" s="1" t="s">
        <v>526</v>
      </c>
      <c r="R730" s="1" t="s">
        <v>526</v>
      </c>
      <c r="S730" s="1" t="s">
        <v>526</v>
      </c>
      <c r="T730" s="1" t="s">
        <v>336</v>
      </c>
      <c r="U730" s="1" t="s">
        <v>336</v>
      </c>
      <c r="V730" s="1" t="s">
        <v>336</v>
      </c>
      <c r="W730" s="1" t="s">
        <v>336</v>
      </c>
      <c r="X730" s="1" t="s">
        <v>336</v>
      </c>
      <c r="Y730" s="1" t="s">
        <v>336</v>
      </c>
      <c r="Z730" s="1" t="s">
        <v>336</v>
      </c>
      <c r="AA730" s="1"/>
      <c r="AB730" s="1"/>
      <c r="AC730" s="1"/>
      <c r="AD730" s="1"/>
      <c r="AE730" s="1"/>
      <c r="AF730" s="1"/>
      <c r="AG730" s="1"/>
      <c r="AH730" s="18" t="str">
        <f t="array" ref="AH7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0" s="18" t="str">
        <f t="array" ref="AI7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0" s="18" t="e">
        <f>VLOOKUP(data[Lead Name],get_cat!$A$170:$B$171,2,0)</f>
        <v>#N/A</v>
      </c>
    </row>
    <row r="731" spans="1:37" x14ac:dyDescent="0.3">
      <c r="A731" s="1" t="s">
        <v>524</v>
      </c>
      <c r="B731" s="1" t="s">
        <v>336</v>
      </c>
      <c r="C731" s="1" t="s">
        <v>336</v>
      </c>
      <c r="D731" s="1" t="s">
        <v>336</v>
      </c>
      <c r="E731" s="1" t="s">
        <v>526</v>
      </c>
      <c r="F731" s="1" t="s">
        <v>526</v>
      </c>
      <c r="G731" s="1" t="s">
        <v>526</v>
      </c>
      <c r="H731" s="1" t="s">
        <v>526</v>
      </c>
      <c r="I731" s="1" t="s">
        <v>526</v>
      </c>
      <c r="J731" s="1" t="s">
        <v>526</v>
      </c>
      <c r="K731" s="1" t="s">
        <v>526</v>
      </c>
      <c r="L731" s="1" t="s">
        <v>526</v>
      </c>
      <c r="M731" s="1" t="s">
        <v>526</v>
      </c>
      <c r="N731" s="1" t="s">
        <v>526</v>
      </c>
      <c r="O731" s="1" t="s">
        <v>526</v>
      </c>
      <c r="P731" s="1" t="s">
        <v>526</v>
      </c>
      <c r="Q731" s="1" t="s">
        <v>526</v>
      </c>
      <c r="R731" s="1" t="s">
        <v>526</v>
      </c>
      <c r="S731" s="1" t="s">
        <v>526</v>
      </c>
      <c r="T731" s="1" t="s">
        <v>336</v>
      </c>
      <c r="U731" s="1" t="s">
        <v>336</v>
      </c>
      <c r="V731" s="1" t="s">
        <v>336</v>
      </c>
      <c r="W731" s="1" t="s">
        <v>336</v>
      </c>
      <c r="X731" s="1" t="s">
        <v>336</v>
      </c>
      <c r="Y731" s="1" t="s">
        <v>336</v>
      </c>
      <c r="Z731" s="1" t="s">
        <v>336</v>
      </c>
      <c r="AA731" s="1"/>
      <c r="AB731" s="1"/>
      <c r="AC731" s="1"/>
      <c r="AD731" s="1"/>
      <c r="AE731" s="1"/>
      <c r="AF731" s="1"/>
      <c r="AG731" s="1"/>
      <c r="AH731" s="18" t="str">
        <f t="array" ref="AH7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1" s="18" t="str">
        <f t="array" ref="AI7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1" s="18" t="e">
        <f>VLOOKUP(data[Lead Name],get_cat!$A$170:$B$171,2,0)</f>
        <v>#N/A</v>
      </c>
    </row>
    <row r="732" spans="1:37" x14ac:dyDescent="0.3">
      <c r="A732" s="1" t="s">
        <v>524</v>
      </c>
      <c r="B732" s="1" t="s">
        <v>336</v>
      </c>
      <c r="C732" s="1" t="s">
        <v>336</v>
      </c>
      <c r="D732" s="1" t="s">
        <v>336</v>
      </c>
      <c r="E732" s="1" t="s">
        <v>526</v>
      </c>
      <c r="F732" s="1" t="s">
        <v>526</v>
      </c>
      <c r="G732" s="1" t="s">
        <v>526</v>
      </c>
      <c r="H732" s="1" t="s">
        <v>526</v>
      </c>
      <c r="I732" s="1" t="s">
        <v>526</v>
      </c>
      <c r="J732" s="1" t="s">
        <v>526</v>
      </c>
      <c r="K732" s="1" t="s">
        <v>526</v>
      </c>
      <c r="L732" s="1" t="s">
        <v>526</v>
      </c>
      <c r="M732" s="1" t="s">
        <v>526</v>
      </c>
      <c r="N732" s="1" t="s">
        <v>526</v>
      </c>
      <c r="O732" s="1" t="s">
        <v>526</v>
      </c>
      <c r="P732" s="1" t="s">
        <v>526</v>
      </c>
      <c r="Q732" s="1" t="s">
        <v>526</v>
      </c>
      <c r="R732" s="1" t="s">
        <v>526</v>
      </c>
      <c r="S732" s="1" t="s">
        <v>526</v>
      </c>
      <c r="T732" s="1" t="s">
        <v>336</v>
      </c>
      <c r="U732" s="1" t="s">
        <v>336</v>
      </c>
      <c r="V732" s="1" t="s">
        <v>336</v>
      </c>
      <c r="W732" s="1" t="s">
        <v>336</v>
      </c>
      <c r="X732" s="1" t="s">
        <v>336</v>
      </c>
      <c r="Y732" s="1" t="s">
        <v>336</v>
      </c>
      <c r="Z732" s="1" t="s">
        <v>336</v>
      </c>
      <c r="AA732" s="1"/>
      <c r="AB732" s="1"/>
      <c r="AC732" s="1"/>
      <c r="AD732" s="1"/>
      <c r="AE732" s="1"/>
      <c r="AF732" s="1"/>
      <c r="AG732" s="1"/>
      <c r="AH732" s="18" t="str">
        <f t="array" ref="AH7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2" s="18" t="str">
        <f t="array" ref="AI7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2" s="18" t="e">
        <f>VLOOKUP(data[Lead Name],get_cat!$A$170:$B$171,2,0)</f>
        <v>#N/A</v>
      </c>
    </row>
    <row r="733" spans="1:37" x14ac:dyDescent="0.3">
      <c r="A733" s="1" t="s">
        <v>524</v>
      </c>
      <c r="B733" s="1" t="s">
        <v>336</v>
      </c>
      <c r="C733" s="1" t="s">
        <v>336</v>
      </c>
      <c r="D733" s="1" t="s">
        <v>336</v>
      </c>
      <c r="E733" s="1" t="s">
        <v>526</v>
      </c>
      <c r="F733" s="1" t="s">
        <v>526</v>
      </c>
      <c r="G733" s="1" t="s">
        <v>526</v>
      </c>
      <c r="H733" s="1" t="s">
        <v>526</v>
      </c>
      <c r="I733" s="1" t="s">
        <v>526</v>
      </c>
      <c r="J733" s="1" t="s">
        <v>526</v>
      </c>
      <c r="K733" s="1" t="s">
        <v>526</v>
      </c>
      <c r="L733" s="1" t="s">
        <v>526</v>
      </c>
      <c r="M733" s="1" t="s">
        <v>526</v>
      </c>
      <c r="N733" s="1" t="s">
        <v>526</v>
      </c>
      <c r="O733" s="1" t="s">
        <v>526</v>
      </c>
      <c r="P733" s="1" t="s">
        <v>526</v>
      </c>
      <c r="Q733" s="1" t="s">
        <v>526</v>
      </c>
      <c r="R733" s="1" t="s">
        <v>526</v>
      </c>
      <c r="S733" s="1" t="s">
        <v>526</v>
      </c>
      <c r="T733" s="1" t="s">
        <v>336</v>
      </c>
      <c r="U733" s="1" t="s">
        <v>336</v>
      </c>
      <c r="V733" s="1" t="s">
        <v>336</v>
      </c>
      <c r="W733" s="1" t="s">
        <v>336</v>
      </c>
      <c r="X733" s="1" t="s">
        <v>336</v>
      </c>
      <c r="Y733" s="1" t="s">
        <v>336</v>
      </c>
      <c r="Z733" s="1" t="s">
        <v>336</v>
      </c>
      <c r="AA733" s="1"/>
      <c r="AB733" s="1"/>
      <c r="AC733" s="1"/>
      <c r="AD733" s="1"/>
      <c r="AE733" s="1"/>
      <c r="AF733" s="1"/>
      <c r="AG733" s="1"/>
      <c r="AH733" s="18" t="str">
        <f t="array" ref="AH7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3" s="18" t="str">
        <f t="array" ref="AI7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3" s="18" t="e">
        <f>VLOOKUP(data[Lead Name],get_cat!$A$170:$B$171,2,0)</f>
        <v>#N/A</v>
      </c>
    </row>
    <row r="734" spans="1:37" x14ac:dyDescent="0.3">
      <c r="A734" s="1" t="s">
        <v>524</v>
      </c>
      <c r="B734" s="1" t="s">
        <v>336</v>
      </c>
      <c r="C734" s="1" t="s">
        <v>336</v>
      </c>
      <c r="D734" s="1" t="s">
        <v>336</v>
      </c>
      <c r="E734" s="1" t="s">
        <v>526</v>
      </c>
      <c r="F734" s="1" t="s">
        <v>526</v>
      </c>
      <c r="G734" s="1" t="s">
        <v>526</v>
      </c>
      <c r="H734" s="1" t="s">
        <v>526</v>
      </c>
      <c r="I734" s="1" t="s">
        <v>526</v>
      </c>
      <c r="J734" s="1" t="s">
        <v>526</v>
      </c>
      <c r="K734" s="1" t="s">
        <v>526</v>
      </c>
      <c r="L734" s="1" t="s">
        <v>526</v>
      </c>
      <c r="M734" s="1" t="s">
        <v>526</v>
      </c>
      <c r="N734" s="1" t="s">
        <v>526</v>
      </c>
      <c r="O734" s="1" t="s">
        <v>526</v>
      </c>
      <c r="P734" s="1" t="s">
        <v>526</v>
      </c>
      <c r="Q734" s="1" t="s">
        <v>526</v>
      </c>
      <c r="R734" s="1" t="s">
        <v>526</v>
      </c>
      <c r="S734" s="1" t="s">
        <v>526</v>
      </c>
      <c r="T734" s="1" t="s">
        <v>336</v>
      </c>
      <c r="U734" s="1" t="s">
        <v>336</v>
      </c>
      <c r="V734" s="1" t="s">
        <v>336</v>
      </c>
      <c r="W734" s="1" t="s">
        <v>336</v>
      </c>
      <c r="X734" s="1" t="s">
        <v>336</v>
      </c>
      <c r="Y734" s="1" t="s">
        <v>336</v>
      </c>
      <c r="Z734" s="1" t="s">
        <v>336</v>
      </c>
      <c r="AA734" s="1"/>
      <c r="AB734" s="1"/>
      <c r="AC734" s="1"/>
      <c r="AD734" s="1"/>
      <c r="AE734" s="1"/>
      <c r="AF734" s="1"/>
      <c r="AG734" s="1"/>
      <c r="AH734" s="18" t="str">
        <f t="array" ref="AH7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4" s="18" t="str">
        <f t="array" ref="AI7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4" s="18" t="e">
        <f>VLOOKUP(data[Lead Name],get_cat!$A$170:$B$171,2,0)</f>
        <v>#N/A</v>
      </c>
    </row>
    <row r="735" spans="1:37" x14ac:dyDescent="0.3">
      <c r="A735" s="1" t="s">
        <v>524</v>
      </c>
      <c r="B735" s="1" t="s">
        <v>336</v>
      </c>
      <c r="C735" s="1" t="s">
        <v>336</v>
      </c>
      <c r="D735" s="1" t="s">
        <v>336</v>
      </c>
      <c r="E735" s="1" t="s">
        <v>526</v>
      </c>
      <c r="F735" s="1" t="s">
        <v>526</v>
      </c>
      <c r="G735" s="1" t="s">
        <v>526</v>
      </c>
      <c r="H735" s="1" t="s">
        <v>526</v>
      </c>
      <c r="I735" s="1" t="s">
        <v>526</v>
      </c>
      <c r="J735" s="1" t="s">
        <v>526</v>
      </c>
      <c r="K735" s="1" t="s">
        <v>526</v>
      </c>
      <c r="L735" s="1" t="s">
        <v>526</v>
      </c>
      <c r="M735" s="1" t="s">
        <v>526</v>
      </c>
      <c r="N735" s="1" t="s">
        <v>526</v>
      </c>
      <c r="O735" s="1" t="s">
        <v>526</v>
      </c>
      <c r="P735" s="1" t="s">
        <v>526</v>
      </c>
      <c r="Q735" s="1" t="s">
        <v>526</v>
      </c>
      <c r="R735" s="1" t="s">
        <v>526</v>
      </c>
      <c r="S735" s="1" t="s">
        <v>526</v>
      </c>
      <c r="T735" s="1" t="s">
        <v>336</v>
      </c>
      <c r="U735" s="1" t="s">
        <v>336</v>
      </c>
      <c r="V735" s="1" t="s">
        <v>336</v>
      </c>
      <c r="W735" s="1" t="s">
        <v>336</v>
      </c>
      <c r="X735" s="1" t="s">
        <v>336</v>
      </c>
      <c r="Y735" s="1" t="s">
        <v>336</v>
      </c>
      <c r="Z735" s="1" t="s">
        <v>336</v>
      </c>
      <c r="AA735" s="1"/>
      <c r="AB735" s="1"/>
      <c r="AC735" s="1"/>
      <c r="AD735" s="1"/>
      <c r="AE735" s="1"/>
      <c r="AF735" s="1"/>
      <c r="AG735" s="1"/>
      <c r="AH735" s="18" t="str">
        <f t="array" ref="AH7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5" s="18" t="str">
        <f t="array" ref="AI7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5" s="18" t="e">
        <f>VLOOKUP(data[Lead Name],get_cat!$A$170:$B$171,2,0)</f>
        <v>#N/A</v>
      </c>
    </row>
    <row r="736" spans="1:37" x14ac:dyDescent="0.3">
      <c r="A736" s="1" t="s">
        <v>524</v>
      </c>
      <c r="B736" s="1" t="s">
        <v>336</v>
      </c>
      <c r="C736" s="1" t="s">
        <v>336</v>
      </c>
      <c r="D736" s="1" t="s">
        <v>336</v>
      </c>
      <c r="E736" s="1" t="s">
        <v>526</v>
      </c>
      <c r="F736" s="1" t="s">
        <v>526</v>
      </c>
      <c r="G736" s="1" t="s">
        <v>526</v>
      </c>
      <c r="H736" s="1" t="s">
        <v>526</v>
      </c>
      <c r="I736" s="1" t="s">
        <v>526</v>
      </c>
      <c r="J736" s="1" t="s">
        <v>526</v>
      </c>
      <c r="K736" s="1" t="s">
        <v>526</v>
      </c>
      <c r="L736" s="1" t="s">
        <v>526</v>
      </c>
      <c r="M736" s="1" t="s">
        <v>526</v>
      </c>
      <c r="N736" s="1" t="s">
        <v>526</v>
      </c>
      <c r="O736" s="1" t="s">
        <v>526</v>
      </c>
      <c r="P736" s="1" t="s">
        <v>526</v>
      </c>
      <c r="Q736" s="1" t="s">
        <v>526</v>
      </c>
      <c r="R736" s="1" t="s">
        <v>526</v>
      </c>
      <c r="S736" s="1" t="s">
        <v>526</v>
      </c>
      <c r="T736" s="1" t="s">
        <v>336</v>
      </c>
      <c r="U736" s="1" t="s">
        <v>336</v>
      </c>
      <c r="V736" s="1" t="s">
        <v>336</v>
      </c>
      <c r="W736" s="1" t="s">
        <v>336</v>
      </c>
      <c r="X736" s="1" t="s">
        <v>336</v>
      </c>
      <c r="Y736" s="1" t="s">
        <v>336</v>
      </c>
      <c r="Z736" s="1" t="s">
        <v>336</v>
      </c>
      <c r="AA736" s="1"/>
      <c r="AB736" s="1"/>
      <c r="AC736" s="1"/>
      <c r="AD736" s="1"/>
      <c r="AE736" s="1"/>
      <c r="AF736" s="1"/>
      <c r="AG736" s="1"/>
      <c r="AH736" s="18" t="str">
        <f t="array" ref="AH7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6" s="18" t="str">
        <f t="array" ref="AI7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6" s="18" t="e">
        <f>VLOOKUP(data[Lead Name],get_cat!$A$170:$B$171,2,0)</f>
        <v>#N/A</v>
      </c>
    </row>
    <row r="737" spans="1:37" x14ac:dyDescent="0.3">
      <c r="A737" s="1" t="s">
        <v>524</v>
      </c>
      <c r="B737" s="1" t="s">
        <v>336</v>
      </c>
      <c r="C737" s="1" t="s">
        <v>336</v>
      </c>
      <c r="D737" s="1" t="s">
        <v>336</v>
      </c>
      <c r="E737" s="1" t="s">
        <v>526</v>
      </c>
      <c r="F737" s="1" t="s">
        <v>526</v>
      </c>
      <c r="G737" s="1" t="s">
        <v>526</v>
      </c>
      <c r="H737" s="1" t="s">
        <v>526</v>
      </c>
      <c r="I737" s="1" t="s">
        <v>526</v>
      </c>
      <c r="J737" s="1" t="s">
        <v>526</v>
      </c>
      <c r="K737" s="1" t="s">
        <v>526</v>
      </c>
      <c r="L737" s="1" t="s">
        <v>526</v>
      </c>
      <c r="M737" s="1" t="s">
        <v>526</v>
      </c>
      <c r="N737" s="1" t="s">
        <v>526</v>
      </c>
      <c r="O737" s="1" t="s">
        <v>526</v>
      </c>
      <c r="P737" s="1" t="s">
        <v>526</v>
      </c>
      <c r="Q737" s="1" t="s">
        <v>526</v>
      </c>
      <c r="R737" s="1" t="s">
        <v>526</v>
      </c>
      <c r="S737" s="1" t="s">
        <v>526</v>
      </c>
      <c r="T737" s="1" t="s">
        <v>336</v>
      </c>
      <c r="U737" s="1" t="s">
        <v>336</v>
      </c>
      <c r="V737" s="1" t="s">
        <v>336</v>
      </c>
      <c r="W737" s="1" t="s">
        <v>336</v>
      </c>
      <c r="X737" s="1" t="s">
        <v>336</v>
      </c>
      <c r="Y737" s="1" t="s">
        <v>336</v>
      </c>
      <c r="Z737" s="1" t="s">
        <v>336</v>
      </c>
      <c r="AA737" s="1"/>
      <c r="AB737" s="1"/>
      <c r="AC737" s="1"/>
      <c r="AD737" s="1"/>
      <c r="AE737" s="1"/>
      <c r="AF737" s="1"/>
      <c r="AG737" s="1"/>
      <c r="AH737" s="18" t="str">
        <f t="array" ref="AH7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7" s="18" t="str">
        <f t="array" ref="AI7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7" s="18" t="e">
        <f>VLOOKUP(data[Lead Name],get_cat!$A$170:$B$171,2,0)</f>
        <v>#N/A</v>
      </c>
    </row>
    <row r="738" spans="1:37" x14ac:dyDescent="0.3">
      <c r="A738" s="1" t="s">
        <v>524</v>
      </c>
      <c r="B738" s="1" t="s">
        <v>336</v>
      </c>
      <c r="C738" s="1" t="s">
        <v>336</v>
      </c>
      <c r="D738" s="1" t="s">
        <v>336</v>
      </c>
      <c r="E738" s="1" t="s">
        <v>526</v>
      </c>
      <c r="F738" s="1" t="s">
        <v>526</v>
      </c>
      <c r="G738" s="1" t="s">
        <v>526</v>
      </c>
      <c r="H738" s="1" t="s">
        <v>526</v>
      </c>
      <c r="I738" s="1" t="s">
        <v>526</v>
      </c>
      <c r="J738" s="1" t="s">
        <v>526</v>
      </c>
      <c r="K738" s="1" t="s">
        <v>526</v>
      </c>
      <c r="L738" s="1" t="s">
        <v>526</v>
      </c>
      <c r="M738" s="1" t="s">
        <v>526</v>
      </c>
      <c r="N738" s="1" t="s">
        <v>526</v>
      </c>
      <c r="O738" s="1" t="s">
        <v>526</v>
      </c>
      <c r="P738" s="1" t="s">
        <v>526</v>
      </c>
      <c r="Q738" s="1" t="s">
        <v>526</v>
      </c>
      <c r="R738" s="1" t="s">
        <v>526</v>
      </c>
      <c r="S738" s="1" t="s">
        <v>526</v>
      </c>
      <c r="T738" s="1" t="s">
        <v>336</v>
      </c>
      <c r="U738" s="1" t="s">
        <v>336</v>
      </c>
      <c r="V738" s="1" t="s">
        <v>336</v>
      </c>
      <c r="W738" s="1" t="s">
        <v>336</v>
      </c>
      <c r="X738" s="1" t="s">
        <v>336</v>
      </c>
      <c r="Y738" s="1" t="s">
        <v>336</v>
      </c>
      <c r="Z738" s="1" t="s">
        <v>336</v>
      </c>
      <c r="AA738" s="1"/>
      <c r="AB738" s="1"/>
      <c r="AC738" s="1"/>
      <c r="AD738" s="1"/>
      <c r="AE738" s="1"/>
      <c r="AF738" s="1"/>
      <c r="AG738" s="1"/>
      <c r="AH738" s="18" t="str">
        <f t="array" ref="AH7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8" s="18" t="str">
        <f t="array" ref="AI7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8" s="18" t="e">
        <f>VLOOKUP(data[Lead Name],get_cat!$A$170:$B$171,2,0)</f>
        <v>#N/A</v>
      </c>
    </row>
    <row r="739" spans="1:37" x14ac:dyDescent="0.3">
      <c r="A739" s="1" t="s">
        <v>524</v>
      </c>
      <c r="B739" s="1" t="s">
        <v>336</v>
      </c>
      <c r="C739" s="1" t="s">
        <v>336</v>
      </c>
      <c r="D739" s="1" t="s">
        <v>336</v>
      </c>
      <c r="E739" s="1" t="s">
        <v>526</v>
      </c>
      <c r="F739" s="1" t="s">
        <v>526</v>
      </c>
      <c r="G739" s="1" t="s">
        <v>526</v>
      </c>
      <c r="H739" s="1" t="s">
        <v>526</v>
      </c>
      <c r="I739" s="1" t="s">
        <v>526</v>
      </c>
      <c r="J739" s="1" t="s">
        <v>526</v>
      </c>
      <c r="K739" s="1" t="s">
        <v>526</v>
      </c>
      <c r="L739" s="1" t="s">
        <v>526</v>
      </c>
      <c r="M739" s="1" t="s">
        <v>526</v>
      </c>
      <c r="N739" s="1" t="s">
        <v>526</v>
      </c>
      <c r="O739" s="1" t="s">
        <v>526</v>
      </c>
      <c r="P739" s="1" t="s">
        <v>526</v>
      </c>
      <c r="Q739" s="1" t="s">
        <v>526</v>
      </c>
      <c r="R739" s="1" t="s">
        <v>526</v>
      </c>
      <c r="S739" s="1" t="s">
        <v>526</v>
      </c>
      <c r="T739" s="1" t="s">
        <v>336</v>
      </c>
      <c r="U739" s="1" t="s">
        <v>336</v>
      </c>
      <c r="V739" s="1" t="s">
        <v>336</v>
      </c>
      <c r="W739" s="1" t="s">
        <v>336</v>
      </c>
      <c r="X739" s="1" t="s">
        <v>336</v>
      </c>
      <c r="Y739" s="1" t="s">
        <v>336</v>
      </c>
      <c r="Z739" s="1" t="s">
        <v>336</v>
      </c>
      <c r="AA739" s="1"/>
      <c r="AB739" s="1"/>
      <c r="AC739" s="1"/>
      <c r="AD739" s="1"/>
      <c r="AE739" s="1"/>
      <c r="AF739" s="1"/>
      <c r="AG739" s="1"/>
      <c r="AH739" s="18" t="str">
        <f t="array" ref="AH7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39" s="18" t="str">
        <f t="array" ref="AI7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39" s="18" t="e">
        <f>VLOOKUP(data[Lead Name],get_cat!$A$170:$B$171,2,0)</f>
        <v>#N/A</v>
      </c>
    </row>
    <row r="740" spans="1:37" x14ac:dyDescent="0.3">
      <c r="A740" s="1" t="s">
        <v>524</v>
      </c>
      <c r="B740" s="1" t="s">
        <v>336</v>
      </c>
      <c r="C740" s="1" t="s">
        <v>336</v>
      </c>
      <c r="D740" s="1" t="s">
        <v>336</v>
      </c>
      <c r="E740" s="1" t="s">
        <v>526</v>
      </c>
      <c r="F740" s="1" t="s">
        <v>526</v>
      </c>
      <c r="G740" s="1" t="s">
        <v>526</v>
      </c>
      <c r="H740" s="1" t="s">
        <v>526</v>
      </c>
      <c r="I740" s="1" t="s">
        <v>526</v>
      </c>
      <c r="J740" s="1" t="s">
        <v>526</v>
      </c>
      <c r="K740" s="1" t="s">
        <v>526</v>
      </c>
      <c r="L740" s="1" t="s">
        <v>526</v>
      </c>
      <c r="M740" s="1" t="s">
        <v>526</v>
      </c>
      <c r="N740" s="1" t="s">
        <v>526</v>
      </c>
      <c r="O740" s="1" t="s">
        <v>526</v>
      </c>
      <c r="P740" s="1" t="s">
        <v>526</v>
      </c>
      <c r="Q740" s="1" t="s">
        <v>526</v>
      </c>
      <c r="R740" s="1" t="s">
        <v>526</v>
      </c>
      <c r="S740" s="1" t="s">
        <v>526</v>
      </c>
      <c r="T740" s="1" t="s">
        <v>336</v>
      </c>
      <c r="U740" s="1" t="s">
        <v>336</v>
      </c>
      <c r="V740" s="1" t="s">
        <v>336</v>
      </c>
      <c r="W740" s="1" t="s">
        <v>336</v>
      </c>
      <c r="X740" s="1" t="s">
        <v>336</v>
      </c>
      <c r="Y740" s="1" t="s">
        <v>336</v>
      </c>
      <c r="Z740" s="1" t="s">
        <v>336</v>
      </c>
      <c r="AA740" s="1"/>
      <c r="AB740" s="1"/>
      <c r="AC740" s="1"/>
      <c r="AD740" s="1"/>
      <c r="AE740" s="1"/>
      <c r="AF740" s="1"/>
      <c r="AG740" s="1"/>
      <c r="AH740" s="18" t="str">
        <f t="array" ref="AH7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0" s="18" t="str">
        <f t="array" ref="AI7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0" s="18" t="e">
        <f>VLOOKUP(data[Lead Name],get_cat!$A$170:$B$171,2,0)</f>
        <v>#N/A</v>
      </c>
    </row>
    <row r="741" spans="1:37" x14ac:dyDescent="0.3">
      <c r="A741" s="1" t="s">
        <v>524</v>
      </c>
      <c r="B741" s="1" t="s">
        <v>336</v>
      </c>
      <c r="C741" s="1" t="s">
        <v>336</v>
      </c>
      <c r="D741" s="1" t="s">
        <v>336</v>
      </c>
      <c r="E741" s="1" t="s">
        <v>526</v>
      </c>
      <c r="F741" s="1" t="s">
        <v>526</v>
      </c>
      <c r="G741" s="1" t="s">
        <v>526</v>
      </c>
      <c r="H741" s="1" t="s">
        <v>526</v>
      </c>
      <c r="I741" s="1" t="s">
        <v>526</v>
      </c>
      <c r="J741" s="1" t="s">
        <v>526</v>
      </c>
      <c r="K741" s="1" t="s">
        <v>526</v>
      </c>
      <c r="L741" s="1" t="s">
        <v>526</v>
      </c>
      <c r="M741" s="1" t="s">
        <v>526</v>
      </c>
      <c r="N741" s="1" t="s">
        <v>526</v>
      </c>
      <c r="O741" s="1" t="s">
        <v>526</v>
      </c>
      <c r="P741" s="1" t="s">
        <v>526</v>
      </c>
      <c r="Q741" s="1" t="s">
        <v>526</v>
      </c>
      <c r="R741" s="1" t="s">
        <v>526</v>
      </c>
      <c r="S741" s="1" t="s">
        <v>526</v>
      </c>
      <c r="T741" s="1" t="s">
        <v>336</v>
      </c>
      <c r="U741" s="1" t="s">
        <v>336</v>
      </c>
      <c r="V741" s="1" t="s">
        <v>336</v>
      </c>
      <c r="W741" s="1" t="s">
        <v>336</v>
      </c>
      <c r="X741" s="1" t="s">
        <v>336</v>
      </c>
      <c r="Y741" s="1" t="s">
        <v>336</v>
      </c>
      <c r="Z741" s="1" t="s">
        <v>336</v>
      </c>
      <c r="AA741" s="1"/>
      <c r="AB741" s="1"/>
      <c r="AC741" s="1"/>
      <c r="AD741" s="1"/>
      <c r="AE741" s="1"/>
      <c r="AF741" s="1"/>
      <c r="AG741" s="1"/>
      <c r="AH741" s="18" t="str">
        <f t="array" ref="AH7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1" s="18" t="str">
        <f t="array" ref="AI7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1" s="18" t="e">
        <f>VLOOKUP(data[Lead Name],get_cat!$A$170:$B$171,2,0)</f>
        <v>#N/A</v>
      </c>
    </row>
    <row r="742" spans="1:37" x14ac:dyDescent="0.3">
      <c r="A742" s="1" t="s">
        <v>524</v>
      </c>
      <c r="B742" s="1" t="s">
        <v>336</v>
      </c>
      <c r="C742" s="1" t="s">
        <v>336</v>
      </c>
      <c r="D742" s="1" t="s">
        <v>336</v>
      </c>
      <c r="E742" s="1" t="s">
        <v>526</v>
      </c>
      <c r="F742" s="1" t="s">
        <v>526</v>
      </c>
      <c r="G742" s="1" t="s">
        <v>526</v>
      </c>
      <c r="H742" s="1" t="s">
        <v>526</v>
      </c>
      <c r="I742" s="1" t="s">
        <v>526</v>
      </c>
      <c r="J742" s="1" t="s">
        <v>526</v>
      </c>
      <c r="K742" s="1" t="s">
        <v>526</v>
      </c>
      <c r="L742" s="1" t="s">
        <v>526</v>
      </c>
      <c r="M742" s="1" t="s">
        <v>526</v>
      </c>
      <c r="N742" s="1" t="s">
        <v>526</v>
      </c>
      <c r="O742" s="1" t="s">
        <v>526</v>
      </c>
      <c r="P742" s="1" t="s">
        <v>526</v>
      </c>
      <c r="Q742" s="1" t="s">
        <v>526</v>
      </c>
      <c r="R742" s="1" t="s">
        <v>526</v>
      </c>
      <c r="S742" s="1" t="s">
        <v>526</v>
      </c>
      <c r="T742" s="1" t="s">
        <v>336</v>
      </c>
      <c r="U742" s="1" t="s">
        <v>336</v>
      </c>
      <c r="V742" s="1" t="s">
        <v>336</v>
      </c>
      <c r="W742" s="1" t="s">
        <v>336</v>
      </c>
      <c r="X742" s="1" t="s">
        <v>336</v>
      </c>
      <c r="Y742" s="1" t="s">
        <v>336</v>
      </c>
      <c r="Z742" s="1" t="s">
        <v>336</v>
      </c>
      <c r="AA742" s="1"/>
      <c r="AB742" s="1"/>
      <c r="AC742" s="1"/>
      <c r="AD742" s="1"/>
      <c r="AE742" s="1"/>
      <c r="AF742" s="1"/>
      <c r="AG742" s="1"/>
      <c r="AH742" s="18" t="str">
        <f t="array" ref="AH7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2" s="18" t="str">
        <f t="array" ref="AI7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2" s="18" t="e">
        <f>VLOOKUP(data[Lead Name],get_cat!$A$170:$B$171,2,0)</f>
        <v>#N/A</v>
      </c>
    </row>
    <row r="743" spans="1:37" x14ac:dyDescent="0.3">
      <c r="A743" s="1" t="s">
        <v>524</v>
      </c>
      <c r="B743" s="1" t="s">
        <v>336</v>
      </c>
      <c r="C743" s="1" t="s">
        <v>336</v>
      </c>
      <c r="D743" s="1" t="s">
        <v>336</v>
      </c>
      <c r="E743" s="1" t="s">
        <v>526</v>
      </c>
      <c r="F743" s="1" t="s">
        <v>526</v>
      </c>
      <c r="G743" s="1" t="s">
        <v>526</v>
      </c>
      <c r="H743" s="1" t="s">
        <v>526</v>
      </c>
      <c r="I743" s="1" t="s">
        <v>526</v>
      </c>
      <c r="J743" s="1" t="s">
        <v>526</v>
      </c>
      <c r="K743" s="1" t="s">
        <v>526</v>
      </c>
      <c r="L743" s="1" t="s">
        <v>526</v>
      </c>
      <c r="M743" s="1" t="s">
        <v>526</v>
      </c>
      <c r="N743" s="1" t="s">
        <v>526</v>
      </c>
      <c r="O743" s="1" t="s">
        <v>526</v>
      </c>
      <c r="P743" s="1" t="s">
        <v>526</v>
      </c>
      <c r="Q743" s="1" t="s">
        <v>526</v>
      </c>
      <c r="R743" s="1" t="s">
        <v>526</v>
      </c>
      <c r="S743" s="1" t="s">
        <v>526</v>
      </c>
      <c r="T743" s="1" t="s">
        <v>336</v>
      </c>
      <c r="U743" s="1" t="s">
        <v>336</v>
      </c>
      <c r="V743" s="1" t="s">
        <v>336</v>
      </c>
      <c r="W743" s="1" t="s">
        <v>336</v>
      </c>
      <c r="X743" s="1" t="s">
        <v>336</v>
      </c>
      <c r="Y743" s="1" t="s">
        <v>336</v>
      </c>
      <c r="Z743" s="1" t="s">
        <v>336</v>
      </c>
      <c r="AA743" s="1"/>
      <c r="AB743" s="1"/>
      <c r="AC743" s="1"/>
      <c r="AD743" s="1"/>
      <c r="AE743" s="1"/>
      <c r="AF743" s="1"/>
      <c r="AG743" s="1"/>
      <c r="AH743" s="18" t="str">
        <f t="array" ref="AH7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3" s="18" t="str">
        <f t="array" ref="AI7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3" s="18" t="e">
        <f>VLOOKUP(data[Lead Name],get_cat!$A$170:$B$171,2,0)</f>
        <v>#N/A</v>
      </c>
    </row>
    <row r="744" spans="1:37" x14ac:dyDescent="0.3">
      <c r="A744" s="1" t="s">
        <v>524</v>
      </c>
      <c r="B744" s="1" t="s">
        <v>336</v>
      </c>
      <c r="C744" s="1" t="s">
        <v>336</v>
      </c>
      <c r="D744" s="1" t="s">
        <v>336</v>
      </c>
      <c r="E744" s="1" t="s">
        <v>526</v>
      </c>
      <c r="F744" s="1" t="s">
        <v>526</v>
      </c>
      <c r="G744" s="1" t="s">
        <v>526</v>
      </c>
      <c r="H744" s="1" t="s">
        <v>526</v>
      </c>
      <c r="I744" s="1" t="s">
        <v>526</v>
      </c>
      <c r="J744" s="1" t="s">
        <v>526</v>
      </c>
      <c r="K744" s="1" t="s">
        <v>526</v>
      </c>
      <c r="L744" s="1" t="s">
        <v>526</v>
      </c>
      <c r="M744" s="1" t="s">
        <v>526</v>
      </c>
      <c r="N744" s="1" t="s">
        <v>526</v>
      </c>
      <c r="O744" s="1" t="s">
        <v>526</v>
      </c>
      <c r="P744" s="1" t="s">
        <v>526</v>
      </c>
      <c r="Q744" s="1" t="s">
        <v>526</v>
      </c>
      <c r="R744" s="1" t="s">
        <v>526</v>
      </c>
      <c r="S744" s="1" t="s">
        <v>526</v>
      </c>
      <c r="T744" s="1" t="s">
        <v>336</v>
      </c>
      <c r="U744" s="1" t="s">
        <v>336</v>
      </c>
      <c r="V744" s="1" t="s">
        <v>336</v>
      </c>
      <c r="W744" s="1" t="s">
        <v>336</v>
      </c>
      <c r="X744" s="1" t="s">
        <v>336</v>
      </c>
      <c r="Y744" s="1" t="s">
        <v>336</v>
      </c>
      <c r="Z744" s="1" t="s">
        <v>336</v>
      </c>
      <c r="AA744" s="1"/>
      <c r="AB744" s="1"/>
      <c r="AC744" s="1"/>
      <c r="AD744" s="1"/>
      <c r="AE744" s="1"/>
      <c r="AF744" s="1"/>
      <c r="AG744" s="1"/>
      <c r="AH744" s="18" t="str">
        <f t="array" ref="AH7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4" s="18" t="str">
        <f t="array" ref="AI7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4" s="18" t="e">
        <f>VLOOKUP(data[Lead Name],get_cat!$A$170:$B$171,2,0)</f>
        <v>#N/A</v>
      </c>
    </row>
    <row r="745" spans="1:37" x14ac:dyDescent="0.3">
      <c r="A745" s="1" t="s">
        <v>524</v>
      </c>
      <c r="B745" s="1" t="s">
        <v>336</v>
      </c>
      <c r="C745" s="1" t="s">
        <v>336</v>
      </c>
      <c r="D745" s="1" t="s">
        <v>336</v>
      </c>
      <c r="E745" s="1" t="s">
        <v>526</v>
      </c>
      <c r="F745" s="1" t="s">
        <v>526</v>
      </c>
      <c r="G745" s="1" t="s">
        <v>526</v>
      </c>
      <c r="H745" s="1" t="s">
        <v>526</v>
      </c>
      <c r="I745" s="1" t="s">
        <v>526</v>
      </c>
      <c r="J745" s="1" t="s">
        <v>526</v>
      </c>
      <c r="K745" s="1" t="s">
        <v>526</v>
      </c>
      <c r="L745" s="1" t="s">
        <v>526</v>
      </c>
      <c r="M745" s="1" t="s">
        <v>526</v>
      </c>
      <c r="N745" s="1" t="s">
        <v>526</v>
      </c>
      <c r="O745" s="1" t="s">
        <v>526</v>
      </c>
      <c r="P745" s="1" t="s">
        <v>526</v>
      </c>
      <c r="Q745" s="1" t="s">
        <v>526</v>
      </c>
      <c r="R745" s="1" t="s">
        <v>526</v>
      </c>
      <c r="S745" s="1" t="s">
        <v>526</v>
      </c>
      <c r="T745" s="1" t="s">
        <v>336</v>
      </c>
      <c r="U745" s="1" t="s">
        <v>336</v>
      </c>
      <c r="V745" s="1" t="s">
        <v>336</v>
      </c>
      <c r="W745" s="1" t="s">
        <v>336</v>
      </c>
      <c r="X745" s="1" t="s">
        <v>336</v>
      </c>
      <c r="Y745" s="1" t="s">
        <v>336</v>
      </c>
      <c r="Z745" s="1" t="s">
        <v>336</v>
      </c>
      <c r="AA745" s="1"/>
      <c r="AB745" s="1"/>
      <c r="AC745" s="1"/>
      <c r="AD745" s="1"/>
      <c r="AE745" s="1"/>
      <c r="AF745" s="1"/>
      <c r="AG745" s="1"/>
      <c r="AH745" s="18" t="str">
        <f t="array" ref="AH7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5" s="18" t="str">
        <f t="array" ref="AI7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5" s="18" t="e">
        <f>VLOOKUP(data[Lead Name],get_cat!$A$170:$B$171,2,0)</f>
        <v>#N/A</v>
      </c>
    </row>
    <row r="746" spans="1:37" x14ac:dyDescent="0.3">
      <c r="A746" s="1" t="s">
        <v>524</v>
      </c>
      <c r="B746" s="1" t="s">
        <v>336</v>
      </c>
      <c r="C746" s="1" t="s">
        <v>336</v>
      </c>
      <c r="D746" s="1" t="s">
        <v>336</v>
      </c>
      <c r="E746" s="1" t="s">
        <v>526</v>
      </c>
      <c r="F746" s="1" t="s">
        <v>526</v>
      </c>
      <c r="G746" s="1" t="s">
        <v>526</v>
      </c>
      <c r="H746" s="1" t="s">
        <v>526</v>
      </c>
      <c r="I746" s="1" t="s">
        <v>526</v>
      </c>
      <c r="J746" s="1" t="s">
        <v>526</v>
      </c>
      <c r="K746" s="1" t="s">
        <v>526</v>
      </c>
      <c r="L746" s="1" t="s">
        <v>526</v>
      </c>
      <c r="M746" s="1" t="s">
        <v>526</v>
      </c>
      <c r="N746" s="1" t="s">
        <v>526</v>
      </c>
      <c r="O746" s="1" t="s">
        <v>526</v>
      </c>
      <c r="P746" s="1" t="s">
        <v>526</v>
      </c>
      <c r="Q746" s="1" t="s">
        <v>526</v>
      </c>
      <c r="R746" s="1" t="s">
        <v>526</v>
      </c>
      <c r="S746" s="1" t="s">
        <v>526</v>
      </c>
      <c r="T746" s="1" t="s">
        <v>336</v>
      </c>
      <c r="U746" s="1" t="s">
        <v>336</v>
      </c>
      <c r="V746" s="1" t="s">
        <v>336</v>
      </c>
      <c r="W746" s="1" t="s">
        <v>336</v>
      </c>
      <c r="X746" s="1" t="s">
        <v>336</v>
      </c>
      <c r="Y746" s="1" t="s">
        <v>336</v>
      </c>
      <c r="Z746" s="1" t="s">
        <v>336</v>
      </c>
      <c r="AA746" s="1"/>
      <c r="AB746" s="1"/>
      <c r="AC746" s="1"/>
      <c r="AD746" s="1"/>
      <c r="AE746" s="1"/>
      <c r="AF746" s="1"/>
      <c r="AG746" s="1"/>
      <c r="AH746" s="18" t="str">
        <f t="array" ref="AH7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6" s="18" t="str">
        <f t="array" ref="AI7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6" s="18" t="e">
        <f>VLOOKUP(data[Lead Name],get_cat!$A$170:$B$171,2,0)</f>
        <v>#N/A</v>
      </c>
    </row>
    <row r="747" spans="1:37" x14ac:dyDescent="0.3">
      <c r="A747" s="1" t="s">
        <v>524</v>
      </c>
      <c r="B747" s="1" t="s">
        <v>336</v>
      </c>
      <c r="C747" s="1" t="s">
        <v>336</v>
      </c>
      <c r="D747" s="1" t="s">
        <v>336</v>
      </c>
      <c r="E747" s="1" t="s">
        <v>526</v>
      </c>
      <c r="F747" s="1" t="s">
        <v>526</v>
      </c>
      <c r="G747" s="1" t="s">
        <v>526</v>
      </c>
      <c r="H747" s="1" t="s">
        <v>526</v>
      </c>
      <c r="I747" s="1" t="s">
        <v>526</v>
      </c>
      <c r="J747" s="1" t="s">
        <v>526</v>
      </c>
      <c r="K747" s="1" t="s">
        <v>526</v>
      </c>
      <c r="L747" s="1" t="s">
        <v>526</v>
      </c>
      <c r="M747" s="1" t="s">
        <v>526</v>
      </c>
      <c r="N747" s="1" t="s">
        <v>526</v>
      </c>
      <c r="O747" s="1" t="s">
        <v>526</v>
      </c>
      <c r="P747" s="1" t="s">
        <v>526</v>
      </c>
      <c r="Q747" s="1" t="s">
        <v>526</v>
      </c>
      <c r="R747" s="1" t="s">
        <v>526</v>
      </c>
      <c r="S747" s="1" t="s">
        <v>526</v>
      </c>
      <c r="T747" s="1" t="s">
        <v>336</v>
      </c>
      <c r="U747" s="1" t="s">
        <v>336</v>
      </c>
      <c r="V747" s="1" t="s">
        <v>336</v>
      </c>
      <c r="W747" s="1" t="s">
        <v>336</v>
      </c>
      <c r="X747" s="1" t="s">
        <v>336</v>
      </c>
      <c r="Y747" s="1" t="s">
        <v>336</v>
      </c>
      <c r="Z747" s="1" t="s">
        <v>336</v>
      </c>
      <c r="AA747" s="1"/>
      <c r="AB747" s="1"/>
      <c r="AC747" s="1"/>
      <c r="AD747" s="1"/>
      <c r="AE747" s="1"/>
      <c r="AF747" s="1"/>
      <c r="AG747" s="1"/>
      <c r="AH747" s="18" t="str">
        <f t="array" ref="AH7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7" s="18" t="str">
        <f t="array" ref="AI7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7" s="18" t="e">
        <f>VLOOKUP(data[Lead Name],get_cat!$A$170:$B$171,2,0)</f>
        <v>#N/A</v>
      </c>
    </row>
    <row r="748" spans="1:37" x14ac:dyDescent="0.3">
      <c r="A748" s="1" t="s">
        <v>524</v>
      </c>
      <c r="B748" s="1" t="s">
        <v>336</v>
      </c>
      <c r="C748" s="1" t="s">
        <v>336</v>
      </c>
      <c r="D748" s="1" t="s">
        <v>336</v>
      </c>
      <c r="E748" s="1" t="s">
        <v>526</v>
      </c>
      <c r="F748" s="1" t="s">
        <v>526</v>
      </c>
      <c r="G748" s="1" t="s">
        <v>526</v>
      </c>
      <c r="H748" s="1" t="s">
        <v>526</v>
      </c>
      <c r="I748" s="1" t="s">
        <v>526</v>
      </c>
      <c r="J748" s="1" t="s">
        <v>526</v>
      </c>
      <c r="K748" s="1" t="s">
        <v>526</v>
      </c>
      <c r="L748" s="1" t="s">
        <v>526</v>
      </c>
      <c r="M748" s="1" t="s">
        <v>526</v>
      </c>
      <c r="N748" s="1" t="s">
        <v>526</v>
      </c>
      <c r="O748" s="1" t="s">
        <v>526</v>
      </c>
      <c r="P748" s="1" t="s">
        <v>526</v>
      </c>
      <c r="Q748" s="1" t="s">
        <v>526</v>
      </c>
      <c r="R748" s="1" t="s">
        <v>526</v>
      </c>
      <c r="S748" s="1" t="s">
        <v>526</v>
      </c>
      <c r="T748" s="1" t="s">
        <v>336</v>
      </c>
      <c r="U748" s="1" t="s">
        <v>336</v>
      </c>
      <c r="V748" s="1" t="s">
        <v>336</v>
      </c>
      <c r="W748" s="1" t="s">
        <v>336</v>
      </c>
      <c r="X748" s="1" t="s">
        <v>336</v>
      </c>
      <c r="Y748" s="1" t="s">
        <v>336</v>
      </c>
      <c r="Z748" s="1" t="s">
        <v>336</v>
      </c>
      <c r="AA748" s="1"/>
      <c r="AB748" s="1"/>
      <c r="AC748" s="1"/>
      <c r="AD748" s="1"/>
      <c r="AE748" s="1"/>
      <c r="AF748" s="1"/>
      <c r="AG748" s="1"/>
      <c r="AH748" s="18" t="str">
        <f t="array" ref="AH7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8" s="18" t="str">
        <f t="array" ref="AI7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8" s="18" t="e">
        <f>VLOOKUP(data[Lead Name],get_cat!$A$170:$B$171,2,0)</f>
        <v>#N/A</v>
      </c>
    </row>
    <row r="749" spans="1:37" x14ac:dyDescent="0.3">
      <c r="A749" s="1" t="s">
        <v>524</v>
      </c>
      <c r="B749" s="1" t="s">
        <v>336</v>
      </c>
      <c r="C749" s="1" t="s">
        <v>336</v>
      </c>
      <c r="D749" s="1" t="s">
        <v>336</v>
      </c>
      <c r="E749" s="1" t="s">
        <v>526</v>
      </c>
      <c r="F749" s="1" t="s">
        <v>526</v>
      </c>
      <c r="G749" s="1" t="s">
        <v>526</v>
      </c>
      <c r="H749" s="1" t="s">
        <v>526</v>
      </c>
      <c r="I749" s="1" t="s">
        <v>526</v>
      </c>
      <c r="J749" s="1" t="s">
        <v>526</v>
      </c>
      <c r="K749" s="1" t="s">
        <v>526</v>
      </c>
      <c r="L749" s="1" t="s">
        <v>526</v>
      </c>
      <c r="M749" s="1" t="s">
        <v>526</v>
      </c>
      <c r="N749" s="1" t="s">
        <v>526</v>
      </c>
      <c r="O749" s="1" t="s">
        <v>526</v>
      </c>
      <c r="P749" s="1" t="s">
        <v>526</v>
      </c>
      <c r="Q749" s="1" t="s">
        <v>526</v>
      </c>
      <c r="R749" s="1" t="s">
        <v>526</v>
      </c>
      <c r="S749" s="1" t="s">
        <v>526</v>
      </c>
      <c r="T749" s="1" t="s">
        <v>336</v>
      </c>
      <c r="U749" s="1" t="s">
        <v>336</v>
      </c>
      <c r="V749" s="1" t="s">
        <v>336</v>
      </c>
      <c r="W749" s="1" t="s">
        <v>336</v>
      </c>
      <c r="X749" s="1" t="s">
        <v>336</v>
      </c>
      <c r="Y749" s="1" t="s">
        <v>336</v>
      </c>
      <c r="Z749" s="1" t="s">
        <v>336</v>
      </c>
      <c r="AA749" s="1"/>
      <c r="AB749" s="1"/>
      <c r="AC749" s="1"/>
      <c r="AD749" s="1"/>
      <c r="AE749" s="1"/>
      <c r="AF749" s="1"/>
      <c r="AG749" s="1"/>
      <c r="AH749" s="18" t="str">
        <f t="array" ref="AH7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49" s="18" t="str">
        <f t="array" ref="AI7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49" s="18" t="e">
        <f>VLOOKUP(data[Lead Name],get_cat!$A$170:$B$171,2,0)</f>
        <v>#N/A</v>
      </c>
    </row>
    <row r="750" spans="1:37" x14ac:dyDescent="0.3">
      <c r="A750" s="1" t="s">
        <v>524</v>
      </c>
      <c r="B750" s="1" t="s">
        <v>336</v>
      </c>
      <c r="C750" s="1" t="s">
        <v>336</v>
      </c>
      <c r="D750" s="1" t="s">
        <v>336</v>
      </c>
      <c r="E750" s="1" t="s">
        <v>526</v>
      </c>
      <c r="F750" s="1" t="s">
        <v>526</v>
      </c>
      <c r="G750" s="1" t="s">
        <v>526</v>
      </c>
      <c r="H750" s="1" t="s">
        <v>526</v>
      </c>
      <c r="I750" s="1" t="s">
        <v>526</v>
      </c>
      <c r="J750" s="1" t="s">
        <v>526</v>
      </c>
      <c r="K750" s="1" t="s">
        <v>526</v>
      </c>
      <c r="L750" s="1" t="s">
        <v>526</v>
      </c>
      <c r="M750" s="1" t="s">
        <v>526</v>
      </c>
      <c r="N750" s="1" t="s">
        <v>526</v>
      </c>
      <c r="O750" s="1" t="s">
        <v>526</v>
      </c>
      <c r="P750" s="1" t="s">
        <v>526</v>
      </c>
      <c r="Q750" s="1" t="s">
        <v>526</v>
      </c>
      <c r="R750" s="1" t="s">
        <v>526</v>
      </c>
      <c r="S750" s="1" t="s">
        <v>526</v>
      </c>
      <c r="T750" s="1" t="s">
        <v>336</v>
      </c>
      <c r="U750" s="1" t="s">
        <v>336</v>
      </c>
      <c r="V750" s="1" t="s">
        <v>336</v>
      </c>
      <c r="W750" s="1" t="s">
        <v>336</v>
      </c>
      <c r="X750" s="1" t="s">
        <v>336</v>
      </c>
      <c r="Y750" s="1" t="s">
        <v>336</v>
      </c>
      <c r="Z750" s="1" t="s">
        <v>336</v>
      </c>
      <c r="AA750" s="1"/>
      <c r="AB750" s="1"/>
      <c r="AC750" s="1"/>
      <c r="AD750" s="1"/>
      <c r="AE750" s="1"/>
      <c r="AF750" s="1"/>
      <c r="AG750" s="1"/>
      <c r="AH750" s="18" t="str">
        <f t="array" ref="AH7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0" s="18" t="str">
        <f t="array" ref="AI7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0" s="18" t="e">
        <f>VLOOKUP(data[Lead Name],get_cat!$A$170:$B$171,2,0)</f>
        <v>#N/A</v>
      </c>
    </row>
    <row r="751" spans="1:37" x14ac:dyDescent="0.3">
      <c r="A751" s="1" t="s">
        <v>524</v>
      </c>
      <c r="B751" s="1" t="s">
        <v>336</v>
      </c>
      <c r="C751" s="1" t="s">
        <v>336</v>
      </c>
      <c r="D751" s="1" t="s">
        <v>336</v>
      </c>
      <c r="E751" s="1" t="s">
        <v>526</v>
      </c>
      <c r="F751" s="1" t="s">
        <v>526</v>
      </c>
      <c r="G751" s="1" t="s">
        <v>526</v>
      </c>
      <c r="H751" s="1" t="s">
        <v>526</v>
      </c>
      <c r="I751" s="1" t="s">
        <v>526</v>
      </c>
      <c r="J751" s="1" t="s">
        <v>526</v>
      </c>
      <c r="K751" s="1" t="s">
        <v>526</v>
      </c>
      <c r="L751" s="1" t="s">
        <v>526</v>
      </c>
      <c r="M751" s="1" t="s">
        <v>526</v>
      </c>
      <c r="N751" s="1" t="s">
        <v>526</v>
      </c>
      <c r="O751" s="1" t="s">
        <v>526</v>
      </c>
      <c r="P751" s="1" t="s">
        <v>526</v>
      </c>
      <c r="Q751" s="1" t="s">
        <v>526</v>
      </c>
      <c r="R751" s="1" t="s">
        <v>526</v>
      </c>
      <c r="S751" s="1" t="s">
        <v>526</v>
      </c>
      <c r="T751" s="1" t="s">
        <v>336</v>
      </c>
      <c r="U751" s="1" t="s">
        <v>336</v>
      </c>
      <c r="V751" s="1" t="s">
        <v>336</v>
      </c>
      <c r="W751" s="1" t="s">
        <v>336</v>
      </c>
      <c r="X751" s="1" t="s">
        <v>336</v>
      </c>
      <c r="Y751" s="1" t="s">
        <v>336</v>
      </c>
      <c r="Z751" s="1" t="s">
        <v>336</v>
      </c>
      <c r="AA751" s="1"/>
      <c r="AB751" s="1"/>
      <c r="AC751" s="1"/>
      <c r="AD751" s="1"/>
      <c r="AE751" s="1"/>
      <c r="AF751" s="1"/>
      <c r="AG751" s="1"/>
      <c r="AH751" s="18" t="str">
        <f t="array" ref="AH7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1" s="18" t="str">
        <f t="array" ref="AI7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1" s="18" t="e">
        <f>VLOOKUP(data[Lead Name],get_cat!$A$170:$B$171,2,0)</f>
        <v>#N/A</v>
      </c>
    </row>
    <row r="752" spans="1:37" x14ac:dyDescent="0.3">
      <c r="A752" s="1" t="s">
        <v>524</v>
      </c>
      <c r="B752" s="1" t="s">
        <v>336</v>
      </c>
      <c r="C752" s="1" t="s">
        <v>336</v>
      </c>
      <c r="D752" s="1" t="s">
        <v>336</v>
      </c>
      <c r="E752" s="1" t="s">
        <v>526</v>
      </c>
      <c r="F752" s="1" t="s">
        <v>526</v>
      </c>
      <c r="G752" s="1" t="s">
        <v>526</v>
      </c>
      <c r="H752" s="1" t="s">
        <v>526</v>
      </c>
      <c r="I752" s="1" t="s">
        <v>526</v>
      </c>
      <c r="J752" s="1" t="s">
        <v>526</v>
      </c>
      <c r="K752" s="1" t="s">
        <v>526</v>
      </c>
      <c r="L752" s="1" t="s">
        <v>526</v>
      </c>
      <c r="M752" s="1" t="s">
        <v>526</v>
      </c>
      <c r="N752" s="1" t="s">
        <v>526</v>
      </c>
      <c r="O752" s="1" t="s">
        <v>526</v>
      </c>
      <c r="P752" s="1" t="s">
        <v>526</v>
      </c>
      <c r="Q752" s="1" t="s">
        <v>526</v>
      </c>
      <c r="R752" s="1" t="s">
        <v>526</v>
      </c>
      <c r="S752" s="1" t="s">
        <v>526</v>
      </c>
      <c r="T752" s="1" t="s">
        <v>336</v>
      </c>
      <c r="U752" s="1" t="s">
        <v>336</v>
      </c>
      <c r="V752" s="1" t="s">
        <v>336</v>
      </c>
      <c r="W752" s="1" t="s">
        <v>336</v>
      </c>
      <c r="X752" s="1" t="s">
        <v>336</v>
      </c>
      <c r="Y752" s="1" t="s">
        <v>336</v>
      </c>
      <c r="Z752" s="1" t="s">
        <v>336</v>
      </c>
      <c r="AA752" s="1"/>
      <c r="AB752" s="1"/>
      <c r="AC752" s="1"/>
      <c r="AD752" s="1"/>
      <c r="AE752" s="1"/>
      <c r="AF752" s="1"/>
      <c r="AG752" s="1"/>
      <c r="AH752" s="18" t="str">
        <f t="array" ref="AH7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2" s="18" t="str">
        <f t="array" ref="AI7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2" s="18" t="e">
        <f>VLOOKUP(data[Lead Name],get_cat!$A$170:$B$171,2,0)</f>
        <v>#N/A</v>
      </c>
    </row>
    <row r="753" spans="1:37" x14ac:dyDescent="0.3">
      <c r="A753" s="1" t="s">
        <v>524</v>
      </c>
      <c r="B753" s="1" t="s">
        <v>336</v>
      </c>
      <c r="C753" s="1" t="s">
        <v>336</v>
      </c>
      <c r="D753" s="1" t="s">
        <v>336</v>
      </c>
      <c r="E753" s="1" t="s">
        <v>526</v>
      </c>
      <c r="F753" s="1" t="s">
        <v>526</v>
      </c>
      <c r="G753" s="1" t="s">
        <v>526</v>
      </c>
      <c r="H753" s="1" t="s">
        <v>526</v>
      </c>
      <c r="I753" s="1" t="s">
        <v>526</v>
      </c>
      <c r="J753" s="1" t="s">
        <v>526</v>
      </c>
      <c r="K753" s="1" t="s">
        <v>526</v>
      </c>
      <c r="L753" s="1" t="s">
        <v>526</v>
      </c>
      <c r="M753" s="1" t="s">
        <v>526</v>
      </c>
      <c r="N753" s="1" t="s">
        <v>526</v>
      </c>
      <c r="O753" s="1" t="s">
        <v>526</v>
      </c>
      <c r="P753" s="1" t="s">
        <v>526</v>
      </c>
      <c r="Q753" s="1" t="s">
        <v>526</v>
      </c>
      <c r="R753" s="1" t="s">
        <v>526</v>
      </c>
      <c r="S753" s="1" t="s">
        <v>526</v>
      </c>
      <c r="T753" s="1" t="s">
        <v>336</v>
      </c>
      <c r="U753" s="1" t="s">
        <v>336</v>
      </c>
      <c r="V753" s="1" t="s">
        <v>336</v>
      </c>
      <c r="W753" s="1" t="s">
        <v>336</v>
      </c>
      <c r="X753" s="1" t="s">
        <v>336</v>
      </c>
      <c r="Y753" s="1" t="s">
        <v>336</v>
      </c>
      <c r="Z753" s="1" t="s">
        <v>336</v>
      </c>
      <c r="AA753" s="1"/>
      <c r="AB753" s="1"/>
      <c r="AC753" s="1"/>
      <c r="AD753" s="1"/>
      <c r="AE753" s="1"/>
      <c r="AF753" s="1"/>
      <c r="AG753" s="1"/>
      <c r="AH753" s="18" t="str">
        <f t="array" ref="AH7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3" s="18" t="str">
        <f t="array" ref="AI7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3" s="18" t="e">
        <f>VLOOKUP(data[Lead Name],get_cat!$A$170:$B$171,2,0)</f>
        <v>#N/A</v>
      </c>
    </row>
    <row r="754" spans="1:37" x14ac:dyDescent="0.3">
      <c r="A754" s="1" t="s">
        <v>524</v>
      </c>
      <c r="B754" s="1" t="s">
        <v>336</v>
      </c>
      <c r="C754" s="1" t="s">
        <v>336</v>
      </c>
      <c r="D754" s="1" t="s">
        <v>336</v>
      </c>
      <c r="E754" s="1" t="s">
        <v>526</v>
      </c>
      <c r="F754" s="1" t="s">
        <v>526</v>
      </c>
      <c r="G754" s="1" t="s">
        <v>526</v>
      </c>
      <c r="H754" s="1" t="s">
        <v>526</v>
      </c>
      <c r="I754" s="1" t="s">
        <v>526</v>
      </c>
      <c r="J754" s="1" t="s">
        <v>526</v>
      </c>
      <c r="K754" s="1" t="s">
        <v>526</v>
      </c>
      <c r="L754" s="1" t="s">
        <v>526</v>
      </c>
      <c r="M754" s="1" t="s">
        <v>526</v>
      </c>
      <c r="N754" s="1" t="s">
        <v>526</v>
      </c>
      <c r="O754" s="1" t="s">
        <v>526</v>
      </c>
      <c r="P754" s="1" t="s">
        <v>526</v>
      </c>
      <c r="Q754" s="1" t="s">
        <v>526</v>
      </c>
      <c r="R754" s="1" t="s">
        <v>526</v>
      </c>
      <c r="S754" s="1" t="s">
        <v>526</v>
      </c>
      <c r="T754" s="1" t="s">
        <v>336</v>
      </c>
      <c r="U754" s="1" t="s">
        <v>336</v>
      </c>
      <c r="V754" s="1" t="s">
        <v>336</v>
      </c>
      <c r="W754" s="1" t="s">
        <v>336</v>
      </c>
      <c r="X754" s="1" t="s">
        <v>336</v>
      </c>
      <c r="Y754" s="1" t="s">
        <v>336</v>
      </c>
      <c r="Z754" s="1" t="s">
        <v>336</v>
      </c>
      <c r="AA754" s="1"/>
      <c r="AB754" s="1"/>
      <c r="AC754" s="1"/>
      <c r="AD754" s="1"/>
      <c r="AE754" s="1"/>
      <c r="AF754" s="1"/>
      <c r="AG754" s="1"/>
      <c r="AH754" s="18" t="str">
        <f t="array" ref="AH7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4" s="18" t="str">
        <f t="array" ref="AI7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4" s="18" t="e">
        <f>VLOOKUP(data[Lead Name],get_cat!$A$170:$B$171,2,0)</f>
        <v>#N/A</v>
      </c>
    </row>
    <row r="755" spans="1:37" x14ac:dyDescent="0.3">
      <c r="A755" s="1" t="s">
        <v>524</v>
      </c>
      <c r="B755" s="1" t="s">
        <v>336</v>
      </c>
      <c r="C755" s="1" t="s">
        <v>336</v>
      </c>
      <c r="D755" s="1" t="s">
        <v>336</v>
      </c>
      <c r="E755" s="1" t="s">
        <v>526</v>
      </c>
      <c r="F755" s="1" t="s">
        <v>526</v>
      </c>
      <c r="G755" s="1" t="s">
        <v>526</v>
      </c>
      <c r="H755" s="1" t="s">
        <v>526</v>
      </c>
      <c r="I755" s="1" t="s">
        <v>526</v>
      </c>
      <c r="J755" s="1" t="s">
        <v>526</v>
      </c>
      <c r="K755" s="1" t="s">
        <v>526</v>
      </c>
      <c r="L755" s="1" t="s">
        <v>526</v>
      </c>
      <c r="M755" s="1" t="s">
        <v>526</v>
      </c>
      <c r="N755" s="1" t="s">
        <v>526</v>
      </c>
      <c r="O755" s="1" t="s">
        <v>526</v>
      </c>
      <c r="P755" s="1" t="s">
        <v>526</v>
      </c>
      <c r="Q755" s="1" t="s">
        <v>526</v>
      </c>
      <c r="R755" s="1" t="s">
        <v>526</v>
      </c>
      <c r="S755" s="1" t="s">
        <v>526</v>
      </c>
      <c r="T755" s="1" t="s">
        <v>336</v>
      </c>
      <c r="U755" s="1" t="s">
        <v>336</v>
      </c>
      <c r="V755" s="1" t="s">
        <v>336</v>
      </c>
      <c r="W755" s="1" t="s">
        <v>336</v>
      </c>
      <c r="X755" s="1" t="s">
        <v>336</v>
      </c>
      <c r="Y755" s="1" t="s">
        <v>336</v>
      </c>
      <c r="Z755" s="1" t="s">
        <v>336</v>
      </c>
      <c r="AA755" s="1"/>
      <c r="AB755" s="1"/>
      <c r="AC755" s="1"/>
      <c r="AD755" s="1"/>
      <c r="AE755" s="1"/>
      <c r="AF755" s="1"/>
      <c r="AG755" s="1"/>
      <c r="AH755" s="18" t="str">
        <f t="array" ref="AH7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5" s="18" t="str">
        <f t="array" ref="AI7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5" s="18" t="e">
        <f>VLOOKUP(data[Lead Name],get_cat!$A$170:$B$171,2,0)</f>
        <v>#N/A</v>
      </c>
    </row>
    <row r="756" spans="1:37" x14ac:dyDescent="0.3">
      <c r="A756" s="1" t="s">
        <v>524</v>
      </c>
      <c r="B756" s="1" t="s">
        <v>336</v>
      </c>
      <c r="C756" s="1" t="s">
        <v>336</v>
      </c>
      <c r="D756" s="1" t="s">
        <v>336</v>
      </c>
      <c r="E756" s="1" t="s">
        <v>526</v>
      </c>
      <c r="F756" s="1" t="s">
        <v>526</v>
      </c>
      <c r="G756" s="1" t="s">
        <v>526</v>
      </c>
      <c r="H756" s="1" t="s">
        <v>526</v>
      </c>
      <c r="I756" s="1" t="s">
        <v>526</v>
      </c>
      <c r="J756" s="1" t="s">
        <v>526</v>
      </c>
      <c r="K756" s="1" t="s">
        <v>526</v>
      </c>
      <c r="L756" s="1" t="s">
        <v>526</v>
      </c>
      <c r="M756" s="1" t="s">
        <v>526</v>
      </c>
      <c r="N756" s="1" t="s">
        <v>526</v>
      </c>
      <c r="O756" s="1" t="s">
        <v>526</v>
      </c>
      <c r="P756" s="1" t="s">
        <v>526</v>
      </c>
      <c r="Q756" s="1" t="s">
        <v>526</v>
      </c>
      <c r="R756" s="1" t="s">
        <v>526</v>
      </c>
      <c r="S756" s="1" t="s">
        <v>526</v>
      </c>
      <c r="T756" s="1" t="s">
        <v>336</v>
      </c>
      <c r="U756" s="1" t="s">
        <v>336</v>
      </c>
      <c r="V756" s="1" t="s">
        <v>336</v>
      </c>
      <c r="W756" s="1" t="s">
        <v>336</v>
      </c>
      <c r="X756" s="1" t="s">
        <v>336</v>
      </c>
      <c r="Y756" s="1" t="s">
        <v>336</v>
      </c>
      <c r="Z756" s="1" t="s">
        <v>336</v>
      </c>
      <c r="AA756" s="1"/>
      <c r="AB756" s="1"/>
      <c r="AC756" s="1"/>
      <c r="AD756" s="1"/>
      <c r="AE756" s="1"/>
      <c r="AF756" s="1"/>
      <c r="AG756" s="1"/>
      <c r="AH756" s="18" t="str">
        <f t="array" ref="AH7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6" s="18" t="str">
        <f t="array" ref="AI7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6" s="18" t="e">
        <f>VLOOKUP(data[Lead Name],get_cat!$A$170:$B$171,2,0)</f>
        <v>#N/A</v>
      </c>
    </row>
    <row r="757" spans="1:37" x14ac:dyDescent="0.3">
      <c r="A757" s="1" t="s">
        <v>524</v>
      </c>
      <c r="B757" s="1" t="s">
        <v>336</v>
      </c>
      <c r="C757" s="1" t="s">
        <v>336</v>
      </c>
      <c r="D757" s="1" t="s">
        <v>336</v>
      </c>
      <c r="E757" s="1" t="s">
        <v>526</v>
      </c>
      <c r="F757" s="1" t="s">
        <v>526</v>
      </c>
      <c r="G757" s="1" t="s">
        <v>526</v>
      </c>
      <c r="H757" s="1" t="s">
        <v>526</v>
      </c>
      <c r="I757" s="1" t="s">
        <v>526</v>
      </c>
      <c r="J757" s="1" t="s">
        <v>526</v>
      </c>
      <c r="K757" s="1" t="s">
        <v>526</v>
      </c>
      <c r="L757" s="1" t="s">
        <v>526</v>
      </c>
      <c r="M757" s="1" t="s">
        <v>526</v>
      </c>
      <c r="N757" s="1" t="s">
        <v>526</v>
      </c>
      <c r="O757" s="1" t="s">
        <v>526</v>
      </c>
      <c r="P757" s="1" t="s">
        <v>526</v>
      </c>
      <c r="Q757" s="1" t="s">
        <v>526</v>
      </c>
      <c r="R757" s="1" t="s">
        <v>526</v>
      </c>
      <c r="S757" s="1" t="s">
        <v>526</v>
      </c>
      <c r="T757" s="1" t="s">
        <v>336</v>
      </c>
      <c r="U757" s="1" t="s">
        <v>336</v>
      </c>
      <c r="V757" s="1" t="s">
        <v>336</v>
      </c>
      <c r="W757" s="1" t="s">
        <v>336</v>
      </c>
      <c r="X757" s="1" t="s">
        <v>336</v>
      </c>
      <c r="Y757" s="1" t="s">
        <v>336</v>
      </c>
      <c r="Z757" s="1" t="s">
        <v>336</v>
      </c>
      <c r="AA757" s="1"/>
      <c r="AB757" s="1"/>
      <c r="AC757" s="1"/>
      <c r="AD757" s="1"/>
      <c r="AE757" s="1"/>
      <c r="AF757" s="1"/>
      <c r="AG757" s="1"/>
      <c r="AH757" s="18" t="str">
        <f t="array" ref="AH7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7" s="18" t="str">
        <f t="array" ref="AI7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7" s="18" t="e">
        <f>VLOOKUP(data[Lead Name],get_cat!$A$170:$B$171,2,0)</f>
        <v>#N/A</v>
      </c>
    </row>
    <row r="758" spans="1:37" x14ac:dyDescent="0.3">
      <c r="A758" s="1" t="s">
        <v>524</v>
      </c>
      <c r="B758" s="1" t="s">
        <v>336</v>
      </c>
      <c r="C758" s="1" t="s">
        <v>336</v>
      </c>
      <c r="D758" s="1" t="s">
        <v>336</v>
      </c>
      <c r="E758" s="1" t="s">
        <v>526</v>
      </c>
      <c r="F758" s="1" t="s">
        <v>526</v>
      </c>
      <c r="G758" s="1" t="s">
        <v>526</v>
      </c>
      <c r="H758" s="1" t="s">
        <v>526</v>
      </c>
      <c r="I758" s="1" t="s">
        <v>526</v>
      </c>
      <c r="J758" s="1" t="s">
        <v>526</v>
      </c>
      <c r="K758" s="1" t="s">
        <v>526</v>
      </c>
      <c r="L758" s="1" t="s">
        <v>526</v>
      </c>
      <c r="M758" s="1" t="s">
        <v>526</v>
      </c>
      <c r="N758" s="1" t="s">
        <v>526</v>
      </c>
      <c r="O758" s="1" t="s">
        <v>526</v>
      </c>
      <c r="P758" s="1" t="s">
        <v>526</v>
      </c>
      <c r="Q758" s="1" t="s">
        <v>526</v>
      </c>
      <c r="R758" s="1" t="s">
        <v>526</v>
      </c>
      <c r="S758" s="1" t="s">
        <v>526</v>
      </c>
      <c r="T758" s="1" t="s">
        <v>336</v>
      </c>
      <c r="U758" s="1" t="s">
        <v>336</v>
      </c>
      <c r="V758" s="1" t="s">
        <v>336</v>
      </c>
      <c r="W758" s="1" t="s">
        <v>336</v>
      </c>
      <c r="X758" s="1" t="s">
        <v>336</v>
      </c>
      <c r="Y758" s="1" t="s">
        <v>336</v>
      </c>
      <c r="Z758" s="1" t="s">
        <v>336</v>
      </c>
      <c r="AA758" s="1"/>
      <c r="AB758" s="1"/>
      <c r="AC758" s="1"/>
      <c r="AD758" s="1"/>
      <c r="AE758" s="1"/>
      <c r="AF758" s="1"/>
      <c r="AG758" s="1"/>
      <c r="AH758" s="18" t="str">
        <f t="array" ref="AH7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8" s="18" t="str">
        <f t="array" ref="AI7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8" s="18" t="e">
        <f>VLOOKUP(data[Lead Name],get_cat!$A$170:$B$171,2,0)</f>
        <v>#N/A</v>
      </c>
    </row>
    <row r="759" spans="1:37" x14ac:dyDescent="0.3">
      <c r="A759" s="1" t="s">
        <v>524</v>
      </c>
      <c r="B759" s="1" t="s">
        <v>336</v>
      </c>
      <c r="C759" s="1" t="s">
        <v>336</v>
      </c>
      <c r="D759" s="1" t="s">
        <v>336</v>
      </c>
      <c r="E759" s="1" t="s">
        <v>526</v>
      </c>
      <c r="F759" s="1" t="s">
        <v>526</v>
      </c>
      <c r="G759" s="1" t="s">
        <v>526</v>
      </c>
      <c r="H759" s="1" t="s">
        <v>526</v>
      </c>
      <c r="I759" s="1" t="s">
        <v>526</v>
      </c>
      <c r="J759" s="1" t="s">
        <v>526</v>
      </c>
      <c r="K759" s="1" t="s">
        <v>526</v>
      </c>
      <c r="L759" s="1" t="s">
        <v>526</v>
      </c>
      <c r="M759" s="1" t="s">
        <v>526</v>
      </c>
      <c r="N759" s="1" t="s">
        <v>526</v>
      </c>
      <c r="O759" s="1" t="s">
        <v>526</v>
      </c>
      <c r="P759" s="1" t="s">
        <v>526</v>
      </c>
      <c r="Q759" s="1" t="s">
        <v>526</v>
      </c>
      <c r="R759" s="1" t="s">
        <v>526</v>
      </c>
      <c r="S759" s="1" t="s">
        <v>526</v>
      </c>
      <c r="T759" s="1" t="s">
        <v>336</v>
      </c>
      <c r="U759" s="1" t="s">
        <v>336</v>
      </c>
      <c r="V759" s="1" t="s">
        <v>336</v>
      </c>
      <c r="W759" s="1" t="s">
        <v>336</v>
      </c>
      <c r="X759" s="1" t="s">
        <v>336</v>
      </c>
      <c r="Y759" s="1" t="s">
        <v>336</v>
      </c>
      <c r="Z759" s="1" t="s">
        <v>336</v>
      </c>
      <c r="AA759" s="1"/>
      <c r="AB759" s="1"/>
      <c r="AC759" s="1"/>
      <c r="AD759" s="1"/>
      <c r="AE759" s="1"/>
      <c r="AF759" s="1"/>
      <c r="AG759" s="1"/>
      <c r="AH759" s="18" t="str">
        <f t="array" ref="AH7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59" s="18" t="str">
        <f t="array" ref="AI7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59" s="18" t="e">
        <f>VLOOKUP(data[Lead Name],get_cat!$A$170:$B$171,2,0)</f>
        <v>#N/A</v>
      </c>
    </row>
    <row r="760" spans="1:37" x14ac:dyDescent="0.3">
      <c r="A760" s="1" t="s">
        <v>524</v>
      </c>
      <c r="B760" s="1" t="s">
        <v>336</v>
      </c>
      <c r="C760" s="1" t="s">
        <v>336</v>
      </c>
      <c r="D760" s="1" t="s">
        <v>336</v>
      </c>
      <c r="E760" s="1" t="s">
        <v>526</v>
      </c>
      <c r="F760" s="1" t="s">
        <v>526</v>
      </c>
      <c r="G760" s="1" t="s">
        <v>526</v>
      </c>
      <c r="H760" s="1" t="s">
        <v>526</v>
      </c>
      <c r="I760" s="1" t="s">
        <v>526</v>
      </c>
      <c r="J760" s="1" t="s">
        <v>526</v>
      </c>
      <c r="K760" s="1" t="s">
        <v>526</v>
      </c>
      <c r="L760" s="1" t="s">
        <v>526</v>
      </c>
      <c r="M760" s="1" t="s">
        <v>526</v>
      </c>
      <c r="N760" s="1" t="s">
        <v>526</v>
      </c>
      <c r="O760" s="1" t="s">
        <v>526</v>
      </c>
      <c r="P760" s="1" t="s">
        <v>526</v>
      </c>
      <c r="Q760" s="1" t="s">
        <v>526</v>
      </c>
      <c r="R760" s="1" t="s">
        <v>526</v>
      </c>
      <c r="S760" s="1" t="s">
        <v>526</v>
      </c>
      <c r="T760" s="1" t="s">
        <v>336</v>
      </c>
      <c r="U760" s="1" t="s">
        <v>336</v>
      </c>
      <c r="V760" s="1" t="s">
        <v>336</v>
      </c>
      <c r="W760" s="1" t="s">
        <v>336</v>
      </c>
      <c r="X760" s="1" t="s">
        <v>336</v>
      </c>
      <c r="Y760" s="1" t="s">
        <v>336</v>
      </c>
      <c r="Z760" s="1" t="s">
        <v>336</v>
      </c>
      <c r="AA760" s="1"/>
      <c r="AB760" s="1"/>
      <c r="AC760" s="1"/>
      <c r="AD760" s="1"/>
      <c r="AE760" s="1"/>
      <c r="AF760" s="1"/>
      <c r="AG760" s="1"/>
      <c r="AH760" s="18" t="str">
        <f t="array" ref="AH7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0" s="18" t="str">
        <f t="array" ref="AI7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0" s="18" t="e">
        <f>VLOOKUP(data[Lead Name],get_cat!$A$170:$B$171,2,0)</f>
        <v>#N/A</v>
      </c>
    </row>
    <row r="761" spans="1:37" x14ac:dyDescent="0.3">
      <c r="A761" s="1" t="s">
        <v>524</v>
      </c>
      <c r="B761" s="1" t="s">
        <v>336</v>
      </c>
      <c r="C761" s="1" t="s">
        <v>336</v>
      </c>
      <c r="D761" s="1" t="s">
        <v>336</v>
      </c>
      <c r="E761" s="1" t="s">
        <v>526</v>
      </c>
      <c r="F761" s="1" t="s">
        <v>526</v>
      </c>
      <c r="G761" s="1" t="s">
        <v>526</v>
      </c>
      <c r="H761" s="1" t="s">
        <v>526</v>
      </c>
      <c r="I761" s="1" t="s">
        <v>526</v>
      </c>
      <c r="J761" s="1" t="s">
        <v>526</v>
      </c>
      <c r="K761" s="1" t="s">
        <v>526</v>
      </c>
      <c r="L761" s="1" t="s">
        <v>526</v>
      </c>
      <c r="M761" s="1" t="s">
        <v>526</v>
      </c>
      <c r="N761" s="1" t="s">
        <v>526</v>
      </c>
      <c r="O761" s="1" t="s">
        <v>526</v>
      </c>
      <c r="P761" s="1" t="s">
        <v>526</v>
      </c>
      <c r="Q761" s="1" t="s">
        <v>526</v>
      </c>
      <c r="R761" s="1" t="s">
        <v>526</v>
      </c>
      <c r="S761" s="1" t="s">
        <v>526</v>
      </c>
      <c r="T761" s="1" t="s">
        <v>336</v>
      </c>
      <c r="U761" s="1" t="s">
        <v>336</v>
      </c>
      <c r="V761" s="1" t="s">
        <v>336</v>
      </c>
      <c r="W761" s="1" t="s">
        <v>336</v>
      </c>
      <c r="X761" s="1" t="s">
        <v>336</v>
      </c>
      <c r="Y761" s="1" t="s">
        <v>336</v>
      </c>
      <c r="Z761" s="1" t="s">
        <v>336</v>
      </c>
      <c r="AA761" s="1"/>
      <c r="AB761" s="1"/>
      <c r="AC761" s="1"/>
      <c r="AD761" s="1"/>
      <c r="AE761" s="1"/>
      <c r="AF761" s="1"/>
      <c r="AG761" s="1"/>
      <c r="AH761" s="18" t="str">
        <f t="array" ref="AH7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1" s="18" t="str">
        <f t="array" ref="AI7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1" s="18" t="e">
        <f>VLOOKUP(data[Lead Name],get_cat!$A$170:$B$171,2,0)</f>
        <v>#N/A</v>
      </c>
    </row>
    <row r="762" spans="1:37" x14ac:dyDescent="0.3">
      <c r="A762" s="1" t="s">
        <v>524</v>
      </c>
      <c r="B762" s="1" t="s">
        <v>336</v>
      </c>
      <c r="C762" s="1" t="s">
        <v>336</v>
      </c>
      <c r="D762" s="1" t="s">
        <v>336</v>
      </c>
      <c r="E762" s="1" t="s">
        <v>526</v>
      </c>
      <c r="F762" s="1" t="s">
        <v>526</v>
      </c>
      <c r="G762" s="1" t="s">
        <v>526</v>
      </c>
      <c r="H762" s="1" t="s">
        <v>526</v>
      </c>
      <c r="I762" s="1" t="s">
        <v>526</v>
      </c>
      <c r="J762" s="1" t="s">
        <v>526</v>
      </c>
      <c r="K762" s="1" t="s">
        <v>526</v>
      </c>
      <c r="L762" s="1" t="s">
        <v>526</v>
      </c>
      <c r="M762" s="1" t="s">
        <v>526</v>
      </c>
      <c r="N762" s="1" t="s">
        <v>526</v>
      </c>
      <c r="O762" s="1" t="s">
        <v>526</v>
      </c>
      <c r="P762" s="1" t="s">
        <v>526</v>
      </c>
      <c r="Q762" s="1" t="s">
        <v>526</v>
      </c>
      <c r="R762" s="1" t="s">
        <v>526</v>
      </c>
      <c r="S762" s="1" t="s">
        <v>526</v>
      </c>
      <c r="T762" s="1" t="s">
        <v>336</v>
      </c>
      <c r="U762" s="1" t="s">
        <v>336</v>
      </c>
      <c r="V762" s="1" t="s">
        <v>336</v>
      </c>
      <c r="W762" s="1" t="s">
        <v>336</v>
      </c>
      <c r="X762" s="1" t="s">
        <v>336</v>
      </c>
      <c r="Y762" s="1" t="s">
        <v>336</v>
      </c>
      <c r="Z762" s="1" t="s">
        <v>336</v>
      </c>
      <c r="AA762" s="1"/>
      <c r="AB762" s="1"/>
      <c r="AC762" s="1"/>
      <c r="AD762" s="1"/>
      <c r="AE762" s="1"/>
      <c r="AF762" s="1"/>
      <c r="AG762" s="1"/>
      <c r="AH762" s="18" t="str">
        <f t="array" ref="AH7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2" s="18" t="str">
        <f t="array" ref="AI7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2" s="18" t="e">
        <f>VLOOKUP(data[Lead Name],get_cat!$A$170:$B$171,2,0)</f>
        <v>#N/A</v>
      </c>
    </row>
    <row r="763" spans="1:37" x14ac:dyDescent="0.3">
      <c r="A763" s="1" t="s">
        <v>524</v>
      </c>
      <c r="B763" s="1" t="s">
        <v>336</v>
      </c>
      <c r="C763" s="1" t="s">
        <v>336</v>
      </c>
      <c r="D763" s="1" t="s">
        <v>336</v>
      </c>
      <c r="E763" s="1" t="s">
        <v>526</v>
      </c>
      <c r="F763" s="1" t="s">
        <v>526</v>
      </c>
      <c r="G763" s="1" t="s">
        <v>526</v>
      </c>
      <c r="H763" s="1" t="s">
        <v>526</v>
      </c>
      <c r="I763" s="1" t="s">
        <v>526</v>
      </c>
      <c r="J763" s="1" t="s">
        <v>526</v>
      </c>
      <c r="K763" s="1" t="s">
        <v>526</v>
      </c>
      <c r="L763" s="1" t="s">
        <v>526</v>
      </c>
      <c r="M763" s="1" t="s">
        <v>526</v>
      </c>
      <c r="N763" s="1" t="s">
        <v>526</v>
      </c>
      <c r="O763" s="1" t="s">
        <v>526</v>
      </c>
      <c r="P763" s="1" t="s">
        <v>526</v>
      </c>
      <c r="Q763" s="1" t="s">
        <v>526</v>
      </c>
      <c r="R763" s="1" t="s">
        <v>526</v>
      </c>
      <c r="S763" s="1" t="s">
        <v>526</v>
      </c>
      <c r="T763" s="1" t="s">
        <v>336</v>
      </c>
      <c r="U763" s="1" t="s">
        <v>336</v>
      </c>
      <c r="V763" s="1" t="s">
        <v>336</v>
      </c>
      <c r="W763" s="1" t="s">
        <v>336</v>
      </c>
      <c r="X763" s="1" t="s">
        <v>336</v>
      </c>
      <c r="Y763" s="1" t="s">
        <v>336</v>
      </c>
      <c r="Z763" s="1" t="s">
        <v>336</v>
      </c>
      <c r="AA763" s="1"/>
      <c r="AB763" s="1"/>
      <c r="AC763" s="1"/>
      <c r="AD763" s="1"/>
      <c r="AE763" s="1"/>
      <c r="AF763" s="1"/>
      <c r="AG763" s="1"/>
      <c r="AH763" s="18" t="str">
        <f t="array" ref="AH7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3" s="18" t="str">
        <f t="array" ref="AI7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3" s="18" t="e">
        <f>VLOOKUP(data[Lead Name],get_cat!$A$170:$B$171,2,0)</f>
        <v>#N/A</v>
      </c>
    </row>
    <row r="764" spans="1:37" x14ac:dyDescent="0.3">
      <c r="A764" s="1" t="s">
        <v>524</v>
      </c>
      <c r="B764" s="1" t="s">
        <v>336</v>
      </c>
      <c r="C764" s="1" t="s">
        <v>336</v>
      </c>
      <c r="D764" s="1" t="s">
        <v>336</v>
      </c>
      <c r="E764" s="1" t="s">
        <v>526</v>
      </c>
      <c r="F764" s="1" t="s">
        <v>526</v>
      </c>
      <c r="G764" s="1" t="s">
        <v>526</v>
      </c>
      <c r="H764" s="1" t="s">
        <v>526</v>
      </c>
      <c r="I764" s="1" t="s">
        <v>526</v>
      </c>
      <c r="J764" s="1" t="s">
        <v>526</v>
      </c>
      <c r="K764" s="1" t="s">
        <v>526</v>
      </c>
      <c r="L764" s="1" t="s">
        <v>526</v>
      </c>
      <c r="M764" s="1" t="s">
        <v>526</v>
      </c>
      <c r="N764" s="1" t="s">
        <v>526</v>
      </c>
      <c r="O764" s="1" t="s">
        <v>526</v>
      </c>
      <c r="P764" s="1" t="s">
        <v>526</v>
      </c>
      <c r="Q764" s="1" t="s">
        <v>526</v>
      </c>
      <c r="R764" s="1" t="s">
        <v>526</v>
      </c>
      <c r="S764" s="1" t="s">
        <v>526</v>
      </c>
      <c r="T764" s="1" t="s">
        <v>336</v>
      </c>
      <c r="U764" s="1" t="s">
        <v>336</v>
      </c>
      <c r="V764" s="1" t="s">
        <v>336</v>
      </c>
      <c r="W764" s="1" t="s">
        <v>336</v>
      </c>
      <c r="X764" s="1" t="s">
        <v>336</v>
      </c>
      <c r="Y764" s="1" t="s">
        <v>336</v>
      </c>
      <c r="Z764" s="1" t="s">
        <v>336</v>
      </c>
      <c r="AA764" s="1"/>
      <c r="AB764" s="1"/>
      <c r="AC764" s="1"/>
      <c r="AD764" s="1"/>
      <c r="AE764" s="1"/>
      <c r="AF764" s="1"/>
      <c r="AG764" s="1"/>
      <c r="AH764" s="18" t="str">
        <f t="array" ref="AH7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4" s="18" t="str">
        <f t="array" ref="AI7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4" s="18" t="e">
        <f>VLOOKUP(data[Lead Name],get_cat!$A$170:$B$171,2,0)</f>
        <v>#N/A</v>
      </c>
    </row>
    <row r="765" spans="1:37" x14ac:dyDescent="0.3">
      <c r="A765" s="1" t="s">
        <v>524</v>
      </c>
      <c r="B765" s="1" t="s">
        <v>336</v>
      </c>
      <c r="C765" s="1" t="s">
        <v>336</v>
      </c>
      <c r="D765" s="1" t="s">
        <v>336</v>
      </c>
      <c r="E765" s="1" t="s">
        <v>526</v>
      </c>
      <c r="F765" s="1" t="s">
        <v>526</v>
      </c>
      <c r="G765" s="1" t="s">
        <v>526</v>
      </c>
      <c r="H765" s="1" t="s">
        <v>526</v>
      </c>
      <c r="I765" s="1" t="s">
        <v>526</v>
      </c>
      <c r="J765" s="1" t="s">
        <v>526</v>
      </c>
      <c r="K765" s="1" t="s">
        <v>526</v>
      </c>
      <c r="L765" s="1" t="s">
        <v>526</v>
      </c>
      <c r="M765" s="1" t="s">
        <v>526</v>
      </c>
      <c r="N765" s="1" t="s">
        <v>526</v>
      </c>
      <c r="O765" s="1" t="s">
        <v>526</v>
      </c>
      <c r="P765" s="1" t="s">
        <v>526</v>
      </c>
      <c r="Q765" s="1" t="s">
        <v>526</v>
      </c>
      <c r="R765" s="1" t="s">
        <v>526</v>
      </c>
      <c r="S765" s="1" t="s">
        <v>526</v>
      </c>
      <c r="T765" s="1" t="s">
        <v>336</v>
      </c>
      <c r="U765" s="1" t="s">
        <v>336</v>
      </c>
      <c r="V765" s="1" t="s">
        <v>336</v>
      </c>
      <c r="W765" s="1" t="s">
        <v>336</v>
      </c>
      <c r="X765" s="1" t="s">
        <v>336</v>
      </c>
      <c r="Y765" s="1" t="s">
        <v>336</v>
      </c>
      <c r="Z765" s="1" t="s">
        <v>336</v>
      </c>
      <c r="AA765" s="1"/>
      <c r="AB765" s="1"/>
      <c r="AC765" s="1"/>
      <c r="AD765" s="1"/>
      <c r="AE765" s="1"/>
      <c r="AF765" s="1"/>
      <c r="AG765" s="1"/>
      <c r="AH765" s="18" t="str">
        <f t="array" ref="AH7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5" s="18" t="str">
        <f t="array" ref="AI7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5" s="18" t="e">
        <f>VLOOKUP(data[Lead Name],get_cat!$A$170:$B$171,2,0)</f>
        <v>#N/A</v>
      </c>
    </row>
    <row r="766" spans="1:37" x14ac:dyDescent="0.3">
      <c r="A766" s="1" t="s">
        <v>524</v>
      </c>
      <c r="B766" s="1" t="s">
        <v>336</v>
      </c>
      <c r="C766" s="1" t="s">
        <v>336</v>
      </c>
      <c r="D766" s="1" t="s">
        <v>336</v>
      </c>
      <c r="E766" s="1" t="s">
        <v>526</v>
      </c>
      <c r="F766" s="1" t="s">
        <v>526</v>
      </c>
      <c r="G766" s="1" t="s">
        <v>526</v>
      </c>
      <c r="H766" s="1" t="s">
        <v>526</v>
      </c>
      <c r="I766" s="1" t="s">
        <v>526</v>
      </c>
      <c r="J766" s="1" t="s">
        <v>526</v>
      </c>
      <c r="K766" s="1" t="s">
        <v>526</v>
      </c>
      <c r="L766" s="1" t="s">
        <v>526</v>
      </c>
      <c r="M766" s="1" t="s">
        <v>526</v>
      </c>
      <c r="N766" s="1" t="s">
        <v>526</v>
      </c>
      <c r="O766" s="1" t="s">
        <v>526</v>
      </c>
      <c r="P766" s="1" t="s">
        <v>526</v>
      </c>
      <c r="Q766" s="1" t="s">
        <v>526</v>
      </c>
      <c r="R766" s="1" t="s">
        <v>526</v>
      </c>
      <c r="S766" s="1" t="s">
        <v>526</v>
      </c>
      <c r="T766" s="1" t="s">
        <v>336</v>
      </c>
      <c r="U766" s="1" t="s">
        <v>336</v>
      </c>
      <c r="V766" s="1" t="s">
        <v>336</v>
      </c>
      <c r="W766" s="1" t="s">
        <v>336</v>
      </c>
      <c r="X766" s="1" t="s">
        <v>336</v>
      </c>
      <c r="Y766" s="1" t="s">
        <v>336</v>
      </c>
      <c r="Z766" s="1" t="s">
        <v>336</v>
      </c>
      <c r="AA766" s="1"/>
      <c r="AB766" s="1"/>
      <c r="AC766" s="1"/>
      <c r="AD766" s="1"/>
      <c r="AE766" s="1"/>
      <c r="AF766" s="1"/>
      <c r="AG766" s="1"/>
      <c r="AH766" s="18" t="str">
        <f t="array" ref="AH7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6" s="18" t="str">
        <f t="array" ref="AI7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6" s="18" t="e">
        <f>VLOOKUP(data[Lead Name],get_cat!$A$170:$B$171,2,0)</f>
        <v>#N/A</v>
      </c>
    </row>
    <row r="767" spans="1:37" x14ac:dyDescent="0.3">
      <c r="A767" s="1" t="s">
        <v>524</v>
      </c>
      <c r="B767" s="1" t="s">
        <v>336</v>
      </c>
      <c r="C767" s="1" t="s">
        <v>336</v>
      </c>
      <c r="D767" s="1" t="s">
        <v>336</v>
      </c>
      <c r="E767" s="1" t="s">
        <v>526</v>
      </c>
      <c r="F767" s="1" t="s">
        <v>526</v>
      </c>
      <c r="G767" s="1" t="s">
        <v>526</v>
      </c>
      <c r="H767" s="1" t="s">
        <v>526</v>
      </c>
      <c r="I767" s="1" t="s">
        <v>526</v>
      </c>
      <c r="J767" s="1" t="s">
        <v>526</v>
      </c>
      <c r="K767" s="1" t="s">
        <v>526</v>
      </c>
      <c r="L767" s="1" t="s">
        <v>526</v>
      </c>
      <c r="M767" s="1" t="s">
        <v>526</v>
      </c>
      <c r="N767" s="1" t="s">
        <v>526</v>
      </c>
      <c r="O767" s="1" t="s">
        <v>526</v>
      </c>
      <c r="P767" s="1" t="s">
        <v>526</v>
      </c>
      <c r="Q767" s="1" t="s">
        <v>526</v>
      </c>
      <c r="R767" s="1" t="s">
        <v>526</v>
      </c>
      <c r="S767" s="1" t="s">
        <v>526</v>
      </c>
      <c r="T767" s="1" t="s">
        <v>336</v>
      </c>
      <c r="U767" s="1" t="s">
        <v>336</v>
      </c>
      <c r="V767" s="1" t="s">
        <v>336</v>
      </c>
      <c r="W767" s="1" t="s">
        <v>336</v>
      </c>
      <c r="X767" s="1" t="s">
        <v>336</v>
      </c>
      <c r="Y767" s="1" t="s">
        <v>336</v>
      </c>
      <c r="Z767" s="1" t="s">
        <v>336</v>
      </c>
      <c r="AA767" s="1"/>
      <c r="AB767" s="1"/>
      <c r="AC767" s="1"/>
      <c r="AD767" s="1"/>
      <c r="AE767" s="1"/>
      <c r="AF767" s="1"/>
      <c r="AG767" s="1"/>
      <c r="AH767" s="18" t="str">
        <f t="array" ref="AH7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7" s="18" t="str">
        <f t="array" ref="AI7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7" s="18" t="e">
        <f>VLOOKUP(data[Lead Name],get_cat!$A$170:$B$171,2,0)</f>
        <v>#N/A</v>
      </c>
    </row>
    <row r="768" spans="1:37" x14ac:dyDescent="0.3">
      <c r="A768" s="1" t="s">
        <v>524</v>
      </c>
      <c r="B768" s="1" t="s">
        <v>336</v>
      </c>
      <c r="C768" s="1" t="s">
        <v>336</v>
      </c>
      <c r="D768" s="1" t="s">
        <v>336</v>
      </c>
      <c r="E768" s="1" t="s">
        <v>526</v>
      </c>
      <c r="F768" s="1" t="s">
        <v>526</v>
      </c>
      <c r="G768" s="1" t="s">
        <v>526</v>
      </c>
      <c r="H768" s="1" t="s">
        <v>526</v>
      </c>
      <c r="I768" s="1" t="s">
        <v>526</v>
      </c>
      <c r="J768" s="1" t="s">
        <v>526</v>
      </c>
      <c r="K768" s="1" t="s">
        <v>526</v>
      </c>
      <c r="L768" s="1" t="s">
        <v>526</v>
      </c>
      <c r="M768" s="1" t="s">
        <v>526</v>
      </c>
      <c r="N768" s="1" t="s">
        <v>526</v>
      </c>
      <c r="O768" s="1" t="s">
        <v>526</v>
      </c>
      <c r="P768" s="1" t="s">
        <v>526</v>
      </c>
      <c r="Q768" s="1" t="s">
        <v>526</v>
      </c>
      <c r="R768" s="1" t="s">
        <v>526</v>
      </c>
      <c r="S768" s="1" t="s">
        <v>526</v>
      </c>
      <c r="T768" s="1" t="s">
        <v>336</v>
      </c>
      <c r="U768" s="1" t="s">
        <v>336</v>
      </c>
      <c r="V768" s="1" t="s">
        <v>336</v>
      </c>
      <c r="W768" s="1" t="s">
        <v>336</v>
      </c>
      <c r="X768" s="1" t="s">
        <v>336</v>
      </c>
      <c r="Y768" s="1" t="s">
        <v>336</v>
      </c>
      <c r="Z768" s="1" t="s">
        <v>336</v>
      </c>
      <c r="AA768" s="1"/>
      <c r="AB768" s="1"/>
      <c r="AC768" s="1"/>
      <c r="AD768" s="1"/>
      <c r="AE768" s="1"/>
      <c r="AF768" s="1"/>
      <c r="AG768" s="1"/>
      <c r="AH768" s="18" t="str">
        <f t="array" ref="AH7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8" s="18" t="str">
        <f t="array" ref="AI7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8" s="18" t="e">
        <f>VLOOKUP(data[Lead Name],get_cat!$A$170:$B$171,2,0)</f>
        <v>#N/A</v>
      </c>
    </row>
    <row r="769" spans="1:37" x14ac:dyDescent="0.3">
      <c r="A769" s="1" t="s">
        <v>524</v>
      </c>
      <c r="B769" s="1" t="s">
        <v>336</v>
      </c>
      <c r="C769" s="1" t="s">
        <v>336</v>
      </c>
      <c r="D769" s="1" t="s">
        <v>336</v>
      </c>
      <c r="E769" s="1" t="s">
        <v>526</v>
      </c>
      <c r="F769" s="1" t="s">
        <v>526</v>
      </c>
      <c r="G769" s="1" t="s">
        <v>526</v>
      </c>
      <c r="H769" s="1" t="s">
        <v>526</v>
      </c>
      <c r="I769" s="1" t="s">
        <v>526</v>
      </c>
      <c r="J769" s="1" t="s">
        <v>526</v>
      </c>
      <c r="K769" s="1" t="s">
        <v>526</v>
      </c>
      <c r="L769" s="1" t="s">
        <v>526</v>
      </c>
      <c r="M769" s="1" t="s">
        <v>526</v>
      </c>
      <c r="N769" s="1" t="s">
        <v>526</v>
      </c>
      <c r="O769" s="1" t="s">
        <v>526</v>
      </c>
      <c r="P769" s="1" t="s">
        <v>526</v>
      </c>
      <c r="Q769" s="1" t="s">
        <v>526</v>
      </c>
      <c r="R769" s="1" t="s">
        <v>526</v>
      </c>
      <c r="S769" s="1" t="s">
        <v>526</v>
      </c>
      <c r="T769" s="1" t="s">
        <v>336</v>
      </c>
      <c r="U769" s="1" t="s">
        <v>336</v>
      </c>
      <c r="V769" s="1" t="s">
        <v>336</v>
      </c>
      <c r="W769" s="1" t="s">
        <v>336</v>
      </c>
      <c r="X769" s="1" t="s">
        <v>336</v>
      </c>
      <c r="Y769" s="1" t="s">
        <v>336</v>
      </c>
      <c r="Z769" s="1" t="s">
        <v>336</v>
      </c>
      <c r="AA769" s="1"/>
      <c r="AB769" s="1"/>
      <c r="AC769" s="1"/>
      <c r="AD769" s="1"/>
      <c r="AE769" s="1"/>
      <c r="AF769" s="1"/>
      <c r="AG769" s="1"/>
      <c r="AH769" s="18" t="str">
        <f t="array" ref="AH7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69" s="18" t="str">
        <f t="array" ref="AI7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69" s="18" t="e">
        <f>VLOOKUP(data[Lead Name],get_cat!$A$170:$B$171,2,0)</f>
        <v>#N/A</v>
      </c>
    </row>
    <row r="770" spans="1:37" x14ac:dyDescent="0.3">
      <c r="A770" s="1" t="s">
        <v>524</v>
      </c>
      <c r="B770" s="1" t="s">
        <v>336</v>
      </c>
      <c r="C770" s="1" t="s">
        <v>336</v>
      </c>
      <c r="D770" s="1" t="s">
        <v>336</v>
      </c>
      <c r="E770" s="1" t="s">
        <v>526</v>
      </c>
      <c r="F770" s="1" t="s">
        <v>526</v>
      </c>
      <c r="G770" s="1" t="s">
        <v>526</v>
      </c>
      <c r="H770" s="1" t="s">
        <v>526</v>
      </c>
      <c r="I770" s="1" t="s">
        <v>526</v>
      </c>
      <c r="J770" s="1" t="s">
        <v>526</v>
      </c>
      <c r="K770" s="1" t="s">
        <v>526</v>
      </c>
      <c r="L770" s="1" t="s">
        <v>526</v>
      </c>
      <c r="M770" s="1" t="s">
        <v>526</v>
      </c>
      <c r="N770" s="1" t="s">
        <v>526</v>
      </c>
      <c r="O770" s="1" t="s">
        <v>526</v>
      </c>
      <c r="P770" s="1" t="s">
        <v>526</v>
      </c>
      <c r="Q770" s="1" t="s">
        <v>526</v>
      </c>
      <c r="R770" s="1" t="s">
        <v>526</v>
      </c>
      <c r="S770" s="1" t="s">
        <v>526</v>
      </c>
      <c r="T770" s="1" t="s">
        <v>336</v>
      </c>
      <c r="U770" s="1" t="s">
        <v>336</v>
      </c>
      <c r="V770" s="1" t="s">
        <v>336</v>
      </c>
      <c r="W770" s="1" t="s">
        <v>336</v>
      </c>
      <c r="X770" s="1" t="s">
        <v>336</v>
      </c>
      <c r="Y770" s="1" t="s">
        <v>336</v>
      </c>
      <c r="Z770" s="1" t="s">
        <v>336</v>
      </c>
      <c r="AA770" s="1"/>
      <c r="AB770" s="1"/>
      <c r="AC770" s="1"/>
      <c r="AD770" s="1"/>
      <c r="AE770" s="1"/>
      <c r="AF770" s="1"/>
      <c r="AG770" s="1"/>
      <c r="AH770" s="18" t="str">
        <f t="array" ref="AH7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0" s="18" t="str">
        <f t="array" ref="AI7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0" s="18" t="e">
        <f>VLOOKUP(data[Lead Name],get_cat!$A$170:$B$171,2,0)</f>
        <v>#N/A</v>
      </c>
    </row>
    <row r="771" spans="1:37" x14ac:dyDescent="0.3">
      <c r="A771" s="1" t="s">
        <v>524</v>
      </c>
      <c r="B771" s="1" t="s">
        <v>336</v>
      </c>
      <c r="C771" s="1" t="s">
        <v>336</v>
      </c>
      <c r="D771" s="1" t="s">
        <v>336</v>
      </c>
      <c r="E771" s="1" t="s">
        <v>526</v>
      </c>
      <c r="F771" s="1" t="s">
        <v>526</v>
      </c>
      <c r="G771" s="1" t="s">
        <v>526</v>
      </c>
      <c r="H771" s="1" t="s">
        <v>526</v>
      </c>
      <c r="I771" s="1" t="s">
        <v>526</v>
      </c>
      <c r="J771" s="1" t="s">
        <v>526</v>
      </c>
      <c r="K771" s="1" t="s">
        <v>526</v>
      </c>
      <c r="L771" s="1" t="s">
        <v>526</v>
      </c>
      <c r="M771" s="1" t="s">
        <v>526</v>
      </c>
      <c r="N771" s="1" t="s">
        <v>526</v>
      </c>
      <c r="O771" s="1" t="s">
        <v>526</v>
      </c>
      <c r="P771" s="1" t="s">
        <v>526</v>
      </c>
      <c r="Q771" s="1" t="s">
        <v>526</v>
      </c>
      <c r="R771" s="1" t="s">
        <v>526</v>
      </c>
      <c r="S771" s="1" t="s">
        <v>526</v>
      </c>
      <c r="T771" s="1" t="s">
        <v>336</v>
      </c>
      <c r="U771" s="1" t="s">
        <v>336</v>
      </c>
      <c r="V771" s="1" t="s">
        <v>336</v>
      </c>
      <c r="W771" s="1" t="s">
        <v>336</v>
      </c>
      <c r="X771" s="1" t="s">
        <v>336</v>
      </c>
      <c r="Y771" s="1" t="s">
        <v>336</v>
      </c>
      <c r="Z771" s="1" t="s">
        <v>336</v>
      </c>
      <c r="AA771" s="1"/>
      <c r="AB771" s="1"/>
      <c r="AC771" s="1"/>
      <c r="AD771" s="1"/>
      <c r="AE771" s="1"/>
      <c r="AF771" s="1"/>
      <c r="AG771" s="1"/>
      <c r="AH771" s="18" t="str">
        <f t="array" ref="AH7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1" s="18" t="str">
        <f t="array" ref="AI7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1" s="18" t="e">
        <f>VLOOKUP(data[Lead Name],get_cat!$A$170:$B$171,2,0)</f>
        <v>#N/A</v>
      </c>
    </row>
    <row r="772" spans="1:37" x14ac:dyDescent="0.3">
      <c r="A772" s="1" t="s">
        <v>524</v>
      </c>
      <c r="B772" s="1" t="s">
        <v>336</v>
      </c>
      <c r="C772" s="1" t="s">
        <v>336</v>
      </c>
      <c r="D772" s="1" t="s">
        <v>336</v>
      </c>
      <c r="E772" s="1" t="s">
        <v>526</v>
      </c>
      <c r="F772" s="1" t="s">
        <v>526</v>
      </c>
      <c r="G772" s="1" t="s">
        <v>526</v>
      </c>
      <c r="H772" s="1" t="s">
        <v>526</v>
      </c>
      <c r="I772" s="1" t="s">
        <v>526</v>
      </c>
      <c r="J772" s="1" t="s">
        <v>526</v>
      </c>
      <c r="K772" s="1" t="s">
        <v>526</v>
      </c>
      <c r="L772" s="1" t="s">
        <v>526</v>
      </c>
      <c r="M772" s="1" t="s">
        <v>526</v>
      </c>
      <c r="N772" s="1" t="s">
        <v>526</v>
      </c>
      <c r="O772" s="1" t="s">
        <v>526</v>
      </c>
      <c r="P772" s="1" t="s">
        <v>526</v>
      </c>
      <c r="Q772" s="1" t="s">
        <v>526</v>
      </c>
      <c r="R772" s="1" t="s">
        <v>526</v>
      </c>
      <c r="S772" s="1" t="s">
        <v>526</v>
      </c>
      <c r="T772" s="1" t="s">
        <v>336</v>
      </c>
      <c r="U772" s="1" t="s">
        <v>336</v>
      </c>
      <c r="V772" s="1" t="s">
        <v>336</v>
      </c>
      <c r="W772" s="1" t="s">
        <v>336</v>
      </c>
      <c r="X772" s="1" t="s">
        <v>336</v>
      </c>
      <c r="Y772" s="1" t="s">
        <v>336</v>
      </c>
      <c r="Z772" s="1" t="s">
        <v>336</v>
      </c>
      <c r="AA772" s="1"/>
      <c r="AB772" s="1"/>
      <c r="AC772" s="1"/>
      <c r="AD772" s="1"/>
      <c r="AE772" s="1"/>
      <c r="AF772" s="1"/>
      <c r="AG772" s="1"/>
      <c r="AH772" s="18" t="str">
        <f t="array" ref="AH7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2" s="18" t="str">
        <f t="array" ref="AI7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2" s="18" t="e">
        <f>VLOOKUP(data[Lead Name],get_cat!$A$170:$B$171,2,0)</f>
        <v>#N/A</v>
      </c>
    </row>
    <row r="773" spans="1:37" x14ac:dyDescent="0.3">
      <c r="A773" s="1" t="s">
        <v>524</v>
      </c>
      <c r="B773" s="1" t="s">
        <v>336</v>
      </c>
      <c r="C773" s="1" t="s">
        <v>336</v>
      </c>
      <c r="D773" s="1" t="s">
        <v>336</v>
      </c>
      <c r="E773" s="1" t="s">
        <v>526</v>
      </c>
      <c r="F773" s="1" t="s">
        <v>526</v>
      </c>
      <c r="G773" s="1" t="s">
        <v>526</v>
      </c>
      <c r="H773" s="1" t="s">
        <v>526</v>
      </c>
      <c r="I773" s="1" t="s">
        <v>526</v>
      </c>
      <c r="J773" s="1" t="s">
        <v>526</v>
      </c>
      <c r="K773" s="1" t="s">
        <v>526</v>
      </c>
      <c r="L773" s="1" t="s">
        <v>526</v>
      </c>
      <c r="M773" s="1" t="s">
        <v>526</v>
      </c>
      <c r="N773" s="1" t="s">
        <v>526</v>
      </c>
      <c r="O773" s="1" t="s">
        <v>526</v>
      </c>
      <c r="P773" s="1" t="s">
        <v>526</v>
      </c>
      <c r="Q773" s="1" t="s">
        <v>526</v>
      </c>
      <c r="R773" s="1" t="s">
        <v>526</v>
      </c>
      <c r="S773" s="1" t="s">
        <v>526</v>
      </c>
      <c r="T773" s="1" t="s">
        <v>336</v>
      </c>
      <c r="U773" s="1" t="s">
        <v>336</v>
      </c>
      <c r="V773" s="1" t="s">
        <v>336</v>
      </c>
      <c r="W773" s="1" t="s">
        <v>336</v>
      </c>
      <c r="X773" s="1" t="s">
        <v>336</v>
      </c>
      <c r="Y773" s="1" t="s">
        <v>336</v>
      </c>
      <c r="Z773" s="1" t="s">
        <v>336</v>
      </c>
      <c r="AA773" s="1"/>
      <c r="AB773" s="1"/>
      <c r="AC773" s="1"/>
      <c r="AD773" s="1"/>
      <c r="AE773" s="1"/>
      <c r="AF773" s="1"/>
      <c r="AG773" s="1"/>
      <c r="AH773" s="18" t="str">
        <f t="array" ref="AH7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3" s="18" t="str">
        <f t="array" ref="AI7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3" s="18" t="e">
        <f>VLOOKUP(data[Lead Name],get_cat!$A$170:$B$171,2,0)</f>
        <v>#N/A</v>
      </c>
    </row>
    <row r="774" spans="1:37" x14ac:dyDescent="0.3">
      <c r="A774" s="1" t="s">
        <v>524</v>
      </c>
      <c r="B774" s="1" t="s">
        <v>336</v>
      </c>
      <c r="C774" s="1" t="s">
        <v>336</v>
      </c>
      <c r="D774" s="1" t="s">
        <v>336</v>
      </c>
      <c r="E774" s="1" t="s">
        <v>526</v>
      </c>
      <c r="F774" s="1" t="s">
        <v>526</v>
      </c>
      <c r="G774" s="1" t="s">
        <v>526</v>
      </c>
      <c r="H774" s="1" t="s">
        <v>526</v>
      </c>
      <c r="I774" s="1" t="s">
        <v>526</v>
      </c>
      <c r="J774" s="1" t="s">
        <v>526</v>
      </c>
      <c r="K774" s="1" t="s">
        <v>526</v>
      </c>
      <c r="L774" s="1" t="s">
        <v>526</v>
      </c>
      <c r="M774" s="1" t="s">
        <v>526</v>
      </c>
      <c r="N774" s="1" t="s">
        <v>526</v>
      </c>
      <c r="O774" s="1" t="s">
        <v>526</v>
      </c>
      <c r="P774" s="1" t="s">
        <v>526</v>
      </c>
      <c r="Q774" s="1" t="s">
        <v>526</v>
      </c>
      <c r="R774" s="1" t="s">
        <v>526</v>
      </c>
      <c r="S774" s="1" t="s">
        <v>526</v>
      </c>
      <c r="T774" s="1" t="s">
        <v>336</v>
      </c>
      <c r="U774" s="1" t="s">
        <v>336</v>
      </c>
      <c r="V774" s="1" t="s">
        <v>336</v>
      </c>
      <c r="W774" s="1" t="s">
        <v>336</v>
      </c>
      <c r="X774" s="1" t="s">
        <v>336</v>
      </c>
      <c r="Y774" s="1" t="s">
        <v>336</v>
      </c>
      <c r="Z774" s="1" t="s">
        <v>336</v>
      </c>
      <c r="AA774" s="1"/>
      <c r="AB774" s="1"/>
      <c r="AC774" s="1"/>
      <c r="AD774" s="1"/>
      <c r="AE774" s="1"/>
      <c r="AF774" s="1"/>
      <c r="AG774" s="1"/>
      <c r="AH774" s="18" t="str">
        <f t="array" ref="AH7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4" s="18" t="str">
        <f t="array" ref="AI7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4" s="18" t="e">
        <f>VLOOKUP(data[Lead Name],get_cat!$A$170:$B$171,2,0)</f>
        <v>#N/A</v>
      </c>
    </row>
    <row r="775" spans="1:37" x14ac:dyDescent="0.3">
      <c r="A775" s="1" t="s">
        <v>524</v>
      </c>
      <c r="B775" s="1" t="s">
        <v>336</v>
      </c>
      <c r="C775" s="1" t="s">
        <v>336</v>
      </c>
      <c r="D775" s="1" t="s">
        <v>336</v>
      </c>
      <c r="E775" s="1" t="s">
        <v>526</v>
      </c>
      <c r="F775" s="1" t="s">
        <v>526</v>
      </c>
      <c r="G775" s="1" t="s">
        <v>526</v>
      </c>
      <c r="H775" s="1" t="s">
        <v>526</v>
      </c>
      <c r="I775" s="1" t="s">
        <v>526</v>
      </c>
      <c r="J775" s="1" t="s">
        <v>526</v>
      </c>
      <c r="K775" s="1" t="s">
        <v>526</v>
      </c>
      <c r="L775" s="1" t="s">
        <v>526</v>
      </c>
      <c r="M775" s="1" t="s">
        <v>526</v>
      </c>
      <c r="N775" s="1" t="s">
        <v>526</v>
      </c>
      <c r="O775" s="1" t="s">
        <v>526</v>
      </c>
      <c r="P775" s="1" t="s">
        <v>526</v>
      </c>
      <c r="Q775" s="1" t="s">
        <v>526</v>
      </c>
      <c r="R775" s="1" t="s">
        <v>526</v>
      </c>
      <c r="S775" s="1" t="s">
        <v>526</v>
      </c>
      <c r="T775" s="1" t="s">
        <v>336</v>
      </c>
      <c r="U775" s="1" t="s">
        <v>336</v>
      </c>
      <c r="V775" s="1" t="s">
        <v>336</v>
      </c>
      <c r="W775" s="1" t="s">
        <v>336</v>
      </c>
      <c r="X775" s="1" t="s">
        <v>336</v>
      </c>
      <c r="Y775" s="1" t="s">
        <v>336</v>
      </c>
      <c r="Z775" s="1" t="s">
        <v>336</v>
      </c>
      <c r="AA775" s="1"/>
      <c r="AB775" s="1"/>
      <c r="AC775" s="1"/>
      <c r="AD775" s="1"/>
      <c r="AE775" s="1"/>
      <c r="AF775" s="1"/>
      <c r="AG775" s="1"/>
      <c r="AH775" s="18" t="str">
        <f t="array" ref="AH7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5" s="18" t="str">
        <f t="array" ref="AI7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5" s="18" t="e">
        <f>VLOOKUP(data[Lead Name],get_cat!$A$170:$B$171,2,0)</f>
        <v>#N/A</v>
      </c>
    </row>
    <row r="776" spans="1:37" x14ac:dyDescent="0.3">
      <c r="A776" s="1" t="s">
        <v>524</v>
      </c>
      <c r="B776" s="1" t="s">
        <v>336</v>
      </c>
      <c r="C776" s="1" t="s">
        <v>336</v>
      </c>
      <c r="D776" s="1" t="s">
        <v>336</v>
      </c>
      <c r="E776" s="1" t="s">
        <v>526</v>
      </c>
      <c r="F776" s="1" t="s">
        <v>526</v>
      </c>
      <c r="G776" s="1" t="s">
        <v>526</v>
      </c>
      <c r="H776" s="1" t="s">
        <v>526</v>
      </c>
      <c r="I776" s="1" t="s">
        <v>526</v>
      </c>
      <c r="J776" s="1" t="s">
        <v>526</v>
      </c>
      <c r="K776" s="1" t="s">
        <v>526</v>
      </c>
      <c r="L776" s="1" t="s">
        <v>526</v>
      </c>
      <c r="M776" s="1" t="s">
        <v>526</v>
      </c>
      <c r="N776" s="1" t="s">
        <v>526</v>
      </c>
      <c r="O776" s="1" t="s">
        <v>526</v>
      </c>
      <c r="P776" s="1" t="s">
        <v>526</v>
      </c>
      <c r="Q776" s="1" t="s">
        <v>526</v>
      </c>
      <c r="R776" s="1" t="s">
        <v>526</v>
      </c>
      <c r="S776" s="1" t="s">
        <v>526</v>
      </c>
      <c r="T776" s="1" t="s">
        <v>336</v>
      </c>
      <c r="U776" s="1" t="s">
        <v>336</v>
      </c>
      <c r="V776" s="1" t="s">
        <v>336</v>
      </c>
      <c r="W776" s="1" t="s">
        <v>336</v>
      </c>
      <c r="X776" s="1" t="s">
        <v>336</v>
      </c>
      <c r="Y776" s="1" t="s">
        <v>336</v>
      </c>
      <c r="Z776" s="1" t="s">
        <v>336</v>
      </c>
      <c r="AA776" s="1"/>
      <c r="AB776" s="1"/>
      <c r="AC776" s="1"/>
      <c r="AD776" s="1"/>
      <c r="AE776" s="1"/>
      <c r="AF776" s="1"/>
      <c r="AG776" s="1"/>
      <c r="AH776" s="18" t="str">
        <f t="array" ref="AH7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6" s="18" t="str">
        <f t="array" ref="AI7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6" s="18" t="e">
        <f>VLOOKUP(data[Lead Name],get_cat!$A$170:$B$171,2,0)</f>
        <v>#N/A</v>
      </c>
    </row>
    <row r="777" spans="1:37" x14ac:dyDescent="0.3">
      <c r="A777" s="1" t="s">
        <v>524</v>
      </c>
      <c r="B777" s="1" t="s">
        <v>336</v>
      </c>
      <c r="C777" s="1" t="s">
        <v>336</v>
      </c>
      <c r="D777" s="1" t="s">
        <v>336</v>
      </c>
      <c r="E777" s="1" t="s">
        <v>526</v>
      </c>
      <c r="F777" s="1" t="s">
        <v>526</v>
      </c>
      <c r="G777" s="1" t="s">
        <v>526</v>
      </c>
      <c r="H777" s="1" t="s">
        <v>526</v>
      </c>
      <c r="I777" s="1" t="s">
        <v>526</v>
      </c>
      <c r="J777" s="1" t="s">
        <v>526</v>
      </c>
      <c r="K777" s="1" t="s">
        <v>526</v>
      </c>
      <c r="L777" s="1" t="s">
        <v>526</v>
      </c>
      <c r="M777" s="1" t="s">
        <v>526</v>
      </c>
      <c r="N777" s="1" t="s">
        <v>526</v>
      </c>
      <c r="O777" s="1" t="s">
        <v>526</v>
      </c>
      <c r="P777" s="1" t="s">
        <v>526</v>
      </c>
      <c r="Q777" s="1" t="s">
        <v>526</v>
      </c>
      <c r="R777" s="1" t="s">
        <v>526</v>
      </c>
      <c r="S777" s="1" t="s">
        <v>526</v>
      </c>
      <c r="T777" s="1" t="s">
        <v>336</v>
      </c>
      <c r="U777" s="1" t="s">
        <v>336</v>
      </c>
      <c r="V777" s="1" t="s">
        <v>336</v>
      </c>
      <c r="W777" s="1" t="s">
        <v>336</v>
      </c>
      <c r="X777" s="1" t="s">
        <v>336</v>
      </c>
      <c r="Y777" s="1" t="s">
        <v>336</v>
      </c>
      <c r="Z777" s="1" t="s">
        <v>336</v>
      </c>
      <c r="AA777" s="1"/>
      <c r="AB777" s="1"/>
      <c r="AC777" s="1"/>
      <c r="AD777" s="1"/>
      <c r="AE777" s="1"/>
      <c r="AF777" s="1"/>
      <c r="AG777" s="1"/>
      <c r="AH777" s="18" t="str">
        <f t="array" ref="AH7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7" s="18" t="str">
        <f t="array" ref="AI7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7" s="18" t="e">
        <f>VLOOKUP(data[Lead Name],get_cat!$A$170:$B$171,2,0)</f>
        <v>#N/A</v>
      </c>
    </row>
    <row r="778" spans="1:37" x14ac:dyDescent="0.3">
      <c r="A778" s="1" t="s">
        <v>524</v>
      </c>
      <c r="B778" s="1" t="s">
        <v>336</v>
      </c>
      <c r="C778" s="1" t="s">
        <v>336</v>
      </c>
      <c r="D778" s="1" t="s">
        <v>336</v>
      </c>
      <c r="E778" s="1" t="s">
        <v>526</v>
      </c>
      <c r="F778" s="1" t="s">
        <v>526</v>
      </c>
      <c r="G778" s="1" t="s">
        <v>526</v>
      </c>
      <c r="H778" s="1" t="s">
        <v>526</v>
      </c>
      <c r="I778" s="1" t="s">
        <v>526</v>
      </c>
      <c r="J778" s="1" t="s">
        <v>526</v>
      </c>
      <c r="K778" s="1" t="s">
        <v>526</v>
      </c>
      <c r="L778" s="1" t="s">
        <v>526</v>
      </c>
      <c r="M778" s="1" t="s">
        <v>526</v>
      </c>
      <c r="N778" s="1" t="s">
        <v>526</v>
      </c>
      <c r="O778" s="1" t="s">
        <v>526</v>
      </c>
      <c r="P778" s="1" t="s">
        <v>526</v>
      </c>
      <c r="Q778" s="1" t="s">
        <v>526</v>
      </c>
      <c r="R778" s="1" t="s">
        <v>526</v>
      </c>
      <c r="S778" s="1" t="s">
        <v>526</v>
      </c>
      <c r="T778" s="1" t="s">
        <v>336</v>
      </c>
      <c r="U778" s="1" t="s">
        <v>336</v>
      </c>
      <c r="V778" s="1" t="s">
        <v>336</v>
      </c>
      <c r="W778" s="1" t="s">
        <v>336</v>
      </c>
      <c r="X778" s="1" t="s">
        <v>336</v>
      </c>
      <c r="Y778" s="1" t="s">
        <v>336</v>
      </c>
      <c r="Z778" s="1" t="s">
        <v>336</v>
      </c>
      <c r="AA778" s="1"/>
      <c r="AB778" s="1"/>
      <c r="AC778" s="1"/>
      <c r="AD778" s="1"/>
      <c r="AE778" s="1"/>
      <c r="AF778" s="1"/>
      <c r="AG778" s="1"/>
      <c r="AH778" s="18" t="str">
        <f t="array" ref="AH7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8" s="18" t="str">
        <f t="array" ref="AI7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8" s="18" t="e">
        <f>VLOOKUP(data[Lead Name],get_cat!$A$170:$B$171,2,0)</f>
        <v>#N/A</v>
      </c>
    </row>
    <row r="779" spans="1:37" x14ac:dyDescent="0.3">
      <c r="A779" s="1" t="s">
        <v>524</v>
      </c>
      <c r="B779" s="1" t="s">
        <v>336</v>
      </c>
      <c r="C779" s="1" t="s">
        <v>336</v>
      </c>
      <c r="D779" s="1" t="s">
        <v>336</v>
      </c>
      <c r="E779" s="1" t="s">
        <v>526</v>
      </c>
      <c r="F779" s="1" t="s">
        <v>526</v>
      </c>
      <c r="G779" s="1" t="s">
        <v>526</v>
      </c>
      <c r="H779" s="1" t="s">
        <v>526</v>
      </c>
      <c r="I779" s="1" t="s">
        <v>526</v>
      </c>
      <c r="J779" s="1" t="s">
        <v>526</v>
      </c>
      <c r="K779" s="1" t="s">
        <v>526</v>
      </c>
      <c r="L779" s="1" t="s">
        <v>526</v>
      </c>
      <c r="M779" s="1" t="s">
        <v>526</v>
      </c>
      <c r="N779" s="1" t="s">
        <v>526</v>
      </c>
      <c r="O779" s="1" t="s">
        <v>526</v>
      </c>
      <c r="P779" s="1" t="s">
        <v>526</v>
      </c>
      <c r="Q779" s="1" t="s">
        <v>526</v>
      </c>
      <c r="R779" s="1" t="s">
        <v>526</v>
      </c>
      <c r="S779" s="1" t="s">
        <v>526</v>
      </c>
      <c r="T779" s="1" t="s">
        <v>336</v>
      </c>
      <c r="U779" s="1" t="s">
        <v>336</v>
      </c>
      <c r="V779" s="1" t="s">
        <v>336</v>
      </c>
      <c r="W779" s="1" t="s">
        <v>336</v>
      </c>
      <c r="X779" s="1" t="s">
        <v>336</v>
      </c>
      <c r="Y779" s="1" t="s">
        <v>336</v>
      </c>
      <c r="Z779" s="1" t="s">
        <v>336</v>
      </c>
      <c r="AA779" s="1"/>
      <c r="AB779" s="1"/>
      <c r="AC779" s="1"/>
      <c r="AD779" s="1"/>
      <c r="AE779" s="1"/>
      <c r="AF779" s="1"/>
      <c r="AG779" s="1"/>
      <c r="AH779" s="18" t="str">
        <f t="array" ref="AH7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79" s="18" t="str">
        <f t="array" ref="AI7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79" s="18" t="e">
        <f>VLOOKUP(data[Lead Name],get_cat!$A$170:$B$171,2,0)</f>
        <v>#N/A</v>
      </c>
    </row>
    <row r="780" spans="1:37" x14ac:dyDescent="0.3">
      <c r="A780" s="1" t="s">
        <v>524</v>
      </c>
      <c r="B780" s="1" t="s">
        <v>336</v>
      </c>
      <c r="C780" s="1" t="s">
        <v>336</v>
      </c>
      <c r="D780" s="1" t="s">
        <v>336</v>
      </c>
      <c r="E780" s="1" t="s">
        <v>526</v>
      </c>
      <c r="F780" s="1" t="s">
        <v>526</v>
      </c>
      <c r="G780" s="1" t="s">
        <v>526</v>
      </c>
      <c r="H780" s="1" t="s">
        <v>526</v>
      </c>
      <c r="I780" s="1" t="s">
        <v>526</v>
      </c>
      <c r="J780" s="1" t="s">
        <v>526</v>
      </c>
      <c r="K780" s="1" t="s">
        <v>526</v>
      </c>
      <c r="L780" s="1" t="s">
        <v>526</v>
      </c>
      <c r="M780" s="1" t="s">
        <v>526</v>
      </c>
      <c r="N780" s="1" t="s">
        <v>526</v>
      </c>
      <c r="O780" s="1" t="s">
        <v>526</v>
      </c>
      <c r="P780" s="1" t="s">
        <v>526</v>
      </c>
      <c r="Q780" s="1" t="s">
        <v>526</v>
      </c>
      <c r="R780" s="1" t="s">
        <v>526</v>
      </c>
      <c r="S780" s="1" t="s">
        <v>526</v>
      </c>
      <c r="T780" s="1" t="s">
        <v>336</v>
      </c>
      <c r="U780" s="1" t="s">
        <v>336</v>
      </c>
      <c r="V780" s="1" t="s">
        <v>336</v>
      </c>
      <c r="W780" s="1" t="s">
        <v>336</v>
      </c>
      <c r="X780" s="1" t="s">
        <v>336</v>
      </c>
      <c r="Y780" s="1" t="s">
        <v>336</v>
      </c>
      <c r="Z780" s="1" t="s">
        <v>336</v>
      </c>
      <c r="AA780" s="1"/>
      <c r="AB780" s="1"/>
      <c r="AC780" s="1"/>
      <c r="AD780" s="1"/>
      <c r="AE780" s="1"/>
      <c r="AF780" s="1"/>
      <c r="AG780" s="1"/>
      <c r="AH780" s="18" t="str">
        <f t="array" ref="AH7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0" s="18" t="str">
        <f t="array" ref="AI7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0" s="18" t="e">
        <f>VLOOKUP(data[Lead Name],get_cat!$A$170:$B$171,2,0)</f>
        <v>#N/A</v>
      </c>
    </row>
    <row r="781" spans="1:37" x14ac:dyDescent="0.3">
      <c r="A781" s="1" t="s">
        <v>524</v>
      </c>
      <c r="B781" s="1" t="s">
        <v>336</v>
      </c>
      <c r="C781" s="1" t="s">
        <v>336</v>
      </c>
      <c r="D781" s="1" t="s">
        <v>336</v>
      </c>
      <c r="E781" s="1" t="s">
        <v>526</v>
      </c>
      <c r="F781" s="1" t="s">
        <v>526</v>
      </c>
      <c r="G781" s="1" t="s">
        <v>526</v>
      </c>
      <c r="H781" s="1" t="s">
        <v>526</v>
      </c>
      <c r="I781" s="1" t="s">
        <v>526</v>
      </c>
      <c r="J781" s="1" t="s">
        <v>526</v>
      </c>
      <c r="K781" s="1" t="s">
        <v>526</v>
      </c>
      <c r="L781" s="1" t="s">
        <v>526</v>
      </c>
      <c r="M781" s="1" t="s">
        <v>526</v>
      </c>
      <c r="N781" s="1" t="s">
        <v>526</v>
      </c>
      <c r="O781" s="1" t="s">
        <v>526</v>
      </c>
      <c r="P781" s="1" t="s">
        <v>526</v>
      </c>
      <c r="Q781" s="1" t="s">
        <v>526</v>
      </c>
      <c r="R781" s="1" t="s">
        <v>526</v>
      </c>
      <c r="S781" s="1" t="s">
        <v>526</v>
      </c>
      <c r="T781" s="1" t="s">
        <v>336</v>
      </c>
      <c r="U781" s="1" t="s">
        <v>336</v>
      </c>
      <c r="V781" s="1" t="s">
        <v>336</v>
      </c>
      <c r="W781" s="1" t="s">
        <v>336</v>
      </c>
      <c r="X781" s="1" t="s">
        <v>336</v>
      </c>
      <c r="Y781" s="1" t="s">
        <v>336</v>
      </c>
      <c r="Z781" s="1" t="s">
        <v>336</v>
      </c>
      <c r="AA781" s="1"/>
      <c r="AB781" s="1"/>
      <c r="AC781" s="1"/>
      <c r="AD781" s="1"/>
      <c r="AE781" s="1"/>
      <c r="AF781" s="1"/>
      <c r="AG781" s="1"/>
      <c r="AH781" s="18" t="str">
        <f t="array" ref="AH7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1" s="18" t="str">
        <f t="array" ref="AI7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1" s="18" t="e">
        <f>VLOOKUP(data[Lead Name],get_cat!$A$170:$B$171,2,0)</f>
        <v>#N/A</v>
      </c>
    </row>
    <row r="782" spans="1:37" x14ac:dyDescent="0.3">
      <c r="A782" s="1" t="s">
        <v>524</v>
      </c>
      <c r="B782" s="1" t="s">
        <v>336</v>
      </c>
      <c r="C782" s="1" t="s">
        <v>336</v>
      </c>
      <c r="D782" s="1" t="s">
        <v>336</v>
      </c>
      <c r="E782" s="1" t="s">
        <v>526</v>
      </c>
      <c r="F782" s="1" t="s">
        <v>526</v>
      </c>
      <c r="G782" s="1" t="s">
        <v>526</v>
      </c>
      <c r="H782" s="1" t="s">
        <v>526</v>
      </c>
      <c r="I782" s="1" t="s">
        <v>526</v>
      </c>
      <c r="J782" s="1" t="s">
        <v>526</v>
      </c>
      <c r="K782" s="1" t="s">
        <v>526</v>
      </c>
      <c r="L782" s="1" t="s">
        <v>526</v>
      </c>
      <c r="M782" s="1" t="s">
        <v>526</v>
      </c>
      <c r="N782" s="1" t="s">
        <v>526</v>
      </c>
      <c r="O782" s="1" t="s">
        <v>526</v>
      </c>
      <c r="P782" s="1" t="s">
        <v>526</v>
      </c>
      <c r="Q782" s="1" t="s">
        <v>526</v>
      </c>
      <c r="R782" s="1" t="s">
        <v>526</v>
      </c>
      <c r="S782" s="1" t="s">
        <v>526</v>
      </c>
      <c r="T782" s="1" t="s">
        <v>336</v>
      </c>
      <c r="U782" s="1" t="s">
        <v>336</v>
      </c>
      <c r="V782" s="1" t="s">
        <v>336</v>
      </c>
      <c r="W782" s="1" t="s">
        <v>336</v>
      </c>
      <c r="X782" s="1" t="s">
        <v>336</v>
      </c>
      <c r="Y782" s="1" t="s">
        <v>336</v>
      </c>
      <c r="Z782" s="1" t="s">
        <v>336</v>
      </c>
      <c r="AA782" s="1"/>
      <c r="AB782" s="1"/>
      <c r="AC782" s="1"/>
      <c r="AD782" s="1"/>
      <c r="AE782" s="1"/>
      <c r="AF782" s="1"/>
      <c r="AG782" s="1"/>
      <c r="AH782" s="18" t="str">
        <f t="array" ref="AH7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2" s="18" t="str">
        <f t="array" ref="AI7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2" s="18" t="e">
        <f>VLOOKUP(data[Lead Name],get_cat!$A$170:$B$171,2,0)</f>
        <v>#N/A</v>
      </c>
    </row>
    <row r="783" spans="1:37" x14ac:dyDescent="0.3">
      <c r="A783" s="1" t="s">
        <v>524</v>
      </c>
      <c r="B783" s="1" t="s">
        <v>336</v>
      </c>
      <c r="C783" s="1" t="s">
        <v>336</v>
      </c>
      <c r="D783" s="1" t="s">
        <v>336</v>
      </c>
      <c r="E783" s="1" t="s">
        <v>526</v>
      </c>
      <c r="F783" s="1" t="s">
        <v>526</v>
      </c>
      <c r="G783" s="1" t="s">
        <v>526</v>
      </c>
      <c r="H783" s="1" t="s">
        <v>526</v>
      </c>
      <c r="I783" s="1" t="s">
        <v>526</v>
      </c>
      <c r="J783" s="1" t="s">
        <v>526</v>
      </c>
      <c r="K783" s="1" t="s">
        <v>526</v>
      </c>
      <c r="L783" s="1" t="s">
        <v>526</v>
      </c>
      <c r="M783" s="1" t="s">
        <v>526</v>
      </c>
      <c r="N783" s="1" t="s">
        <v>526</v>
      </c>
      <c r="O783" s="1" t="s">
        <v>526</v>
      </c>
      <c r="P783" s="1" t="s">
        <v>526</v>
      </c>
      <c r="Q783" s="1" t="s">
        <v>526</v>
      </c>
      <c r="R783" s="1" t="s">
        <v>526</v>
      </c>
      <c r="S783" s="1" t="s">
        <v>526</v>
      </c>
      <c r="T783" s="1" t="s">
        <v>336</v>
      </c>
      <c r="U783" s="1" t="s">
        <v>336</v>
      </c>
      <c r="V783" s="1" t="s">
        <v>336</v>
      </c>
      <c r="W783" s="1" t="s">
        <v>336</v>
      </c>
      <c r="X783" s="1" t="s">
        <v>336</v>
      </c>
      <c r="Y783" s="1" t="s">
        <v>336</v>
      </c>
      <c r="Z783" s="1" t="s">
        <v>336</v>
      </c>
      <c r="AA783" s="1"/>
      <c r="AB783" s="1"/>
      <c r="AC783" s="1"/>
      <c r="AD783" s="1"/>
      <c r="AE783" s="1"/>
      <c r="AF783" s="1"/>
      <c r="AG783" s="1"/>
      <c r="AH783" s="18" t="str">
        <f t="array" ref="AH7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3" s="18" t="str">
        <f t="array" ref="AI7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3" s="18" t="e">
        <f>VLOOKUP(data[Lead Name],get_cat!$A$170:$B$171,2,0)</f>
        <v>#N/A</v>
      </c>
    </row>
    <row r="784" spans="1:37" x14ac:dyDescent="0.3">
      <c r="A784" s="1" t="s">
        <v>524</v>
      </c>
      <c r="B784" s="1" t="s">
        <v>336</v>
      </c>
      <c r="C784" s="1" t="s">
        <v>336</v>
      </c>
      <c r="D784" s="1" t="s">
        <v>336</v>
      </c>
      <c r="E784" s="1" t="s">
        <v>526</v>
      </c>
      <c r="F784" s="1" t="s">
        <v>526</v>
      </c>
      <c r="G784" s="1" t="s">
        <v>526</v>
      </c>
      <c r="H784" s="1" t="s">
        <v>526</v>
      </c>
      <c r="I784" s="1" t="s">
        <v>526</v>
      </c>
      <c r="J784" s="1" t="s">
        <v>526</v>
      </c>
      <c r="K784" s="1" t="s">
        <v>526</v>
      </c>
      <c r="L784" s="1" t="s">
        <v>526</v>
      </c>
      <c r="M784" s="1" t="s">
        <v>526</v>
      </c>
      <c r="N784" s="1" t="s">
        <v>526</v>
      </c>
      <c r="O784" s="1" t="s">
        <v>526</v>
      </c>
      <c r="P784" s="1" t="s">
        <v>526</v>
      </c>
      <c r="Q784" s="1" t="s">
        <v>526</v>
      </c>
      <c r="R784" s="1" t="s">
        <v>526</v>
      </c>
      <c r="S784" s="1" t="s">
        <v>526</v>
      </c>
      <c r="T784" s="1" t="s">
        <v>336</v>
      </c>
      <c r="U784" s="1" t="s">
        <v>336</v>
      </c>
      <c r="V784" s="1" t="s">
        <v>336</v>
      </c>
      <c r="W784" s="1" t="s">
        <v>336</v>
      </c>
      <c r="X784" s="1" t="s">
        <v>336</v>
      </c>
      <c r="Y784" s="1" t="s">
        <v>336</v>
      </c>
      <c r="Z784" s="1" t="s">
        <v>336</v>
      </c>
      <c r="AA784" s="1"/>
      <c r="AB784" s="1"/>
      <c r="AC784" s="1"/>
      <c r="AD784" s="1"/>
      <c r="AE784" s="1"/>
      <c r="AF784" s="1"/>
      <c r="AG784" s="1"/>
      <c r="AH784" s="18" t="str">
        <f t="array" ref="AH7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4" s="18" t="str">
        <f t="array" ref="AI7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4" s="18" t="e">
        <f>VLOOKUP(data[Lead Name],get_cat!$A$170:$B$171,2,0)</f>
        <v>#N/A</v>
      </c>
    </row>
    <row r="785" spans="1:37" x14ac:dyDescent="0.3">
      <c r="A785" s="1" t="s">
        <v>524</v>
      </c>
      <c r="B785" s="1" t="s">
        <v>336</v>
      </c>
      <c r="C785" s="1" t="s">
        <v>336</v>
      </c>
      <c r="D785" s="1" t="s">
        <v>336</v>
      </c>
      <c r="E785" s="1" t="s">
        <v>526</v>
      </c>
      <c r="F785" s="1" t="s">
        <v>526</v>
      </c>
      <c r="G785" s="1" t="s">
        <v>526</v>
      </c>
      <c r="H785" s="1" t="s">
        <v>526</v>
      </c>
      <c r="I785" s="1" t="s">
        <v>526</v>
      </c>
      <c r="J785" s="1" t="s">
        <v>526</v>
      </c>
      <c r="K785" s="1" t="s">
        <v>526</v>
      </c>
      <c r="L785" s="1" t="s">
        <v>526</v>
      </c>
      <c r="M785" s="1" t="s">
        <v>526</v>
      </c>
      <c r="N785" s="1" t="s">
        <v>526</v>
      </c>
      <c r="O785" s="1" t="s">
        <v>526</v>
      </c>
      <c r="P785" s="1" t="s">
        <v>526</v>
      </c>
      <c r="Q785" s="1" t="s">
        <v>526</v>
      </c>
      <c r="R785" s="1" t="s">
        <v>526</v>
      </c>
      <c r="S785" s="1" t="s">
        <v>526</v>
      </c>
      <c r="T785" s="1" t="s">
        <v>336</v>
      </c>
      <c r="U785" s="1" t="s">
        <v>336</v>
      </c>
      <c r="V785" s="1" t="s">
        <v>336</v>
      </c>
      <c r="W785" s="1" t="s">
        <v>336</v>
      </c>
      <c r="X785" s="1" t="s">
        <v>336</v>
      </c>
      <c r="Y785" s="1" t="s">
        <v>336</v>
      </c>
      <c r="Z785" s="1" t="s">
        <v>336</v>
      </c>
      <c r="AA785" s="1"/>
      <c r="AB785" s="1"/>
      <c r="AC785" s="1"/>
      <c r="AD785" s="1"/>
      <c r="AE785" s="1"/>
      <c r="AF785" s="1"/>
      <c r="AG785" s="1"/>
      <c r="AH785" s="18" t="str">
        <f t="array" ref="AH7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5" s="18" t="str">
        <f t="array" ref="AI7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5" s="18" t="e">
        <f>VLOOKUP(data[Lead Name],get_cat!$A$170:$B$171,2,0)</f>
        <v>#N/A</v>
      </c>
    </row>
    <row r="786" spans="1:37" x14ac:dyDescent="0.3">
      <c r="A786" s="1" t="s">
        <v>524</v>
      </c>
      <c r="B786" s="1" t="s">
        <v>336</v>
      </c>
      <c r="C786" s="1" t="s">
        <v>336</v>
      </c>
      <c r="D786" s="1" t="s">
        <v>336</v>
      </c>
      <c r="E786" s="1" t="s">
        <v>526</v>
      </c>
      <c r="F786" s="1" t="s">
        <v>526</v>
      </c>
      <c r="G786" s="1" t="s">
        <v>526</v>
      </c>
      <c r="H786" s="1" t="s">
        <v>526</v>
      </c>
      <c r="I786" s="1" t="s">
        <v>526</v>
      </c>
      <c r="J786" s="1" t="s">
        <v>526</v>
      </c>
      <c r="K786" s="1" t="s">
        <v>526</v>
      </c>
      <c r="L786" s="1" t="s">
        <v>526</v>
      </c>
      <c r="M786" s="1" t="s">
        <v>526</v>
      </c>
      <c r="N786" s="1" t="s">
        <v>526</v>
      </c>
      <c r="O786" s="1" t="s">
        <v>526</v>
      </c>
      <c r="P786" s="1" t="s">
        <v>526</v>
      </c>
      <c r="Q786" s="1" t="s">
        <v>526</v>
      </c>
      <c r="R786" s="1" t="s">
        <v>526</v>
      </c>
      <c r="S786" s="1" t="s">
        <v>526</v>
      </c>
      <c r="T786" s="1" t="s">
        <v>336</v>
      </c>
      <c r="U786" s="1" t="s">
        <v>336</v>
      </c>
      <c r="V786" s="1" t="s">
        <v>336</v>
      </c>
      <c r="W786" s="1" t="s">
        <v>336</v>
      </c>
      <c r="X786" s="1" t="s">
        <v>336</v>
      </c>
      <c r="Y786" s="1" t="s">
        <v>336</v>
      </c>
      <c r="Z786" s="1" t="s">
        <v>336</v>
      </c>
      <c r="AA786" s="1"/>
      <c r="AB786" s="1"/>
      <c r="AC786" s="1"/>
      <c r="AD786" s="1"/>
      <c r="AE786" s="1"/>
      <c r="AF786" s="1"/>
      <c r="AG786" s="1"/>
      <c r="AH786" s="18" t="str">
        <f t="array" ref="AH7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6" s="18" t="str">
        <f t="array" ref="AI7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6" s="18" t="e">
        <f>VLOOKUP(data[Lead Name],get_cat!$A$170:$B$171,2,0)</f>
        <v>#N/A</v>
      </c>
    </row>
    <row r="787" spans="1:37" x14ac:dyDescent="0.3">
      <c r="A787" s="1" t="s">
        <v>524</v>
      </c>
      <c r="B787" s="1" t="s">
        <v>336</v>
      </c>
      <c r="C787" s="1" t="s">
        <v>336</v>
      </c>
      <c r="D787" s="1" t="s">
        <v>336</v>
      </c>
      <c r="E787" s="1" t="s">
        <v>526</v>
      </c>
      <c r="F787" s="1" t="s">
        <v>526</v>
      </c>
      <c r="G787" s="1" t="s">
        <v>526</v>
      </c>
      <c r="H787" s="1" t="s">
        <v>526</v>
      </c>
      <c r="I787" s="1" t="s">
        <v>526</v>
      </c>
      <c r="J787" s="1" t="s">
        <v>526</v>
      </c>
      <c r="K787" s="1" t="s">
        <v>526</v>
      </c>
      <c r="L787" s="1" t="s">
        <v>526</v>
      </c>
      <c r="M787" s="1" t="s">
        <v>526</v>
      </c>
      <c r="N787" s="1" t="s">
        <v>526</v>
      </c>
      <c r="O787" s="1" t="s">
        <v>526</v>
      </c>
      <c r="P787" s="1" t="s">
        <v>526</v>
      </c>
      <c r="Q787" s="1" t="s">
        <v>526</v>
      </c>
      <c r="R787" s="1" t="s">
        <v>526</v>
      </c>
      <c r="S787" s="1" t="s">
        <v>526</v>
      </c>
      <c r="T787" s="1" t="s">
        <v>336</v>
      </c>
      <c r="U787" s="1" t="s">
        <v>336</v>
      </c>
      <c r="V787" s="1" t="s">
        <v>336</v>
      </c>
      <c r="W787" s="1" t="s">
        <v>336</v>
      </c>
      <c r="X787" s="1" t="s">
        <v>336</v>
      </c>
      <c r="Y787" s="1" t="s">
        <v>336</v>
      </c>
      <c r="Z787" s="1" t="s">
        <v>336</v>
      </c>
      <c r="AA787" s="1"/>
      <c r="AB787" s="1"/>
      <c r="AC787" s="1"/>
      <c r="AD787" s="1"/>
      <c r="AE787" s="1"/>
      <c r="AF787" s="1"/>
      <c r="AG787" s="1"/>
      <c r="AH787" s="18" t="str">
        <f t="array" ref="AH7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7" s="18" t="str">
        <f t="array" ref="AI7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7" s="18" t="e">
        <f>VLOOKUP(data[Lead Name],get_cat!$A$170:$B$171,2,0)</f>
        <v>#N/A</v>
      </c>
    </row>
    <row r="788" spans="1:37" x14ac:dyDescent="0.3">
      <c r="A788" s="1" t="s">
        <v>524</v>
      </c>
      <c r="B788" s="1" t="s">
        <v>336</v>
      </c>
      <c r="C788" s="1" t="s">
        <v>336</v>
      </c>
      <c r="D788" s="1" t="s">
        <v>336</v>
      </c>
      <c r="E788" s="1" t="s">
        <v>526</v>
      </c>
      <c r="F788" s="1" t="s">
        <v>526</v>
      </c>
      <c r="G788" s="1" t="s">
        <v>526</v>
      </c>
      <c r="H788" s="1" t="s">
        <v>526</v>
      </c>
      <c r="I788" s="1" t="s">
        <v>526</v>
      </c>
      <c r="J788" s="1" t="s">
        <v>526</v>
      </c>
      <c r="K788" s="1" t="s">
        <v>526</v>
      </c>
      <c r="L788" s="1" t="s">
        <v>526</v>
      </c>
      <c r="M788" s="1" t="s">
        <v>526</v>
      </c>
      <c r="N788" s="1" t="s">
        <v>526</v>
      </c>
      <c r="O788" s="1" t="s">
        <v>526</v>
      </c>
      <c r="P788" s="1" t="s">
        <v>526</v>
      </c>
      <c r="Q788" s="1" t="s">
        <v>526</v>
      </c>
      <c r="R788" s="1" t="s">
        <v>526</v>
      </c>
      <c r="S788" s="1" t="s">
        <v>526</v>
      </c>
      <c r="T788" s="1" t="s">
        <v>336</v>
      </c>
      <c r="U788" s="1" t="s">
        <v>336</v>
      </c>
      <c r="V788" s="1" t="s">
        <v>336</v>
      </c>
      <c r="W788" s="1" t="s">
        <v>336</v>
      </c>
      <c r="X788" s="1" t="s">
        <v>336</v>
      </c>
      <c r="Y788" s="1" t="s">
        <v>336</v>
      </c>
      <c r="Z788" s="1" t="s">
        <v>336</v>
      </c>
      <c r="AA788" s="1"/>
      <c r="AB788" s="1"/>
      <c r="AC788" s="1"/>
      <c r="AD788" s="1"/>
      <c r="AE788" s="1"/>
      <c r="AF788" s="1"/>
      <c r="AG788" s="1"/>
      <c r="AH788" s="18" t="str">
        <f t="array" ref="AH7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8" s="18" t="str">
        <f t="array" ref="AI7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8" s="18" t="e">
        <f>VLOOKUP(data[Lead Name],get_cat!$A$170:$B$171,2,0)</f>
        <v>#N/A</v>
      </c>
    </row>
    <row r="789" spans="1:37" x14ac:dyDescent="0.3">
      <c r="A789" s="1" t="s">
        <v>524</v>
      </c>
      <c r="B789" s="1" t="s">
        <v>336</v>
      </c>
      <c r="C789" s="1" t="s">
        <v>336</v>
      </c>
      <c r="D789" s="1" t="s">
        <v>336</v>
      </c>
      <c r="E789" s="1" t="s">
        <v>526</v>
      </c>
      <c r="F789" s="1" t="s">
        <v>526</v>
      </c>
      <c r="G789" s="1" t="s">
        <v>526</v>
      </c>
      <c r="H789" s="1" t="s">
        <v>526</v>
      </c>
      <c r="I789" s="1" t="s">
        <v>526</v>
      </c>
      <c r="J789" s="1" t="s">
        <v>526</v>
      </c>
      <c r="K789" s="1" t="s">
        <v>526</v>
      </c>
      <c r="L789" s="1" t="s">
        <v>526</v>
      </c>
      <c r="M789" s="1" t="s">
        <v>526</v>
      </c>
      <c r="N789" s="1" t="s">
        <v>526</v>
      </c>
      <c r="O789" s="1" t="s">
        <v>526</v>
      </c>
      <c r="P789" s="1" t="s">
        <v>526</v>
      </c>
      <c r="Q789" s="1" t="s">
        <v>526</v>
      </c>
      <c r="R789" s="1" t="s">
        <v>526</v>
      </c>
      <c r="S789" s="1" t="s">
        <v>526</v>
      </c>
      <c r="T789" s="1" t="s">
        <v>336</v>
      </c>
      <c r="U789" s="1" t="s">
        <v>336</v>
      </c>
      <c r="V789" s="1" t="s">
        <v>336</v>
      </c>
      <c r="W789" s="1" t="s">
        <v>336</v>
      </c>
      <c r="X789" s="1" t="s">
        <v>336</v>
      </c>
      <c r="Y789" s="1" t="s">
        <v>336</v>
      </c>
      <c r="Z789" s="1" t="s">
        <v>336</v>
      </c>
      <c r="AA789" s="1"/>
      <c r="AB789" s="1"/>
      <c r="AC789" s="1"/>
      <c r="AD789" s="1"/>
      <c r="AE789" s="1"/>
      <c r="AF789" s="1"/>
      <c r="AG789" s="1"/>
      <c r="AH789" s="18" t="str">
        <f t="array" ref="AH7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89" s="18" t="str">
        <f t="array" ref="AI7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89" s="18" t="e">
        <f>VLOOKUP(data[Lead Name],get_cat!$A$170:$B$171,2,0)</f>
        <v>#N/A</v>
      </c>
    </row>
    <row r="790" spans="1:37" x14ac:dyDescent="0.3">
      <c r="A790" s="1" t="s">
        <v>524</v>
      </c>
      <c r="B790" s="1" t="s">
        <v>336</v>
      </c>
      <c r="C790" s="1" t="s">
        <v>336</v>
      </c>
      <c r="D790" s="1" t="s">
        <v>336</v>
      </c>
      <c r="E790" s="1" t="s">
        <v>526</v>
      </c>
      <c r="F790" s="1" t="s">
        <v>526</v>
      </c>
      <c r="G790" s="1" t="s">
        <v>526</v>
      </c>
      <c r="H790" s="1" t="s">
        <v>526</v>
      </c>
      <c r="I790" s="1" t="s">
        <v>526</v>
      </c>
      <c r="J790" s="1" t="s">
        <v>526</v>
      </c>
      <c r="K790" s="1" t="s">
        <v>526</v>
      </c>
      <c r="L790" s="1" t="s">
        <v>526</v>
      </c>
      <c r="M790" s="1" t="s">
        <v>526</v>
      </c>
      <c r="N790" s="1" t="s">
        <v>526</v>
      </c>
      <c r="O790" s="1" t="s">
        <v>526</v>
      </c>
      <c r="P790" s="1" t="s">
        <v>526</v>
      </c>
      <c r="Q790" s="1" t="s">
        <v>526</v>
      </c>
      <c r="R790" s="1" t="s">
        <v>526</v>
      </c>
      <c r="S790" s="1" t="s">
        <v>526</v>
      </c>
      <c r="T790" s="1" t="s">
        <v>336</v>
      </c>
      <c r="U790" s="1" t="s">
        <v>336</v>
      </c>
      <c r="V790" s="1" t="s">
        <v>336</v>
      </c>
      <c r="W790" s="1" t="s">
        <v>336</v>
      </c>
      <c r="X790" s="1" t="s">
        <v>336</v>
      </c>
      <c r="Y790" s="1" t="s">
        <v>336</v>
      </c>
      <c r="Z790" s="1" t="s">
        <v>336</v>
      </c>
      <c r="AA790" s="1"/>
      <c r="AB790" s="1"/>
      <c r="AC790" s="1"/>
      <c r="AD790" s="1"/>
      <c r="AE790" s="1"/>
      <c r="AF790" s="1"/>
      <c r="AG790" s="1"/>
      <c r="AH790" s="18" t="str">
        <f t="array" ref="AH7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0" s="18" t="str">
        <f t="array" ref="AI7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0" s="18" t="e">
        <f>VLOOKUP(data[Lead Name],get_cat!$A$170:$B$171,2,0)</f>
        <v>#N/A</v>
      </c>
    </row>
    <row r="791" spans="1:37" x14ac:dyDescent="0.3">
      <c r="A791" s="1" t="s">
        <v>524</v>
      </c>
      <c r="B791" s="1" t="s">
        <v>336</v>
      </c>
      <c r="C791" s="1" t="s">
        <v>336</v>
      </c>
      <c r="D791" s="1" t="s">
        <v>336</v>
      </c>
      <c r="E791" s="1" t="s">
        <v>526</v>
      </c>
      <c r="F791" s="1" t="s">
        <v>526</v>
      </c>
      <c r="G791" s="1" t="s">
        <v>526</v>
      </c>
      <c r="H791" s="1" t="s">
        <v>526</v>
      </c>
      <c r="I791" s="1" t="s">
        <v>526</v>
      </c>
      <c r="J791" s="1" t="s">
        <v>526</v>
      </c>
      <c r="K791" s="1" t="s">
        <v>526</v>
      </c>
      <c r="L791" s="1" t="s">
        <v>526</v>
      </c>
      <c r="M791" s="1" t="s">
        <v>526</v>
      </c>
      <c r="N791" s="1" t="s">
        <v>526</v>
      </c>
      <c r="O791" s="1" t="s">
        <v>526</v>
      </c>
      <c r="P791" s="1" t="s">
        <v>526</v>
      </c>
      <c r="Q791" s="1" t="s">
        <v>526</v>
      </c>
      <c r="R791" s="1" t="s">
        <v>526</v>
      </c>
      <c r="S791" s="1" t="s">
        <v>526</v>
      </c>
      <c r="T791" s="1" t="s">
        <v>336</v>
      </c>
      <c r="U791" s="1" t="s">
        <v>336</v>
      </c>
      <c r="V791" s="1" t="s">
        <v>336</v>
      </c>
      <c r="W791" s="1" t="s">
        <v>336</v>
      </c>
      <c r="X791" s="1" t="s">
        <v>336</v>
      </c>
      <c r="Y791" s="1" t="s">
        <v>336</v>
      </c>
      <c r="Z791" s="1" t="s">
        <v>336</v>
      </c>
      <c r="AA791" s="1"/>
      <c r="AB791" s="1"/>
      <c r="AC791" s="1"/>
      <c r="AD791" s="1"/>
      <c r="AE791" s="1"/>
      <c r="AF791" s="1"/>
      <c r="AG791" s="1"/>
      <c r="AH791" s="18" t="str">
        <f t="array" ref="AH7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1" s="18" t="str">
        <f t="array" ref="AI7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1" s="18" t="e">
        <f>VLOOKUP(data[Lead Name],get_cat!$A$170:$B$171,2,0)</f>
        <v>#N/A</v>
      </c>
    </row>
    <row r="792" spans="1:37" x14ac:dyDescent="0.3">
      <c r="A792" s="1" t="s">
        <v>524</v>
      </c>
      <c r="B792" s="1" t="s">
        <v>336</v>
      </c>
      <c r="C792" s="1" t="s">
        <v>336</v>
      </c>
      <c r="D792" s="1" t="s">
        <v>336</v>
      </c>
      <c r="E792" s="1" t="s">
        <v>526</v>
      </c>
      <c r="F792" s="1" t="s">
        <v>526</v>
      </c>
      <c r="G792" s="1" t="s">
        <v>526</v>
      </c>
      <c r="H792" s="1" t="s">
        <v>526</v>
      </c>
      <c r="I792" s="1" t="s">
        <v>526</v>
      </c>
      <c r="J792" s="1" t="s">
        <v>526</v>
      </c>
      <c r="K792" s="1" t="s">
        <v>526</v>
      </c>
      <c r="L792" s="1" t="s">
        <v>526</v>
      </c>
      <c r="M792" s="1" t="s">
        <v>526</v>
      </c>
      <c r="N792" s="1" t="s">
        <v>526</v>
      </c>
      <c r="O792" s="1" t="s">
        <v>526</v>
      </c>
      <c r="P792" s="1" t="s">
        <v>526</v>
      </c>
      <c r="Q792" s="1" t="s">
        <v>526</v>
      </c>
      <c r="R792" s="1" t="s">
        <v>526</v>
      </c>
      <c r="S792" s="1" t="s">
        <v>526</v>
      </c>
      <c r="T792" s="1" t="s">
        <v>336</v>
      </c>
      <c r="U792" s="1" t="s">
        <v>336</v>
      </c>
      <c r="V792" s="1" t="s">
        <v>336</v>
      </c>
      <c r="W792" s="1" t="s">
        <v>336</v>
      </c>
      <c r="X792" s="1" t="s">
        <v>336</v>
      </c>
      <c r="Y792" s="1" t="s">
        <v>336</v>
      </c>
      <c r="Z792" s="1" t="s">
        <v>336</v>
      </c>
      <c r="AA792" s="1"/>
      <c r="AB792" s="1"/>
      <c r="AC792" s="1"/>
      <c r="AD792" s="1"/>
      <c r="AE792" s="1"/>
      <c r="AF792" s="1"/>
      <c r="AG792" s="1"/>
      <c r="AH792" s="18" t="str">
        <f t="array" ref="AH7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2" s="18" t="str">
        <f t="array" ref="AI7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2" s="18" t="e">
        <f>VLOOKUP(data[Lead Name],get_cat!$A$170:$B$171,2,0)</f>
        <v>#N/A</v>
      </c>
    </row>
    <row r="793" spans="1:37" x14ac:dyDescent="0.3">
      <c r="A793" s="1" t="s">
        <v>524</v>
      </c>
      <c r="B793" s="1" t="s">
        <v>336</v>
      </c>
      <c r="C793" s="1" t="s">
        <v>336</v>
      </c>
      <c r="D793" s="1" t="s">
        <v>336</v>
      </c>
      <c r="E793" s="1" t="s">
        <v>526</v>
      </c>
      <c r="F793" s="1" t="s">
        <v>526</v>
      </c>
      <c r="G793" s="1" t="s">
        <v>526</v>
      </c>
      <c r="H793" s="1" t="s">
        <v>526</v>
      </c>
      <c r="I793" s="1" t="s">
        <v>526</v>
      </c>
      <c r="J793" s="1" t="s">
        <v>526</v>
      </c>
      <c r="K793" s="1" t="s">
        <v>526</v>
      </c>
      <c r="L793" s="1" t="s">
        <v>526</v>
      </c>
      <c r="M793" s="1" t="s">
        <v>526</v>
      </c>
      <c r="N793" s="1" t="s">
        <v>526</v>
      </c>
      <c r="O793" s="1" t="s">
        <v>526</v>
      </c>
      <c r="P793" s="1" t="s">
        <v>526</v>
      </c>
      <c r="Q793" s="1" t="s">
        <v>526</v>
      </c>
      <c r="R793" s="1" t="s">
        <v>526</v>
      </c>
      <c r="S793" s="1" t="s">
        <v>526</v>
      </c>
      <c r="T793" s="1" t="s">
        <v>336</v>
      </c>
      <c r="U793" s="1" t="s">
        <v>336</v>
      </c>
      <c r="V793" s="1" t="s">
        <v>336</v>
      </c>
      <c r="W793" s="1" t="s">
        <v>336</v>
      </c>
      <c r="X793" s="1" t="s">
        <v>336</v>
      </c>
      <c r="Y793" s="1" t="s">
        <v>336</v>
      </c>
      <c r="Z793" s="1" t="s">
        <v>336</v>
      </c>
      <c r="AA793" s="1"/>
      <c r="AB793" s="1"/>
      <c r="AC793" s="1"/>
      <c r="AD793" s="1"/>
      <c r="AE793" s="1"/>
      <c r="AF793" s="1"/>
      <c r="AG793" s="1"/>
      <c r="AH793" s="18" t="str">
        <f t="array" ref="AH7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3" s="18" t="str">
        <f t="array" ref="AI7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3" s="18" t="e">
        <f>VLOOKUP(data[Lead Name],get_cat!$A$170:$B$171,2,0)</f>
        <v>#N/A</v>
      </c>
    </row>
    <row r="794" spans="1:37" x14ac:dyDescent="0.3">
      <c r="A794" s="1" t="s">
        <v>524</v>
      </c>
      <c r="B794" s="1" t="s">
        <v>336</v>
      </c>
      <c r="C794" s="1" t="s">
        <v>336</v>
      </c>
      <c r="D794" s="1" t="s">
        <v>336</v>
      </c>
      <c r="E794" s="1" t="s">
        <v>526</v>
      </c>
      <c r="F794" s="1" t="s">
        <v>526</v>
      </c>
      <c r="G794" s="1" t="s">
        <v>526</v>
      </c>
      <c r="H794" s="1" t="s">
        <v>526</v>
      </c>
      <c r="I794" s="1" t="s">
        <v>526</v>
      </c>
      <c r="J794" s="1" t="s">
        <v>526</v>
      </c>
      <c r="K794" s="1" t="s">
        <v>526</v>
      </c>
      <c r="L794" s="1" t="s">
        <v>526</v>
      </c>
      <c r="M794" s="1" t="s">
        <v>526</v>
      </c>
      <c r="N794" s="1" t="s">
        <v>526</v>
      </c>
      <c r="O794" s="1" t="s">
        <v>526</v>
      </c>
      <c r="P794" s="1" t="s">
        <v>526</v>
      </c>
      <c r="Q794" s="1" t="s">
        <v>526</v>
      </c>
      <c r="R794" s="1" t="s">
        <v>526</v>
      </c>
      <c r="S794" s="1" t="s">
        <v>526</v>
      </c>
      <c r="T794" s="1" t="s">
        <v>336</v>
      </c>
      <c r="U794" s="1" t="s">
        <v>336</v>
      </c>
      <c r="V794" s="1" t="s">
        <v>336</v>
      </c>
      <c r="W794" s="1" t="s">
        <v>336</v>
      </c>
      <c r="X794" s="1" t="s">
        <v>336</v>
      </c>
      <c r="Y794" s="1" t="s">
        <v>336</v>
      </c>
      <c r="Z794" s="1" t="s">
        <v>336</v>
      </c>
      <c r="AA794" s="1"/>
      <c r="AB794" s="1"/>
      <c r="AC794" s="1"/>
      <c r="AD794" s="1"/>
      <c r="AE794" s="1"/>
      <c r="AF794" s="1"/>
      <c r="AG794" s="1"/>
      <c r="AH794" s="18" t="str">
        <f t="array" ref="AH7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4" s="18" t="str">
        <f t="array" ref="AI7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4" s="18" t="e">
        <f>VLOOKUP(data[Lead Name],get_cat!$A$170:$B$171,2,0)</f>
        <v>#N/A</v>
      </c>
    </row>
    <row r="795" spans="1:37" x14ac:dyDescent="0.3">
      <c r="A795" s="1" t="s">
        <v>524</v>
      </c>
      <c r="B795" s="1" t="s">
        <v>336</v>
      </c>
      <c r="C795" s="1" t="s">
        <v>336</v>
      </c>
      <c r="D795" s="1" t="s">
        <v>336</v>
      </c>
      <c r="E795" s="1" t="s">
        <v>526</v>
      </c>
      <c r="F795" s="1" t="s">
        <v>526</v>
      </c>
      <c r="G795" s="1" t="s">
        <v>526</v>
      </c>
      <c r="H795" s="1" t="s">
        <v>526</v>
      </c>
      <c r="I795" s="1" t="s">
        <v>526</v>
      </c>
      <c r="J795" s="1" t="s">
        <v>526</v>
      </c>
      <c r="K795" s="1" t="s">
        <v>526</v>
      </c>
      <c r="L795" s="1" t="s">
        <v>526</v>
      </c>
      <c r="M795" s="1" t="s">
        <v>526</v>
      </c>
      <c r="N795" s="1" t="s">
        <v>526</v>
      </c>
      <c r="O795" s="1" t="s">
        <v>526</v>
      </c>
      <c r="P795" s="1" t="s">
        <v>526</v>
      </c>
      <c r="Q795" s="1" t="s">
        <v>526</v>
      </c>
      <c r="R795" s="1" t="s">
        <v>526</v>
      </c>
      <c r="S795" s="1" t="s">
        <v>526</v>
      </c>
      <c r="T795" s="1" t="s">
        <v>336</v>
      </c>
      <c r="U795" s="1" t="s">
        <v>336</v>
      </c>
      <c r="V795" s="1" t="s">
        <v>336</v>
      </c>
      <c r="W795" s="1" t="s">
        <v>336</v>
      </c>
      <c r="X795" s="1" t="s">
        <v>336</v>
      </c>
      <c r="Y795" s="1" t="s">
        <v>336</v>
      </c>
      <c r="Z795" s="1" t="s">
        <v>336</v>
      </c>
      <c r="AA795" s="1"/>
      <c r="AB795" s="1"/>
      <c r="AC795" s="1"/>
      <c r="AD795" s="1"/>
      <c r="AE795" s="1"/>
      <c r="AF795" s="1"/>
      <c r="AG795" s="1"/>
      <c r="AH795" s="18" t="str">
        <f t="array" ref="AH7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5" s="18" t="str">
        <f t="array" ref="AI7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5" s="18" t="e">
        <f>VLOOKUP(data[Lead Name],get_cat!$A$170:$B$171,2,0)</f>
        <v>#N/A</v>
      </c>
    </row>
    <row r="796" spans="1:37" x14ac:dyDescent="0.3">
      <c r="A796" s="1" t="s">
        <v>524</v>
      </c>
      <c r="B796" s="1" t="s">
        <v>336</v>
      </c>
      <c r="C796" s="1" t="s">
        <v>336</v>
      </c>
      <c r="D796" s="1" t="s">
        <v>336</v>
      </c>
      <c r="E796" s="1" t="s">
        <v>526</v>
      </c>
      <c r="F796" s="1" t="s">
        <v>526</v>
      </c>
      <c r="G796" s="1" t="s">
        <v>526</v>
      </c>
      <c r="H796" s="1" t="s">
        <v>526</v>
      </c>
      <c r="I796" s="1" t="s">
        <v>526</v>
      </c>
      <c r="J796" s="1" t="s">
        <v>526</v>
      </c>
      <c r="K796" s="1" t="s">
        <v>526</v>
      </c>
      <c r="L796" s="1" t="s">
        <v>526</v>
      </c>
      <c r="M796" s="1" t="s">
        <v>526</v>
      </c>
      <c r="N796" s="1" t="s">
        <v>526</v>
      </c>
      <c r="O796" s="1" t="s">
        <v>526</v>
      </c>
      <c r="P796" s="1" t="s">
        <v>526</v>
      </c>
      <c r="Q796" s="1" t="s">
        <v>526</v>
      </c>
      <c r="R796" s="1" t="s">
        <v>526</v>
      </c>
      <c r="S796" s="1" t="s">
        <v>526</v>
      </c>
      <c r="T796" s="1" t="s">
        <v>336</v>
      </c>
      <c r="U796" s="1" t="s">
        <v>336</v>
      </c>
      <c r="V796" s="1" t="s">
        <v>336</v>
      </c>
      <c r="W796" s="1" t="s">
        <v>336</v>
      </c>
      <c r="X796" s="1" t="s">
        <v>336</v>
      </c>
      <c r="Y796" s="1" t="s">
        <v>336</v>
      </c>
      <c r="Z796" s="1" t="s">
        <v>336</v>
      </c>
      <c r="AA796" s="1"/>
      <c r="AB796" s="1"/>
      <c r="AC796" s="1"/>
      <c r="AD796" s="1"/>
      <c r="AE796" s="1"/>
      <c r="AF796" s="1"/>
      <c r="AG796" s="1"/>
      <c r="AH796" s="18" t="str">
        <f t="array" ref="AH7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6" s="18" t="str">
        <f t="array" ref="AI7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6" s="18" t="e">
        <f>VLOOKUP(data[Lead Name],get_cat!$A$170:$B$171,2,0)</f>
        <v>#N/A</v>
      </c>
    </row>
    <row r="797" spans="1:37" x14ac:dyDescent="0.3">
      <c r="A797" s="1" t="s">
        <v>524</v>
      </c>
      <c r="B797" s="1" t="s">
        <v>336</v>
      </c>
      <c r="C797" s="1" t="s">
        <v>336</v>
      </c>
      <c r="D797" s="1" t="s">
        <v>336</v>
      </c>
      <c r="E797" s="1" t="s">
        <v>526</v>
      </c>
      <c r="F797" s="1" t="s">
        <v>526</v>
      </c>
      <c r="G797" s="1" t="s">
        <v>526</v>
      </c>
      <c r="H797" s="1" t="s">
        <v>526</v>
      </c>
      <c r="I797" s="1" t="s">
        <v>526</v>
      </c>
      <c r="J797" s="1" t="s">
        <v>526</v>
      </c>
      <c r="K797" s="1" t="s">
        <v>526</v>
      </c>
      <c r="L797" s="1" t="s">
        <v>526</v>
      </c>
      <c r="M797" s="1" t="s">
        <v>526</v>
      </c>
      <c r="N797" s="1" t="s">
        <v>526</v>
      </c>
      <c r="O797" s="1" t="s">
        <v>526</v>
      </c>
      <c r="P797" s="1" t="s">
        <v>526</v>
      </c>
      <c r="Q797" s="1" t="s">
        <v>526</v>
      </c>
      <c r="R797" s="1" t="s">
        <v>526</v>
      </c>
      <c r="S797" s="1" t="s">
        <v>526</v>
      </c>
      <c r="T797" s="1" t="s">
        <v>336</v>
      </c>
      <c r="U797" s="1" t="s">
        <v>336</v>
      </c>
      <c r="V797" s="1" t="s">
        <v>336</v>
      </c>
      <c r="W797" s="1" t="s">
        <v>336</v>
      </c>
      <c r="X797" s="1" t="s">
        <v>336</v>
      </c>
      <c r="Y797" s="1" t="s">
        <v>336</v>
      </c>
      <c r="Z797" s="1" t="s">
        <v>336</v>
      </c>
      <c r="AA797" s="1"/>
      <c r="AB797" s="1"/>
      <c r="AC797" s="1"/>
      <c r="AD797" s="1"/>
      <c r="AE797" s="1"/>
      <c r="AF797" s="1"/>
      <c r="AG797" s="1"/>
      <c r="AH797" s="18" t="str">
        <f t="array" ref="AH7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7" s="18" t="str">
        <f t="array" ref="AI7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7" s="18" t="e">
        <f>VLOOKUP(data[Lead Name],get_cat!$A$170:$B$171,2,0)</f>
        <v>#N/A</v>
      </c>
    </row>
    <row r="798" spans="1:37" x14ac:dyDescent="0.3">
      <c r="A798" s="1" t="s">
        <v>524</v>
      </c>
      <c r="B798" s="1" t="s">
        <v>336</v>
      </c>
      <c r="C798" s="1" t="s">
        <v>336</v>
      </c>
      <c r="D798" s="1" t="s">
        <v>336</v>
      </c>
      <c r="E798" s="1" t="s">
        <v>526</v>
      </c>
      <c r="F798" s="1" t="s">
        <v>526</v>
      </c>
      <c r="G798" s="1" t="s">
        <v>526</v>
      </c>
      <c r="H798" s="1" t="s">
        <v>526</v>
      </c>
      <c r="I798" s="1" t="s">
        <v>526</v>
      </c>
      <c r="J798" s="1" t="s">
        <v>526</v>
      </c>
      <c r="K798" s="1" t="s">
        <v>526</v>
      </c>
      <c r="L798" s="1" t="s">
        <v>526</v>
      </c>
      <c r="M798" s="1" t="s">
        <v>526</v>
      </c>
      <c r="N798" s="1" t="s">
        <v>526</v>
      </c>
      <c r="O798" s="1" t="s">
        <v>526</v>
      </c>
      <c r="P798" s="1" t="s">
        <v>526</v>
      </c>
      <c r="Q798" s="1" t="s">
        <v>526</v>
      </c>
      <c r="R798" s="1" t="s">
        <v>526</v>
      </c>
      <c r="S798" s="1" t="s">
        <v>526</v>
      </c>
      <c r="T798" s="1" t="s">
        <v>336</v>
      </c>
      <c r="U798" s="1" t="s">
        <v>336</v>
      </c>
      <c r="V798" s="1" t="s">
        <v>336</v>
      </c>
      <c r="W798" s="1" t="s">
        <v>336</v>
      </c>
      <c r="X798" s="1" t="s">
        <v>336</v>
      </c>
      <c r="Y798" s="1" t="s">
        <v>336</v>
      </c>
      <c r="Z798" s="1" t="s">
        <v>336</v>
      </c>
      <c r="AA798" s="1"/>
      <c r="AB798" s="1"/>
      <c r="AC798" s="1"/>
      <c r="AD798" s="1"/>
      <c r="AE798" s="1"/>
      <c r="AF798" s="1"/>
      <c r="AG798" s="1"/>
      <c r="AH798" s="18" t="str">
        <f t="array" ref="AH7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8" s="18" t="str">
        <f t="array" ref="AI7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8" s="18" t="e">
        <f>VLOOKUP(data[Lead Name],get_cat!$A$170:$B$171,2,0)</f>
        <v>#N/A</v>
      </c>
    </row>
    <row r="799" spans="1:37" x14ac:dyDescent="0.3">
      <c r="A799" s="1" t="s">
        <v>524</v>
      </c>
      <c r="B799" s="1" t="s">
        <v>336</v>
      </c>
      <c r="C799" s="1" t="s">
        <v>336</v>
      </c>
      <c r="D799" s="1" t="s">
        <v>336</v>
      </c>
      <c r="E799" s="1" t="s">
        <v>526</v>
      </c>
      <c r="F799" s="1" t="s">
        <v>526</v>
      </c>
      <c r="G799" s="1" t="s">
        <v>526</v>
      </c>
      <c r="H799" s="1" t="s">
        <v>526</v>
      </c>
      <c r="I799" s="1" t="s">
        <v>526</v>
      </c>
      <c r="J799" s="1" t="s">
        <v>526</v>
      </c>
      <c r="K799" s="1" t="s">
        <v>526</v>
      </c>
      <c r="L799" s="1" t="s">
        <v>526</v>
      </c>
      <c r="M799" s="1" t="s">
        <v>526</v>
      </c>
      <c r="N799" s="1" t="s">
        <v>526</v>
      </c>
      <c r="O799" s="1" t="s">
        <v>526</v>
      </c>
      <c r="P799" s="1" t="s">
        <v>526</v>
      </c>
      <c r="Q799" s="1" t="s">
        <v>526</v>
      </c>
      <c r="R799" s="1" t="s">
        <v>526</v>
      </c>
      <c r="S799" s="1" t="s">
        <v>526</v>
      </c>
      <c r="T799" s="1" t="s">
        <v>336</v>
      </c>
      <c r="U799" s="1" t="s">
        <v>336</v>
      </c>
      <c r="V799" s="1" t="s">
        <v>336</v>
      </c>
      <c r="W799" s="1" t="s">
        <v>336</v>
      </c>
      <c r="X799" s="1" t="s">
        <v>336</v>
      </c>
      <c r="Y799" s="1" t="s">
        <v>336</v>
      </c>
      <c r="Z799" s="1" t="s">
        <v>336</v>
      </c>
      <c r="AA799" s="1"/>
      <c r="AB799" s="1"/>
      <c r="AC799" s="1"/>
      <c r="AD799" s="1"/>
      <c r="AE799" s="1"/>
      <c r="AF799" s="1"/>
      <c r="AG799" s="1"/>
      <c r="AH799" s="18" t="str">
        <f t="array" ref="AH7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799" s="18" t="str">
        <f t="array" ref="AI7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7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799" s="18" t="e">
        <f>VLOOKUP(data[Lead Name],get_cat!$A$170:$B$171,2,0)</f>
        <v>#N/A</v>
      </c>
    </row>
    <row r="800" spans="1:37" x14ac:dyDescent="0.3">
      <c r="A800" s="1" t="s">
        <v>524</v>
      </c>
      <c r="B800" s="1" t="s">
        <v>336</v>
      </c>
      <c r="C800" s="1" t="s">
        <v>336</v>
      </c>
      <c r="D800" s="1" t="s">
        <v>336</v>
      </c>
      <c r="E800" s="1" t="s">
        <v>526</v>
      </c>
      <c r="F800" s="1" t="s">
        <v>526</v>
      </c>
      <c r="G800" s="1" t="s">
        <v>526</v>
      </c>
      <c r="H800" s="1" t="s">
        <v>526</v>
      </c>
      <c r="I800" s="1" t="s">
        <v>526</v>
      </c>
      <c r="J800" s="1" t="s">
        <v>526</v>
      </c>
      <c r="K800" s="1" t="s">
        <v>526</v>
      </c>
      <c r="L800" s="1" t="s">
        <v>526</v>
      </c>
      <c r="M800" s="1" t="s">
        <v>526</v>
      </c>
      <c r="N800" s="1" t="s">
        <v>526</v>
      </c>
      <c r="O800" s="1" t="s">
        <v>526</v>
      </c>
      <c r="P800" s="1" t="s">
        <v>526</v>
      </c>
      <c r="Q800" s="1" t="s">
        <v>526</v>
      </c>
      <c r="R800" s="1" t="s">
        <v>526</v>
      </c>
      <c r="S800" s="1" t="s">
        <v>526</v>
      </c>
      <c r="T800" s="1" t="s">
        <v>336</v>
      </c>
      <c r="U800" s="1" t="s">
        <v>336</v>
      </c>
      <c r="V800" s="1" t="s">
        <v>336</v>
      </c>
      <c r="W800" s="1" t="s">
        <v>336</v>
      </c>
      <c r="X800" s="1" t="s">
        <v>336</v>
      </c>
      <c r="Y800" s="1" t="s">
        <v>336</v>
      </c>
      <c r="Z800" s="1" t="s">
        <v>336</v>
      </c>
      <c r="AA800" s="1"/>
      <c r="AB800" s="1"/>
      <c r="AC800" s="1"/>
      <c r="AD800" s="1"/>
      <c r="AE800" s="1"/>
      <c r="AF800" s="1"/>
      <c r="AG800" s="1"/>
      <c r="AH800" s="18" t="str">
        <f t="array" ref="AH8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0" s="18" t="str">
        <f t="array" ref="AI8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0" s="18" t="e">
        <f>VLOOKUP(data[Lead Name],get_cat!$A$170:$B$171,2,0)</f>
        <v>#N/A</v>
      </c>
    </row>
    <row r="801" spans="1:37" x14ac:dyDescent="0.3">
      <c r="A801" s="1" t="s">
        <v>524</v>
      </c>
      <c r="B801" s="1" t="s">
        <v>336</v>
      </c>
      <c r="C801" s="1" t="s">
        <v>336</v>
      </c>
      <c r="D801" s="1" t="s">
        <v>336</v>
      </c>
      <c r="E801" s="1" t="s">
        <v>526</v>
      </c>
      <c r="F801" s="1" t="s">
        <v>526</v>
      </c>
      <c r="G801" s="1" t="s">
        <v>526</v>
      </c>
      <c r="H801" s="1" t="s">
        <v>526</v>
      </c>
      <c r="I801" s="1" t="s">
        <v>526</v>
      </c>
      <c r="J801" s="1" t="s">
        <v>526</v>
      </c>
      <c r="K801" s="1" t="s">
        <v>526</v>
      </c>
      <c r="L801" s="1" t="s">
        <v>526</v>
      </c>
      <c r="M801" s="1" t="s">
        <v>526</v>
      </c>
      <c r="N801" s="1" t="s">
        <v>526</v>
      </c>
      <c r="O801" s="1" t="s">
        <v>526</v>
      </c>
      <c r="P801" s="1" t="s">
        <v>526</v>
      </c>
      <c r="Q801" s="1" t="s">
        <v>526</v>
      </c>
      <c r="R801" s="1" t="s">
        <v>526</v>
      </c>
      <c r="S801" s="1" t="s">
        <v>526</v>
      </c>
      <c r="T801" s="1" t="s">
        <v>336</v>
      </c>
      <c r="U801" s="1" t="s">
        <v>336</v>
      </c>
      <c r="V801" s="1" t="s">
        <v>336</v>
      </c>
      <c r="W801" s="1" t="s">
        <v>336</v>
      </c>
      <c r="X801" s="1" t="s">
        <v>336</v>
      </c>
      <c r="Y801" s="1" t="s">
        <v>336</v>
      </c>
      <c r="Z801" s="1" t="s">
        <v>336</v>
      </c>
      <c r="AA801" s="1"/>
      <c r="AB801" s="1"/>
      <c r="AC801" s="1"/>
      <c r="AD801" s="1"/>
      <c r="AE801" s="1"/>
      <c r="AF801" s="1"/>
      <c r="AG801" s="1"/>
      <c r="AH801" s="18" t="str">
        <f t="array" ref="AH8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1" s="18" t="str">
        <f t="array" ref="AI8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1" s="18" t="e">
        <f>VLOOKUP(data[Lead Name],get_cat!$A$170:$B$171,2,0)</f>
        <v>#N/A</v>
      </c>
    </row>
    <row r="802" spans="1:37" x14ac:dyDescent="0.3">
      <c r="A802" s="1" t="s">
        <v>524</v>
      </c>
      <c r="B802" s="1" t="s">
        <v>336</v>
      </c>
      <c r="C802" s="1" t="s">
        <v>336</v>
      </c>
      <c r="D802" s="1" t="s">
        <v>336</v>
      </c>
      <c r="E802" s="1" t="s">
        <v>526</v>
      </c>
      <c r="F802" s="1" t="s">
        <v>526</v>
      </c>
      <c r="G802" s="1" t="s">
        <v>526</v>
      </c>
      <c r="H802" s="1" t="s">
        <v>526</v>
      </c>
      <c r="I802" s="1" t="s">
        <v>526</v>
      </c>
      <c r="J802" s="1" t="s">
        <v>526</v>
      </c>
      <c r="K802" s="1" t="s">
        <v>526</v>
      </c>
      <c r="L802" s="1" t="s">
        <v>526</v>
      </c>
      <c r="M802" s="1" t="s">
        <v>526</v>
      </c>
      <c r="N802" s="1" t="s">
        <v>526</v>
      </c>
      <c r="O802" s="1" t="s">
        <v>526</v>
      </c>
      <c r="P802" s="1" t="s">
        <v>526</v>
      </c>
      <c r="Q802" s="1" t="s">
        <v>526</v>
      </c>
      <c r="R802" s="1" t="s">
        <v>526</v>
      </c>
      <c r="S802" s="1" t="s">
        <v>526</v>
      </c>
      <c r="T802" s="1" t="s">
        <v>336</v>
      </c>
      <c r="U802" s="1" t="s">
        <v>336</v>
      </c>
      <c r="V802" s="1" t="s">
        <v>336</v>
      </c>
      <c r="W802" s="1" t="s">
        <v>336</v>
      </c>
      <c r="X802" s="1" t="s">
        <v>336</v>
      </c>
      <c r="Y802" s="1" t="s">
        <v>336</v>
      </c>
      <c r="Z802" s="1" t="s">
        <v>336</v>
      </c>
      <c r="AA802" s="1"/>
      <c r="AB802" s="1"/>
      <c r="AC802" s="1"/>
      <c r="AD802" s="1"/>
      <c r="AE802" s="1"/>
      <c r="AF802" s="1"/>
      <c r="AG802" s="1"/>
      <c r="AH802" s="18" t="str">
        <f t="array" ref="AH8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2" s="18" t="str">
        <f t="array" ref="AI8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2" s="18" t="e">
        <f>VLOOKUP(data[Lead Name],get_cat!$A$170:$B$171,2,0)</f>
        <v>#N/A</v>
      </c>
    </row>
    <row r="803" spans="1:37" x14ac:dyDescent="0.3">
      <c r="A803" s="1" t="s">
        <v>524</v>
      </c>
      <c r="B803" s="1" t="s">
        <v>336</v>
      </c>
      <c r="C803" s="1" t="s">
        <v>336</v>
      </c>
      <c r="D803" s="1" t="s">
        <v>336</v>
      </c>
      <c r="E803" s="1" t="s">
        <v>526</v>
      </c>
      <c r="F803" s="1" t="s">
        <v>526</v>
      </c>
      <c r="G803" s="1" t="s">
        <v>526</v>
      </c>
      <c r="H803" s="1" t="s">
        <v>526</v>
      </c>
      <c r="I803" s="1" t="s">
        <v>526</v>
      </c>
      <c r="J803" s="1" t="s">
        <v>526</v>
      </c>
      <c r="K803" s="1" t="s">
        <v>526</v>
      </c>
      <c r="L803" s="1" t="s">
        <v>526</v>
      </c>
      <c r="M803" s="1" t="s">
        <v>526</v>
      </c>
      <c r="N803" s="1" t="s">
        <v>526</v>
      </c>
      <c r="O803" s="1" t="s">
        <v>526</v>
      </c>
      <c r="P803" s="1" t="s">
        <v>526</v>
      </c>
      <c r="Q803" s="1" t="s">
        <v>526</v>
      </c>
      <c r="R803" s="1" t="s">
        <v>526</v>
      </c>
      <c r="S803" s="1" t="s">
        <v>526</v>
      </c>
      <c r="T803" s="1" t="s">
        <v>336</v>
      </c>
      <c r="U803" s="1" t="s">
        <v>336</v>
      </c>
      <c r="V803" s="1" t="s">
        <v>336</v>
      </c>
      <c r="W803" s="1" t="s">
        <v>336</v>
      </c>
      <c r="X803" s="1" t="s">
        <v>336</v>
      </c>
      <c r="Y803" s="1" t="s">
        <v>336</v>
      </c>
      <c r="Z803" s="1" t="s">
        <v>336</v>
      </c>
      <c r="AA803" s="1"/>
      <c r="AB803" s="1"/>
      <c r="AC803" s="1"/>
      <c r="AD803" s="1"/>
      <c r="AE803" s="1"/>
      <c r="AF803" s="1"/>
      <c r="AG803" s="1"/>
      <c r="AH803" s="18" t="str">
        <f t="array" ref="AH8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3" s="18" t="str">
        <f t="array" ref="AI8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3" s="18" t="e">
        <f>VLOOKUP(data[Lead Name],get_cat!$A$170:$B$171,2,0)</f>
        <v>#N/A</v>
      </c>
    </row>
    <row r="804" spans="1:37" x14ac:dyDescent="0.3">
      <c r="A804" s="1" t="s">
        <v>524</v>
      </c>
      <c r="B804" s="1" t="s">
        <v>336</v>
      </c>
      <c r="C804" s="1" t="s">
        <v>336</v>
      </c>
      <c r="D804" s="1" t="s">
        <v>336</v>
      </c>
      <c r="E804" s="1" t="s">
        <v>526</v>
      </c>
      <c r="F804" s="1" t="s">
        <v>526</v>
      </c>
      <c r="G804" s="1" t="s">
        <v>526</v>
      </c>
      <c r="H804" s="1" t="s">
        <v>526</v>
      </c>
      <c r="I804" s="1" t="s">
        <v>526</v>
      </c>
      <c r="J804" s="1" t="s">
        <v>526</v>
      </c>
      <c r="K804" s="1" t="s">
        <v>526</v>
      </c>
      <c r="L804" s="1" t="s">
        <v>526</v>
      </c>
      <c r="M804" s="1" t="s">
        <v>526</v>
      </c>
      <c r="N804" s="1" t="s">
        <v>526</v>
      </c>
      <c r="O804" s="1" t="s">
        <v>526</v>
      </c>
      <c r="P804" s="1" t="s">
        <v>526</v>
      </c>
      <c r="Q804" s="1" t="s">
        <v>526</v>
      </c>
      <c r="R804" s="1" t="s">
        <v>526</v>
      </c>
      <c r="S804" s="1" t="s">
        <v>526</v>
      </c>
      <c r="T804" s="1" t="s">
        <v>336</v>
      </c>
      <c r="U804" s="1" t="s">
        <v>336</v>
      </c>
      <c r="V804" s="1" t="s">
        <v>336</v>
      </c>
      <c r="W804" s="1" t="s">
        <v>336</v>
      </c>
      <c r="X804" s="1" t="s">
        <v>336</v>
      </c>
      <c r="Y804" s="1" t="s">
        <v>336</v>
      </c>
      <c r="Z804" s="1" t="s">
        <v>336</v>
      </c>
      <c r="AA804" s="1"/>
      <c r="AB804" s="1"/>
      <c r="AC804" s="1"/>
      <c r="AD804" s="1"/>
      <c r="AE804" s="1"/>
      <c r="AF804" s="1"/>
      <c r="AG804" s="1"/>
      <c r="AH804" s="18" t="str">
        <f t="array" ref="AH8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4" s="18" t="str">
        <f t="array" ref="AI8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4" s="18" t="e">
        <f>VLOOKUP(data[Lead Name],get_cat!$A$170:$B$171,2,0)</f>
        <v>#N/A</v>
      </c>
    </row>
    <row r="805" spans="1:37" x14ac:dyDescent="0.3">
      <c r="A805" s="1" t="s">
        <v>524</v>
      </c>
      <c r="B805" s="1" t="s">
        <v>336</v>
      </c>
      <c r="C805" s="1" t="s">
        <v>336</v>
      </c>
      <c r="D805" s="1" t="s">
        <v>336</v>
      </c>
      <c r="E805" s="1" t="s">
        <v>526</v>
      </c>
      <c r="F805" s="1" t="s">
        <v>526</v>
      </c>
      <c r="G805" s="1" t="s">
        <v>526</v>
      </c>
      <c r="H805" s="1" t="s">
        <v>526</v>
      </c>
      <c r="I805" s="1" t="s">
        <v>526</v>
      </c>
      <c r="J805" s="1" t="s">
        <v>526</v>
      </c>
      <c r="K805" s="1" t="s">
        <v>526</v>
      </c>
      <c r="L805" s="1" t="s">
        <v>526</v>
      </c>
      <c r="M805" s="1" t="s">
        <v>526</v>
      </c>
      <c r="N805" s="1" t="s">
        <v>526</v>
      </c>
      <c r="O805" s="1" t="s">
        <v>526</v>
      </c>
      <c r="P805" s="1" t="s">
        <v>526</v>
      </c>
      <c r="Q805" s="1" t="s">
        <v>526</v>
      </c>
      <c r="R805" s="1" t="s">
        <v>526</v>
      </c>
      <c r="S805" s="1" t="s">
        <v>526</v>
      </c>
      <c r="T805" s="1" t="s">
        <v>336</v>
      </c>
      <c r="U805" s="1" t="s">
        <v>336</v>
      </c>
      <c r="V805" s="1" t="s">
        <v>336</v>
      </c>
      <c r="W805" s="1" t="s">
        <v>336</v>
      </c>
      <c r="X805" s="1" t="s">
        <v>336</v>
      </c>
      <c r="Y805" s="1" t="s">
        <v>336</v>
      </c>
      <c r="Z805" s="1" t="s">
        <v>336</v>
      </c>
      <c r="AA805" s="1"/>
      <c r="AB805" s="1"/>
      <c r="AC805" s="1"/>
      <c r="AD805" s="1"/>
      <c r="AE805" s="1"/>
      <c r="AF805" s="1"/>
      <c r="AG805" s="1"/>
      <c r="AH805" s="18" t="str">
        <f t="array" ref="AH8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5" s="18" t="str">
        <f t="array" ref="AI8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5" s="18" t="e">
        <f>VLOOKUP(data[Lead Name],get_cat!$A$170:$B$171,2,0)</f>
        <v>#N/A</v>
      </c>
    </row>
    <row r="806" spans="1:37" x14ac:dyDescent="0.3">
      <c r="A806" s="1" t="s">
        <v>524</v>
      </c>
      <c r="B806" s="1" t="s">
        <v>336</v>
      </c>
      <c r="C806" s="1" t="s">
        <v>336</v>
      </c>
      <c r="D806" s="1" t="s">
        <v>336</v>
      </c>
      <c r="E806" s="1" t="s">
        <v>526</v>
      </c>
      <c r="F806" s="1" t="s">
        <v>526</v>
      </c>
      <c r="G806" s="1" t="s">
        <v>526</v>
      </c>
      <c r="H806" s="1" t="s">
        <v>526</v>
      </c>
      <c r="I806" s="1" t="s">
        <v>526</v>
      </c>
      <c r="J806" s="1" t="s">
        <v>526</v>
      </c>
      <c r="K806" s="1" t="s">
        <v>526</v>
      </c>
      <c r="L806" s="1" t="s">
        <v>526</v>
      </c>
      <c r="M806" s="1" t="s">
        <v>526</v>
      </c>
      <c r="N806" s="1" t="s">
        <v>526</v>
      </c>
      <c r="O806" s="1" t="s">
        <v>526</v>
      </c>
      <c r="P806" s="1" t="s">
        <v>526</v>
      </c>
      <c r="Q806" s="1" t="s">
        <v>526</v>
      </c>
      <c r="R806" s="1" t="s">
        <v>526</v>
      </c>
      <c r="S806" s="1" t="s">
        <v>526</v>
      </c>
      <c r="T806" s="1" t="s">
        <v>336</v>
      </c>
      <c r="U806" s="1" t="s">
        <v>336</v>
      </c>
      <c r="V806" s="1" t="s">
        <v>336</v>
      </c>
      <c r="W806" s="1" t="s">
        <v>336</v>
      </c>
      <c r="X806" s="1" t="s">
        <v>336</v>
      </c>
      <c r="Y806" s="1" t="s">
        <v>336</v>
      </c>
      <c r="Z806" s="1" t="s">
        <v>336</v>
      </c>
      <c r="AA806" s="1"/>
      <c r="AB806" s="1"/>
      <c r="AC806" s="1"/>
      <c r="AD806" s="1"/>
      <c r="AE806" s="1"/>
      <c r="AF806" s="1"/>
      <c r="AG806" s="1"/>
      <c r="AH806" s="18" t="str">
        <f t="array" ref="AH8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6" s="18" t="str">
        <f t="array" ref="AI8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6" s="18" t="e">
        <f>VLOOKUP(data[Lead Name],get_cat!$A$170:$B$171,2,0)</f>
        <v>#N/A</v>
      </c>
    </row>
    <row r="807" spans="1:37" x14ac:dyDescent="0.3">
      <c r="A807" s="1" t="s">
        <v>524</v>
      </c>
      <c r="B807" s="1" t="s">
        <v>336</v>
      </c>
      <c r="C807" s="1" t="s">
        <v>336</v>
      </c>
      <c r="D807" s="1" t="s">
        <v>336</v>
      </c>
      <c r="E807" s="1" t="s">
        <v>526</v>
      </c>
      <c r="F807" s="1" t="s">
        <v>526</v>
      </c>
      <c r="G807" s="1" t="s">
        <v>526</v>
      </c>
      <c r="H807" s="1" t="s">
        <v>526</v>
      </c>
      <c r="I807" s="1" t="s">
        <v>526</v>
      </c>
      <c r="J807" s="1" t="s">
        <v>526</v>
      </c>
      <c r="K807" s="1" t="s">
        <v>526</v>
      </c>
      <c r="L807" s="1" t="s">
        <v>526</v>
      </c>
      <c r="M807" s="1" t="s">
        <v>526</v>
      </c>
      <c r="N807" s="1" t="s">
        <v>526</v>
      </c>
      <c r="O807" s="1" t="s">
        <v>526</v>
      </c>
      <c r="P807" s="1" t="s">
        <v>526</v>
      </c>
      <c r="Q807" s="1" t="s">
        <v>526</v>
      </c>
      <c r="R807" s="1" t="s">
        <v>526</v>
      </c>
      <c r="S807" s="1" t="s">
        <v>526</v>
      </c>
      <c r="T807" s="1" t="s">
        <v>336</v>
      </c>
      <c r="U807" s="1" t="s">
        <v>336</v>
      </c>
      <c r="V807" s="1" t="s">
        <v>336</v>
      </c>
      <c r="W807" s="1" t="s">
        <v>336</v>
      </c>
      <c r="X807" s="1" t="s">
        <v>336</v>
      </c>
      <c r="Y807" s="1" t="s">
        <v>336</v>
      </c>
      <c r="Z807" s="1" t="s">
        <v>336</v>
      </c>
      <c r="AA807" s="1"/>
      <c r="AB807" s="1"/>
      <c r="AC807" s="1"/>
      <c r="AD807" s="1"/>
      <c r="AE807" s="1"/>
      <c r="AF807" s="1"/>
      <c r="AG807" s="1"/>
      <c r="AH807" s="18" t="str">
        <f t="array" ref="AH8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7" s="18" t="str">
        <f t="array" ref="AI8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7" s="18" t="e">
        <f>VLOOKUP(data[Lead Name],get_cat!$A$170:$B$171,2,0)</f>
        <v>#N/A</v>
      </c>
    </row>
    <row r="808" spans="1:37" x14ac:dyDescent="0.3">
      <c r="A808" s="1" t="s">
        <v>524</v>
      </c>
      <c r="B808" s="1" t="s">
        <v>336</v>
      </c>
      <c r="C808" s="1" t="s">
        <v>336</v>
      </c>
      <c r="D808" s="1" t="s">
        <v>336</v>
      </c>
      <c r="E808" s="1" t="s">
        <v>526</v>
      </c>
      <c r="F808" s="1" t="s">
        <v>526</v>
      </c>
      <c r="G808" s="1" t="s">
        <v>526</v>
      </c>
      <c r="H808" s="1" t="s">
        <v>526</v>
      </c>
      <c r="I808" s="1" t="s">
        <v>526</v>
      </c>
      <c r="J808" s="1" t="s">
        <v>526</v>
      </c>
      <c r="K808" s="1" t="s">
        <v>526</v>
      </c>
      <c r="L808" s="1" t="s">
        <v>526</v>
      </c>
      <c r="M808" s="1" t="s">
        <v>526</v>
      </c>
      <c r="N808" s="1" t="s">
        <v>526</v>
      </c>
      <c r="O808" s="1" t="s">
        <v>526</v>
      </c>
      <c r="P808" s="1" t="s">
        <v>526</v>
      </c>
      <c r="Q808" s="1" t="s">
        <v>526</v>
      </c>
      <c r="R808" s="1" t="s">
        <v>526</v>
      </c>
      <c r="S808" s="1" t="s">
        <v>526</v>
      </c>
      <c r="T808" s="1" t="s">
        <v>336</v>
      </c>
      <c r="U808" s="1" t="s">
        <v>336</v>
      </c>
      <c r="V808" s="1" t="s">
        <v>336</v>
      </c>
      <c r="W808" s="1" t="s">
        <v>336</v>
      </c>
      <c r="X808" s="1" t="s">
        <v>336</v>
      </c>
      <c r="Y808" s="1" t="s">
        <v>336</v>
      </c>
      <c r="Z808" s="1" t="s">
        <v>336</v>
      </c>
      <c r="AA808" s="1"/>
      <c r="AB808" s="1"/>
      <c r="AC808" s="1"/>
      <c r="AD808" s="1"/>
      <c r="AE808" s="1"/>
      <c r="AF808" s="1"/>
      <c r="AG808" s="1"/>
      <c r="AH808" s="18" t="str">
        <f t="array" ref="AH8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8" s="18" t="str">
        <f t="array" ref="AI8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8" s="18" t="e">
        <f>VLOOKUP(data[Lead Name],get_cat!$A$170:$B$171,2,0)</f>
        <v>#N/A</v>
      </c>
    </row>
    <row r="809" spans="1:37" x14ac:dyDescent="0.3">
      <c r="A809" s="1" t="s">
        <v>524</v>
      </c>
      <c r="B809" s="1" t="s">
        <v>336</v>
      </c>
      <c r="C809" s="1" t="s">
        <v>336</v>
      </c>
      <c r="D809" s="1" t="s">
        <v>336</v>
      </c>
      <c r="E809" s="1" t="s">
        <v>526</v>
      </c>
      <c r="F809" s="1" t="s">
        <v>526</v>
      </c>
      <c r="G809" s="1" t="s">
        <v>526</v>
      </c>
      <c r="H809" s="1" t="s">
        <v>526</v>
      </c>
      <c r="I809" s="1" t="s">
        <v>526</v>
      </c>
      <c r="J809" s="1" t="s">
        <v>526</v>
      </c>
      <c r="K809" s="1" t="s">
        <v>526</v>
      </c>
      <c r="L809" s="1" t="s">
        <v>526</v>
      </c>
      <c r="M809" s="1" t="s">
        <v>526</v>
      </c>
      <c r="N809" s="1" t="s">
        <v>526</v>
      </c>
      <c r="O809" s="1" t="s">
        <v>526</v>
      </c>
      <c r="P809" s="1" t="s">
        <v>526</v>
      </c>
      <c r="Q809" s="1" t="s">
        <v>526</v>
      </c>
      <c r="R809" s="1" t="s">
        <v>526</v>
      </c>
      <c r="S809" s="1" t="s">
        <v>526</v>
      </c>
      <c r="T809" s="1" t="s">
        <v>336</v>
      </c>
      <c r="U809" s="1" t="s">
        <v>336</v>
      </c>
      <c r="V809" s="1" t="s">
        <v>336</v>
      </c>
      <c r="W809" s="1" t="s">
        <v>336</v>
      </c>
      <c r="X809" s="1" t="s">
        <v>336</v>
      </c>
      <c r="Y809" s="1" t="s">
        <v>336</v>
      </c>
      <c r="Z809" s="1" t="s">
        <v>336</v>
      </c>
      <c r="AA809" s="1"/>
      <c r="AB809" s="1"/>
      <c r="AC809" s="1"/>
      <c r="AD809" s="1"/>
      <c r="AE809" s="1"/>
      <c r="AF809" s="1"/>
      <c r="AG809" s="1"/>
      <c r="AH809" s="18" t="str">
        <f t="array" ref="AH8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09" s="18" t="str">
        <f t="array" ref="AI8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09" s="18" t="e">
        <f>VLOOKUP(data[Lead Name],get_cat!$A$170:$B$171,2,0)</f>
        <v>#N/A</v>
      </c>
    </row>
    <row r="810" spans="1:37" x14ac:dyDescent="0.3">
      <c r="A810" s="1" t="s">
        <v>524</v>
      </c>
      <c r="B810" s="1" t="s">
        <v>336</v>
      </c>
      <c r="C810" s="1" t="s">
        <v>336</v>
      </c>
      <c r="D810" s="1" t="s">
        <v>336</v>
      </c>
      <c r="E810" s="1" t="s">
        <v>526</v>
      </c>
      <c r="F810" s="1" t="s">
        <v>526</v>
      </c>
      <c r="G810" s="1" t="s">
        <v>526</v>
      </c>
      <c r="H810" s="1" t="s">
        <v>526</v>
      </c>
      <c r="I810" s="1" t="s">
        <v>526</v>
      </c>
      <c r="J810" s="1" t="s">
        <v>526</v>
      </c>
      <c r="K810" s="1" t="s">
        <v>526</v>
      </c>
      <c r="L810" s="1" t="s">
        <v>526</v>
      </c>
      <c r="M810" s="1" t="s">
        <v>526</v>
      </c>
      <c r="N810" s="1" t="s">
        <v>526</v>
      </c>
      <c r="O810" s="1" t="s">
        <v>526</v>
      </c>
      <c r="P810" s="1" t="s">
        <v>526</v>
      </c>
      <c r="Q810" s="1" t="s">
        <v>526</v>
      </c>
      <c r="R810" s="1" t="s">
        <v>526</v>
      </c>
      <c r="S810" s="1" t="s">
        <v>526</v>
      </c>
      <c r="T810" s="1" t="s">
        <v>336</v>
      </c>
      <c r="U810" s="1" t="s">
        <v>336</v>
      </c>
      <c r="V810" s="1" t="s">
        <v>336</v>
      </c>
      <c r="W810" s="1" t="s">
        <v>336</v>
      </c>
      <c r="X810" s="1" t="s">
        <v>336</v>
      </c>
      <c r="Y810" s="1" t="s">
        <v>336</v>
      </c>
      <c r="Z810" s="1" t="s">
        <v>336</v>
      </c>
      <c r="AA810" s="1"/>
      <c r="AB810" s="1"/>
      <c r="AC810" s="1"/>
      <c r="AD810" s="1"/>
      <c r="AE810" s="1"/>
      <c r="AF810" s="1"/>
      <c r="AG810" s="1"/>
      <c r="AH810" s="18" t="str">
        <f t="array" ref="AH8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0" s="18" t="str">
        <f t="array" ref="AI8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0" s="18" t="e">
        <f>VLOOKUP(data[Lead Name],get_cat!$A$170:$B$171,2,0)</f>
        <v>#N/A</v>
      </c>
    </row>
    <row r="811" spans="1:37" x14ac:dyDescent="0.3">
      <c r="A811" s="1" t="s">
        <v>524</v>
      </c>
      <c r="B811" s="1" t="s">
        <v>336</v>
      </c>
      <c r="C811" s="1" t="s">
        <v>336</v>
      </c>
      <c r="D811" s="1" t="s">
        <v>336</v>
      </c>
      <c r="E811" s="1" t="s">
        <v>526</v>
      </c>
      <c r="F811" s="1" t="s">
        <v>526</v>
      </c>
      <c r="G811" s="1" t="s">
        <v>526</v>
      </c>
      <c r="H811" s="1" t="s">
        <v>526</v>
      </c>
      <c r="I811" s="1" t="s">
        <v>526</v>
      </c>
      <c r="J811" s="1" t="s">
        <v>526</v>
      </c>
      <c r="K811" s="1" t="s">
        <v>526</v>
      </c>
      <c r="L811" s="1" t="s">
        <v>526</v>
      </c>
      <c r="M811" s="1" t="s">
        <v>526</v>
      </c>
      <c r="N811" s="1" t="s">
        <v>526</v>
      </c>
      <c r="O811" s="1" t="s">
        <v>526</v>
      </c>
      <c r="P811" s="1" t="s">
        <v>526</v>
      </c>
      <c r="Q811" s="1" t="s">
        <v>526</v>
      </c>
      <c r="R811" s="1" t="s">
        <v>526</v>
      </c>
      <c r="S811" s="1" t="s">
        <v>526</v>
      </c>
      <c r="T811" s="1" t="s">
        <v>336</v>
      </c>
      <c r="U811" s="1" t="s">
        <v>336</v>
      </c>
      <c r="V811" s="1" t="s">
        <v>336</v>
      </c>
      <c r="W811" s="1" t="s">
        <v>336</v>
      </c>
      <c r="X811" s="1" t="s">
        <v>336</v>
      </c>
      <c r="Y811" s="1" t="s">
        <v>336</v>
      </c>
      <c r="Z811" s="1" t="s">
        <v>336</v>
      </c>
      <c r="AA811" s="1"/>
      <c r="AB811" s="1"/>
      <c r="AC811" s="1"/>
      <c r="AD811" s="1"/>
      <c r="AE811" s="1"/>
      <c r="AF811" s="1"/>
      <c r="AG811" s="1"/>
      <c r="AH811" s="18" t="str">
        <f t="array" ref="AH8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1" s="18" t="str">
        <f t="array" ref="AI8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1" s="18" t="e">
        <f>VLOOKUP(data[Lead Name],get_cat!$A$170:$B$171,2,0)</f>
        <v>#N/A</v>
      </c>
    </row>
    <row r="812" spans="1:37" x14ac:dyDescent="0.3">
      <c r="A812" s="1" t="s">
        <v>524</v>
      </c>
      <c r="B812" s="1" t="s">
        <v>336</v>
      </c>
      <c r="C812" s="1" t="s">
        <v>336</v>
      </c>
      <c r="D812" s="1" t="s">
        <v>336</v>
      </c>
      <c r="E812" s="1" t="s">
        <v>526</v>
      </c>
      <c r="F812" s="1" t="s">
        <v>526</v>
      </c>
      <c r="G812" s="1" t="s">
        <v>526</v>
      </c>
      <c r="H812" s="1" t="s">
        <v>526</v>
      </c>
      <c r="I812" s="1" t="s">
        <v>526</v>
      </c>
      <c r="J812" s="1" t="s">
        <v>526</v>
      </c>
      <c r="K812" s="1" t="s">
        <v>526</v>
      </c>
      <c r="L812" s="1" t="s">
        <v>526</v>
      </c>
      <c r="M812" s="1" t="s">
        <v>526</v>
      </c>
      <c r="N812" s="1" t="s">
        <v>526</v>
      </c>
      <c r="O812" s="1" t="s">
        <v>526</v>
      </c>
      <c r="P812" s="1" t="s">
        <v>526</v>
      </c>
      <c r="Q812" s="1" t="s">
        <v>526</v>
      </c>
      <c r="R812" s="1" t="s">
        <v>526</v>
      </c>
      <c r="S812" s="1" t="s">
        <v>526</v>
      </c>
      <c r="T812" s="1" t="s">
        <v>336</v>
      </c>
      <c r="U812" s="1" t="s">
        <v>336</v>
      </c>
      <c r="V812" s="1" t="s">
        <v>336</v>
      </c>
      <c r="W812" s="1" t="s">
        <v>336</v>
      </c>
      <c r="X812" s="1" t="s">
        <v>336</v>
      </c>
      <c r="Y812" s="1" t="s">
        <v>336</v>
      </c>
      <c r="Z812" s="1" t="s">
        <v>336</v>
      </c>
      <c r="AA812" s="1"/>
      <c r="AB812" s="1"/>
      <c r="AC812" s="1"/>
      <c r="AD812" s="1"/>
      <c r="AE812" s="1"/>
      <c r="AF812" s="1"/>
      <c r="AG812" s="1"/>
      <c r="AH812" s="18" t="str">
        <f t="array" ref="AH8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2" s="18" t="str">
        <f t="array" ref="AI8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2" s="18" t="e">
        <f>VLOOKUP(data[Lead Name],get_cat!$A$170:$B$171,2,0)</f>
        <v>#N/A</v>
      </c>
    </row>
    <row r="813" spans="1:37" x14ac:dyDescent="0.3">
      <c r="A813" s="1" t="s">
        <v>524</v>
      </c>
      <c r="B813" s="1" t="s">
        <v>336</v>
      </c>
      <c r="C813" s="1" t="s">
        <v>336</v>
      </c>
      <c r="D813" s="1" t="s">
        <v>336</v>
      </c>
      <c r="E813" s="1" t="s">
        <v>526</v>
      </c>
      <c r="F813" s="1" t="s">
        <v>526</v>
      </c>
      <c r="G813" s="1" t="s">
        <v>526</v>
      </c>
      <c r="H813" s="1" t="s">
        <v>526</v>
      </c>
      <c r="I813" s="1" t="s">
        <v>526</v>
      </c>
      <c r="J813" s="1" t="s">
        <v>526</v>
      </c>
      <c r="K813" s="1" t="s">
        <v>526</v>
      </c>
      <c r="L813" s="1" t="s">
        <v>526</v>
      </c>
      <c r="M813" s="1" t="s">
        <v>526</v>
      </c>
      <c r="N813" s="1" t="s">
        <v>526</v>
      </c>
      <c r="O813" s="1" t="s">
        <v>526</v>
      </c>
      <c r="P813" s="1" t="s">
        <v>526</v>
      </c>
      <c r="Q813" s="1" t="s">
        <v>526</v>
      </c>
      <c r="R813" s="1" t="s">
        <v>526</v>
      </c>
      <c r="S813" s="1" t="s">
        <v>526</v>
      </c>
      <c r="T813" s="1" t="s">
        <v>336</v>
      </c>
      <c r="U813" s="1" t="s">
        <v>336</v>
      </c>
      <c r="V813" s="1" t="s">
        <v>336</v>
      </c>
      <c r="W813" s="1" t="s">
        <v>336</v>
      </c>
      <c r="X813" s="1" t="s">
        <v>336</v>
      </c>
      <c r="Y813" s="1" t="s">
        <v>336</v>
      </c>
      <c r="Z813" s="1" t="s">
        <v>336</v>
      </c>
      <c r="AA813" s="1"/>
      <c r="AB813" s="1"/>
      <c r="AC813" s="1"/>
      <c r="AD813" s="1"/>
      <c r="AE813" s="1"/>
      <c r="AF813" s="1"/>
      <c r="AG813" s="1"/>
      <c r="AH813" s="18" t="str">
        <f t="array" ref="AH8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3" s="18" t="str">
        <f t="array" ref="AI8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3" s="18" t="e">
        <f>VLOOKUP(data[Lead Name],get_cat!$A$170:$B$171,2,0)</f>
        <v>#N/A</v>
      </c>
    </row>
    <row r="814" spans="1:37" x14ac:dyDescent="0.3">
      <c r="A814" s="1" t="s">
        <v>524</v>
      </c>
      <c r="B814" s="1" t="s">
        <v>336</v>
      </c>
      <c r="C814" s="1" t="s">
        <v>336</v>
      </c>
      <c r="D814" s="1" t="s">
        <v>336</v>
      </c>
      <c r="E814" s="1" t="s">
        <v>526</v>
      </c>
      <c r="F814" s="1" t="s">
        <v>526</v>
      </c>
      <c r="G814" s="1" t="s">
        <v>526</v>
      </c>
      <c r="H814" s="1" t="s">
        <v>526</v>
      </c>
      <c r="I814" s="1" t="s">
        <v>526</v>
      </c>
      <c r="J814" s="1" t="s">
        <v>526</v>
      </c>
      <c r="K814" s="1" t="s">
        <v>526</v>
      </c>
      <c r="L814" s="1" t="s">
        <v>526</v>
      </c>
      <c r="M814" s="1" t="s">
        <v>526</v>
      </c>
      <c r="N814" s="1" t="s">
        <v>526</v>
      </c>
      <c r="O814" s="1" t="s">
        <v>526</v>
      </c>
      <c r="P814" s="1" t="s">
        <v>526</v>
      </c>
      <c r="Q814" s="1" t="s">
        <v>526</v>
      </c>
      <c r="R814" s="1" t="s">
        <v>526</v>
      </c>
      <c r="S814" s="1" t="s">
        <v>526</v>
      </c>
      <c r="T814" s="1" t="s">
        <v>336</v>
      </c>
      <c r="U814" s="1" t="s">
        <v>336</v>
      </c>
      <c r="V814" s="1" t="s">
        <v>336</v>
      </c>
      <c r="W814" s="1" t="s">
        <v>336</v>
      </c>
      <c r="X814" s="1" t="s">
        <v>336</v>
      </c>
      <c r="Y814" s="1" t="s">
        <v>336</v>
      </c>
      <c r="Z814" s="1" t="s">
        <v>336</v>
      </c>
      <c r="AA814" s="1"/>
      <c r="AB814" s="1"/>
      <c r="AC814" s="1"/>
      <c r="AD814" s="1"/>
      <c r="AE814" s="1"/>
      <c r="AF814" s="1"/>
      <c r="AG814" s="1"/>
      <c r="AH814" s="18" t="str">
        <f t="array" ref="AH8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4" s="18" t="str">
        <f t="array" ref="AI8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4" s="18" t="e">
        <f>VLOOKUP(data[Lead Name],get_cat!$A$170:$B$171,2,0)</f>
        <v>#N/A</v>
      </c>
    </row>
    <row r="815" spans="1:37" x14ac:dyDescent="0.3">
      <c r="A815" s="1" t="s">
        <v>524</v>
      </c>
      <c r="B815" s="1" t="s">
        <v>336</v>
      </c>
      <c r="C815" s="1" t="s">
        <v>336</v>
      </c>
      <c r="D815" s="1" t="s">
        <v>336</v>
      </c>
      <c r="E815" s="1" t="s">
        <v>526</v>
      </c>
      <c r="F815" s="1" t="s">
        <v>526</v>
      </c>
      <c r="G815" s="1" t="s">
        <v>526</v>
      </c>
      <c r="H815" s="1" t="s">
        <v>526</v>
      </c>
      <c r="I815" s="1" t="s">
        <v>526</v>
      </c>
      <c r="J815" s="1" t="s">
        <v>526</v>
      </c>
      <c r="K815" s="1" t="s">
        <v>526</v>
      </c>
      <c r="L815" s="1" t="s">
        <v>526</v>
      </c>
      <c r="M815" s="1" t="s">
        <v>526</v>
      </c>
      <c r="N815" s="1" t="s">
        <v>526</v>
      </c>
      <c r="O815" s="1" t="s">
        <v>526</v>
      </c>
      <c r="P815" s="1" t="s">
        <v>526</v>
      </c>
      <c r="Q815" s="1" t="s">
        <v>526</v>
      </c>
      <c r="R815" s="1" t="s">
        <v>526</v>
      </c>
      <c r="S815" s="1" t="s">
        <v>526</v>
      </c>
      <c r="T815" s="1" t="s">
        <v>336</v>
      </c>
      <c r="U815" s="1" t="s">
        <v>336</v>
      </c>
      <c r="V815" s="1" t="s">
        <v>336</v>
      </c>
      <c r="W815" s="1" t="s">
        <v>336</v>
      </c>
      <c r="X815" s="1" t="s">
        <v>336</v>
      </c>
      <c r="Y815" s="1" t="s">
        <v>336</v>
      </c>
      <c r="Z815" s="1" t="s">
        <v>336</v>
      </c>
      <c r="AA815" s="1"/>
      <c r="AB815" s="1"/>
      <c r="AC815" s="1"/>
      <c r="AD815" s="1"/>
      <c r="AE815" s="1"/>
      <c r="AF815" s="1"/>
      <c r="AG815" s="1"/>
      <c r="AH815" s="18" t="str">
        <f t="array" ref="AH8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5" s="18" t="str">
        <f t="array" ref="AI8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5" s="18" t="e">
        <f>VLOOKUP(data[Lead Name],get_cat!$A$170:$B$171,2,0)</f>
        <v>#N/A</v>
      </c>
    </row>
    <row r="816" spans="1:37" x14ac:dyDescent="0.3">
      <c r="A816" s="1" t="s">
        <v>524</v>
      </c>
      <c r="B816" s="1" t="s">
        <v>336</v>
      </c>
      <c r="C816" s="1" t="s">
        <v>336</v>
      </c>
      <c r="D816" s="1" t="s">
        <v>336</v>
      </c>
      <c r="E816" s="1" t="s">
        <v>526</v>
      </c>
      <c r="F816" s="1" t="s">
        <v>526</v>
      </c>
      <c r="G816" s="1" t="s">
        <v>526</v>
      </c>
      <c r="H816" s="1" t="s">
        <v>526</v>
      </c>
      <c r="I816" s="1" t="s">
        <v>526</v>
      </c>
      <c r="J816" s="1" t="s">
        <v>526</v>
      </c>
      <c r="K816" s="1" t="s">
        <v>526</v>
      </c>
      <c r="L816" s="1" t="s">
        <v>526</v>
      </c>
      <c r="M816" s="1" t="s">
        <v>526</v>
      </c>
      <c r="N816" s="1" t="s">
        <v>526</v>
      </c>
      <c r="O816" s="1" t="s">
        <v>526</v>
      </c>
      <c r="P816" s="1" t="s">
        <v>526</v>
      </c>
      <c r="Q816" s="1" t="s">
        <v>526</v>
      </c>
      <c r="R816" s="1" t="s">
        <v>526</v>
      </c>
      <c r="S816" s="1" t="s">
        <v>526</v>
      </c>
      <c r="T816" s="1" t="s">
        <v>336</v>
      </c>
      <c r="U816" s="1" t="s">
        <v>336</v>
      </c>
      <c r="V816" s="1" t="s">
        <v>336</v>
      </c>
      <c r="W816" s="1" t="s">
        <v>336</v>
      </c>
      <c r="X816" s="1" t="s">
        <v>336</v>
      </c>
      <c r="Y816" s="1" t="s">
        <v>336</v>
      </c>
      <c r="Z816" s="1" t="s">
        <v>336</v>
      </c>
      <c r="AA816" s="1"/>
      <c r="AB816" s="1"/>
      <c r="AC816" s="1"/>
      <c r="AD816" s="1"/>
      <c r="AE816" s="1"/>
      <c r="AF816" s="1"/>
      <c r="AG816" s="1"/>
      <c r="AH816" s="18" t="str">
        <f t="array" ref="AH8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6" s="18" t="str">
        <f t="array" ref="AI8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6" s="18" t="e">
        <f>VLOOKUP(data[Lead Name],get_cat!$A$170:$B$171,2,0)</f>
        <v>#N/A</v>
      </c>
    </row>
    <row r="817" spans="1:37" x14ac:dyDescent="0.3">
      <c r="A817" s="1" t="s">
        <v>524</v>
      </c>
      <c r="B817" s="1" t="s">
        <v>336</v>
      </c>
      <c r="C817" s="1" t="s">
        <v>336</v>
      </c>
      <c r="D817" s="1" t="s">
        <v>336</v>
      </c>
      <c r="E817" s="1" t="s">
        <v>526</v>
      </c>
      <c r="F817" s="1" t="s">
        <v>526</v>
      </c>
      <c r="G817" s="1" t="s">
        <v>526</v>
      </c>
      <c r="H817" s="1" t="s">
        <v>526</v>
      </c>
      <c r="I817" s="1" t="s">
        <v>526</v>
      </c>
      <c r="J817" s="1" t="s">
        <v>526</v>
      </c>
      <c r="K817" s="1" t="s">
        <v>526</v>
      </c>
      <c r="L817" s="1" t="s">
        <v>526</v>
      </c>
      <c r="M817" s="1" t="s">
        <v>526</v>
      </c>
      <c r="N817" s="1" t="s">
        <v>526</v>
      </c>
      <c r="O817" s="1" t="s">
        <v>526</v>
      </c>
      <c r="P817" s="1" t="s">
        <v>526</v>
      </c>
      <c r="Q817" s="1" t="s">
        <v>526</v>
      </c>
      <c r="R817" s="1" t="s">
        <v>526</v>
      </c>
      <c r="S817" s="1" t="s">
        <v>526</v>
      </c>
      <c r="T817" s="1" t="s">
        <v>336</v>
      </c>
      <c r="U817" s="1" t="s">
        <v>336</v>
      </c>
      <c r="V817" s="1" t="s">
        <v>336</v>
      </c>
      <c r="W817" s="1" t="s">
        <v>336</v>
      </c>
      <c r="X817" s="1" t="s">
        <v>336</v>
      </c>
      <c r="Y817" s="1" t="s">
        <v>336</v>
      </c>
      <c r="Z817" s="1" t="s">
        <v>336</v>
      </c>
      <c r="AA817" s="1"/>
      <c r="AB817" s="1"/>
      <c r="AC817" s="1"/>
      <c r="AD817" s="1"/>
      <c r="AE817" s="1"/>
      <c r="AF817" s="1"/>
      <c r="AG817" s="1"/>
      <c r="AH817" s="18" t="str">
        <f t="array" ref="AH8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7" s="18" t="str">
        <f t="array" ref="AI8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7" s="18" t="e">
        <f>VLOOKUP(data[Lead Name],get_cat!$A$170:$B$171,2,0)</f>
        <v>#N/A</v>
      </c>
    </row>
    <row r="818" spans="1:37" x14ac:dyDescent="0.3">
      <c r="A818" s="1" t="s">
        <v>524</v>
      </c>
      <c r="B818" s="1" t="s">
        <v>336</v>
      </c>
      <c r="C818" s="1" t="s">
        <v>336</v>
      </c>
      <c r="D818" s="1" t="s">
        <v>336</v>
      </c>
      <c r="E818" s="1" t="s">
        <v>526</v>
      </c>
      <c r="F818" s="1" t="s">
        <v>526</v>
      </c>
      <c r="G818" s="1" t="s">
        <v>526</v>
      </c>
      <c r="H818" s="1" t="s">
        <v>526</v>
      </c>
      <c r="I818" s="1" t="s">
        <v>526</v>
      </c>
      <c r="J818" s="1" t="s">
        <v>526</v>
      </c>
      <c r="K818" s="1" t="s">
        <v>526</v>
      </c>
      <c r="L818" s="1" t="s">
        <v>526</v>
      </c>
      <c r="M818" s="1" t="s">
        <v>526</v>
      </c>
      <c r="N818" s="1" t="s">
        <v>526</v>
      </c>
      <c r="O818" s="1" t="s">
        <v>526</v>
      </c>
      <c r="P818" s="1" t="s">
        <v>526</v>
      </c>
      <c r="Q818" s="1" t="s">
        <v>526</v>
      </c>
      <c r="R818" s="1" t="s">
        <v>526</v>
      </c>
      <c r="S818" s="1" t="s">
        <v>526</v>
      </c>
      <c r="T818" s="1" t="s">
        <v>336</v>
      </c>
      <c r="U818" s="1" t="s">
        <v>336</v>
      </c>
      <c r="V818" s="1" t="s">
        <v>336</v>
      </c>
      <c r="W818" s="1" t="s">
        <v>336</v>
      </c>
      <c r="X818" s="1" t="s">
        <v>336</v>
      </c>
      <c r="Y818" s="1" t="s">
        <v>336</v>
      </c>
      <c r="Z818" s="1" t="s">
        <v>336</v>
      </c>
      <c r="AA818" s="1"/>
      <c r="AB818" s="1"/>
      <c r="AC818" s="1"/>
      <c r="AD818" s="1"/>
      <c r="AE818" s="1"/>
      <c r="AF818" s="1"/>
      <c r="AG818" s="1"/>
      <c r="AH818" s="18" t="str">
        <f t="array" ref="AH8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8" s="18" t="str">
        <f t="array" ref="AI8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8" s="18" t="e">
        <f>VLOOKUP(data[Lead Name],get_cat!$A$170:$B$171,2,0)</f>
        <v>#N/A</v>
      </c>
    </row>
    <row r="819" spans="1:37" x14ac:dyDescent="0.3">
      <c r="A819" s="1" t="s">
        <v>524</v>
      </c>
      <c r="B819" s="1" t="s">
        <v>336</v>
      </c>
      <c r="C819" s="1" t="s">
        <v>336</v>
      </c>
      <c r="D819" s="1" t="s">
        <v>336</v>
      </c>
      <c r="E819" s="1" t="s">
        <v>526</v>
      </c>
      <c r="F819" s="1" t="s">
        <v>526</v>
      </c>
      <c r="G819" s="1" t="s">
        <v>526</v>
      </c>
      <c r="H819" s="1" t="s">
        <v>526</v>
      </c>
      <c r="I819" s="1" t="s">
        <v>526</v>
      </c>
      <c r="J819" s="1" t="s">
        <v>526</v>
      </c>
      <c r="K819" s="1" t="s">
        <v>526</v>
      </c>
      <c r="L819" s="1" t="s">
        <v>526</v>
      </c>
      <c r="M819" s="1" t="s">
        <v>526</v>
      </c>
      <c r="N819" s="1" t="s">
        <v>526</v>
      </c>
      <c r="O819" s="1" t="s">
        <v>526</v>
      </c>
      <c r="P819" s="1" t="s">
        <v>526</v>
      </c>
      <c r="Q819" s="1" t="s">
        <v>526</v>
      </c>
      <c r="R819" s="1" t="s">
        <v>526</v>
      </c>
      <c r="S819" s="1" t="s">
        <v>526</v>
      </c>
      <c r="T819" s="1" t="s">
        <v>336</v>
      </c>
      <c r="U819" s="1" t="s">
        <v>336</v>
      </c>
      <c r="V819" s="1" t="s">
        <v>336</v>
      </c>
      <c r="W819" s="1" t="s">
        <v>336</v>
      </c>
      <c r="X819" s="1" t="s">
        <v>336</v>
      </c>
      <c r="Y819" s="1" t="s">
        <v>336</v>
      </c>
      <c r="Z819" s="1" t="s">
        <v>336</v>
      </c>
      <c r="AA819" s="1"/>
      <c r="AB819" s="1"/>
      <c r="AC819" s="1"/>
      <c r="AD819" s="1"/>
      <c r="AE819" s="1"/>
      <c r="AF819" s="1"/>
      <c r="AG819" s="1"/>
      <c r="AH819" s="18" t="str">
        <f t="array" ref="AH8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19" s="18" t="str">
        <f t="array" ref="AI8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19" s="18" t="e">
        <f>VLOOKUP(data[Lead Name],get_cat!$A$170:$B$171,2,0)</f>
        <v>#N/A</v>
      </c>
    </row>
    <row r="820" spans="1:37" x14ac:dyDescent="0.3">
      <c r="A820" s="1" t="s">
        <v>524</v>
      </c>
      <c r="B820" s="1" t="s">
        <v>336</v>
      </c>
      <c r="C820" s="1" t="s">
        <v>336</v>
      </c>
      <c r="D820" s="1" t="s">
        <v>336</v>
      </c>
      <c r="E820" s="1" t="s">
        <v>526</v>
      </c>
      <c r="F820" s="1" t="s">
        <v>526</v>
      </c>
      <c r="G820" s="1" t="s">
        <v>526</v>
      </c>
      <c r="H820" s="1" t="s">
        <v>526</v>
      </c>
      <c r="I820" s="1" t="s">
        <v>526</v>
      </c>
      <c r="J820" s="1" t="s">
        <v>526</v>
      </c>
      <c r="K820" s="1" t="s">
        <v>526</v>
      </c>
      <c r="L820" s="1" t="s">
        <v>526</v>
      </c>
      <c r="M820" s="1" t="s">
        <v>526</v>
      </c>
      <c r="N820" s="1" t="s">
        <v>526</v>
      </c>
      <c r="O820" s="1" t="s">
        <v>526</v>
      </c>
      <c r="P820" s="1" t="s">
        <v>526</v>
      </c>
      <c r="Q820" s="1" t="s">
        <v>526</v>
      </c>
      <c r="R820" s="1" t="s">
        <v>526</v>
      </c>
      <c r="S820" s="1" t="s">
        <v>526</v>
      </c>
      <c r="T820" s="1" t="s">
        <v>336</v>
      </c>
      <c r="U820" s="1" t="s">
        <v>336</v>
      </c>
      <c r="V820" s="1" t="s">
        <v>336</v>
      </c>
      <c r="W820" s="1" t="s">
        <v>336</v>
      </c>
      <c r="X820" s="1" t="s">
        <v>336</v>
      </c>
      <c r="Y820" s="1" t="s">
        <v>336</v>
      </c>
      <c r="Z820" s="1" t="s">
        <v>336</v>
      </c>
      <c r="AA820" s="1"/>
      <c r="AB820" s="1"/>
      <c r="AC820" s="1"/>
      <c r="AD820" s="1"/>
      <c r="AE820" s="1"/>
      <c r="AF820" s="1"/>
      <c r="AG820" s="1"/>
      <c r="AH820" s="18" t="str">
        <f t="array" ref="AH8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0" s="18" t="str">
        <f t="array" ref="AI8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0" s="18" t="e">
        <f>VLOOKUP(data[Lead Name],get_cat!$A$170:$B$171,2,0)</f>
        <v>#N/A</v>
      </c>
    </row>
    <row r="821" spans="1:37" x14ac:dyDescent="0.3">
      <c r="A821" s="1" t="s">
        <v>524</v>
      </c>
      <c r="B821" s="1" t="s">
        <v>336</v>
      </c>
      <c r="C821" s="1" t="s">
        <v>336</v>
      </c>
      <c r="D821" s="1" t="s">
        <v>336</v>
      </c>
      <c r="E821" s="1" t="s">
        <v>526</v>
      </c>
      <c r="F821" s="1" t="s">
        <v>526</v>
      </c>
      <c r="G821" s="1" t="s">
        <v>526</v>
      </c>
      <c r="H821" s="1" t="s">
        <v>526</v>
      </c>
      <c r="I821" s="1" t="s">
        <v>526</v>
      </c>
      <c r="J821" s="1" t="s">
        <v>526</v>
      </c>
      <c r="K821" s="1" t="s">
        <v>526</v>
      </c>
      <c r="L821" s="1" t="s">
        <v>526</v>
      </c>
      <c r="M821" s="1" t="s">
        <v>526</v>
      </c>
      <c r="N821" s="1" t="s">
        <v>526</v>
      </c>
      <c r="O821" s="1" t="s">
        <v>526</v>
      </c>
      <c r="P821" s="1" t="s">
        <v>526</v>
      </c>
      <c r="Q821" s="1" t="s">
        <v>526</v>
      </c>
      <c r="R821" s="1" t="s">
        <v>526</v>
      </c>
      <c r="S821" s="1" t="s">
        <v>526</v>
      </c>
      <c r="T821" s="1" t="s">
        <v>336</v>
      </c>
      <c r="U821" s="1" t="s">
        <v>336</v>
      </c>
      <c r="V821" s="1" t="s">
        <v>336</v>
      </c>
      <c r="W821" s="1" t="s">
        <v>336</v>
      </c>
      <c r="X821" s="1" t="s">
        <v>336</v>
      </c>
      <c r="Y821" s="1" t="s">
        <v>336</v>
      </c>
      <c r="Z821" s="1" t="s">
        <v>336</v>
      </c>
      <c r="AA821" s="1"/>
      <c r="AB821" s="1"/>
      <c r="AC821" s="1"/>
      <c r="AD821" s="1"/>
      <c r="AE821" s="1"/>
      <c r="AF821" s="1"/>
      <c r="AG821" s="1"/>
      <c r="AH821" s="18" t="str">
        <f t="array" ref="AH8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1" s="18" t="str">
        <f t="array" ref="AI8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1" s="18" t="e">
        <f>VLOOKUP(data[Lead Name],get_cat!$A$170:$B$171,2,0)</f>
        <v>#N/A</v>
      </c>
    </row>
    <row r="822" spans="1:37" x14ac:dyDescent="0.3">
      <c r="A822" s="1" t="s">
        <v>524</v>
      </c>
      <c r="B822" s="1" t="s">
        <v>336</v>
      </c>
      <c r="C822" s="1" t="s">
        <v>336</v>
      </c>
      <c r="D822" s="1" t="s">
        <v>336</v>
      </c>
      <c r="E822" s="1" t="s">
        <v>526</v>
      </c>
      <c r="F822" s="1" t="s">
        <v>526</v>
      </c>
      <c r="G822" s="1" t="s">
        <v>526</v>
      </c>
      <c r="H822" s="1" t="s">
        <v>526</v>
      </c>
      <c r="I822" s="1" t="s">
        <v>526</v>
      </c>
      <c r="J822" s="1" t="s">
        <v>526</v>
      </c>
      <c r="K822" s="1" t="s">
        <v>526</v>
      </c>
      <c r="L822" s="1" t="s">
        <v>526</v>
      </c>
      <c r="M822" s="1" t="s">
        <v>526</v>
      </c>
      <c r="N822" s="1" t="s">
        <v>526</v>
      </c>
      <c r="O822" s="1" t="s">
        <v>526</v>
      </c>
      <c r="P822" s="1" t="s">
        <v>526</v>
      </c>
      <c r="Q822" s="1" t="s">
        <v>526</v>
      </c>
      <c r="R822" s="1" t="s">
        <v>526</v>
      </c>
      <c r="S822" s="1" t="s">
        <v>526</v>
      </c>
      <c r="T822" s="1" t="s">
        <v>336</v>
      </c>
      <c r="U822" s="1" t="s">
        <v>336</v>
      </c>
      <c r="V822" s="1" t="s">
        <v>336</v>
      </c>
      <c r="W822" s="1" t="s">
        <v>336</v>
      </c>
      <c r="X822" s="1" t="s">
        <v>336</v>
      </c>
      <c r="Y822" s="1" t="s">
        <v>336</v>
      </c>
      <c r="Z822" s="1" t="s">
        <v>336</v>
      </c>
      <c r="AA822" s="1"/>
      <c r="AB822" s="1"/>
      <c r="AC822" s="1"/>
      <c r="AD822" s="1"/>
      <c r="AE822" s="1"/>
      <c r="AF822" s="1"/>
      <c r="AG822" s="1"/>
      <c r="AH822" s="18" t="str">
        <f t="array" ref="AH8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2" s="18" t="str">
        <f t="array" ref="AI8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2" s="18" t="e">
        <f>VLOOKUP(data[Lead Name],get_cat!$A$170:$B$171,2,0)</f>
        <v>#N/A</v>
      </c>
    </row>
    <row r="823" spans="1:37" x14ac:dyDescent="0.3">
      <c r="A823" s="1" t="s">
        <v>524</v>
      </c>
      <c r="B823" s="1" t="s">
        <v>336</v>
      </c>
      <c r="C823" s="1" t="s">
        <v>336</v>
      </c>
      <c r="D823" s="1" t="s">
        <v>336</v>
      </c>
      <c r="E823" s="1" t="s">
        <v>526</v>
      </c>
      <c r="F823" s="1" t="s">
        <v>526</v>
      </c>
      <c r="G823" s="1" t="s">
        <v>526</v>
      </c>
      <c r="H823" s="1" t="s">
        <v>526</v>
      </c>
      <c r="I823" s="1" t="s">
        <v>526</v>
      </c>
      <c r="J823" s="1" t="s">
        <v>526</v>
      </c>
      <c r="K823" s="1" t="s">
        <v>526</v>
      </c>
      <c r="L823" s="1" t="s">
        <v>526</v>
      </c>
      <c r="M823" s="1" t="s">
        <v>526</v>
      </c>
      <c r="N823" s="1" t="s">
        <v>526</v>
      </c>
      <c r="O823" s="1" t="s">
        <v>526</v>
      </c>
      <c r="P823" s="1" t="s">
        <v>526</v>
      </c>
      <c r="Q823" s="1" t="s">
        <v>526</v>
      </c>
      <c r="R823" s="1" t="s">
        <v>526</v>
      </c>
      <c r="S823" s="1" t="s">
        <v>526</v>
      </c>
      <c r="T823" s="1" t="s">
        <v>336</v>
      </c>
      <c r="U823" s="1" t="s">
        <v>336</v>
      </c>
      <c r="V823" s="1" t="s">
        <v>336</v>
      </c>
      <c r="W823" s="1" t="s">
        <v>336</v>
      </c>
      <c r="X823" s="1" t="s">
        <v>336</v>
      </c>
      <c r="Y823" s="1" t="s">
        <v>336</v>
      </c>
      <c r="Z823" s="1" t="s">
        <v>336</v>
      </c>
      <c r="AA823" s="1"/>
      <c r="AB823" s="1"/>
      <c r="AC823" s="1"/>
      <c r="AD823" s="1"/>
      <c r="AE823" s="1"/>
      <c r="AF823" s="1"/>
      <c r="AG823" s="1"/>
      <c r="AH823" s="18" t="str">
        <f t="array" ref="AH8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3" s="18" t="str">
        <f t="array" ref="AI8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3" s="18" t="e">
        <f>VLOOKUP(data[Lead Name],get_cat!$A$170:$B$171,2,0)</f>
        <v>#N/A</v>
      </c>
    </row>
    <row r="824" spans="1:37" x14ac:dyDescent="0.3">
      <c r="A824" s="1" t="s">
        <v>524</v>
      </c>
      <c r="B824" s="1" t="s">
        <v>336</v>
      </c>
      <c r="C824" s="1" t="s">
        <v>336</v>
      </c>
      <c r="D824" s="1" t="s">
        <v>336</v>
      </c>
      <c r="E824" s="1" t="s">
        <v>526</v>
      </c>
      <c r="F824" s="1" t="s">
        <v>526</v>
      </c>
      <c r="G824" s="1" t="s">
        <v>526</v>
      </c>
      <c r="H824" s="1" t="s">
        <v>526</v>
      </c>
      <c r="I824" s="1" t="s">
        <v>526</v>
      </c>
      <c r="J824" s="1" t="s">
        <v>526</v>
      </c>
      <c r="K824" s="1" t="s">
        <v>526</v>
      </c>
      <c r="L824" s="1" t="s">
        <v>526</v>
      </c>
      <c r="M824" s="1" t="s">
        <v>526</v>
      </c>
      <c r="N824" s="1" t="s">
        <v>526</v>
      </c>
      <c r="O824" s="1" t="s">
        <v>526</v>
      </c>
      <c r="P824" s="1" t="s">
        <v>526</v>
      </c>
      <c r="Q824" s="1" t="s">
        <v>526</v>
      </c>
      <c r="R824" s="1" t="s">
        <v>526</v>
      </c>
      <c r="S824" s="1" t="s">
        <v>526</v>
      </c>
      <c r="T824" s="1" t="s">
        <v>336</v>
      </c>
      <c r="U824" s="1" t="s">
        <v>336</v>
      </c>
      <c r="V824" s="1" t="s">
        <v>336</v>
      </c>
      <c r="W824" s="1" t="s">
        <v>336</v>
      </c>
      <c r="X824" s="1" t="s">
        <v>336</v>
      </c>
      <c r="Y824" s="1" t="s">
        <v>336</v>
      </c>
      <c r="Z824" s="1" t="s">
        <v>336</v>
      </c>
      <c r="AA824" s="1"/>
      <c r="AB824" s="1"/>
      <c r="AC824" s="1"/>
      <c r="AD824" s="1"/>
      <c r="AE824" s="1"/>
      <c r="AF824" s="1"/>
      <c r="AG824" s="1"/>
      <c r="AH824" s="18" t="str">
        <f t="array" ref="AH8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4" s="18" t="str">
        <f t="array" ref="AI8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4" s="18" t="e">
        <f>VLOOKUP(data[Lead Name],get_cat!$A$170:$B$171,2,0)</f>
        <v>#N/A</v>
      </c>
    </row>
    <row r="825" spans="1:37" x14ac:dyDescent="0.3">
      <c r="A825" s="1" t="s">
        <v>524</v>
      </c>
      <c r="B825" s="1" t="s">
        <v>336</v>
      </c>
      <c r="C825" s="1" t="s">
        <v>336</v>
      </c>
      <c r="D825" s="1" t="s">
        <v>336</v>
      </c>
      <c r="E825" s="1" t="s">
        <v>526</v>
      </c>
      <c r="F825" s="1" t="s">
        <v>526</v>
      </c>
      <c r="G825" s="1" t="s">
        <v>526</v>
      </c>
      <c r="H825" s="1" t="s">
        <v>526</v>
      </c>
      <c r="I825" s="1" t="s">
        <v>526</v>
      </c>
      <c r="J825" s="1" t="s">
        <v>526</v>
      </c>
      <c r="K825" s="1" t="s">
        <v>526</v>
      </c>
      <c r="L825" s="1" t="s">
        <v>526</v>
      </c>
      <c r="M825" s="1" t="s">
        <v>526</v>
      </c>
      <c r="N825" s="1" t="s">
        <v>526</v>
      </c>
      <c r="O825" s="1" t="s">
        <v>526</v>
      </c>
      <c r="P825" s="1" t="s">
        <v>526</v>
      </c>
      <c r="Q825" s="1" t="s">
        <v>526</v>
      </c>
      <c r="R825" s="1" t="s">
        <v>526</v>
      </c>
      <c r="S825" s="1" t="s">
        <v>526</v>
      </c>
      <c r="T825" s="1" t="s">
        <v>336</v>
      </c>
      <c r="U825" s="1" t="s">
        <v>336</v>
      </c>
      <c r="V825" s="1" t="s">
        <v>336</v>
      </c>
      <c r="W825" s="1" t="s">
        <v>336</v>
      </c>
      <c r="X825" s="1" t="s">
        <v>336</v>
      </c>
      <c r="Y825" s="1" t="s">
        <v>336</v>
      </c>
      <c r="Z825" s="1" t="s">
        <v>336</v>
      </c>
      <c r="AA825" s="1"/>
      <c r="AB825" s="1"/>
      <c r="AC825" s="1"/>
      <c r="AD825" s="1"/>
      <c r="AE825" s="1"/>
      <c r="AF825" s="1"/>
      <c r="AG825" s="1"/>
      <c r="AH825" s="18" t="str">
        <f t="array" ref="AH8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5" s="18" t="str">
        <f t="array" ref="AI8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5" s="18" t="e">
        <f>VLOOKUP(data[Lead Name],get_cat!$A$170:$B$171,2,0)</f>
        <v>#N/A</v>
      </c>
    </row>
    <row r="826" spans="1:37" x14ac:dyDescent="0.3">
      <c r="A826" s="1" t="s">
        <v>524</v>
      </c>
      <c r="B826" s="1" t="s">
        <v>336</v>
      </c>
      <c r="C826" s="1" t="s">
        <v>336</v>
      </c>
      <c r="D826" s="1" t="s">
        <v>336</v>
      </c>
      <c r="E826" s="1" t="s">
        <v>526</v>
      </c>
      <c r="F826" s="1" t="s">
        <v>526</v>
      </c>
      <c r="G826" s="1" t="s">
        <v>526</v>
      </c>
      <c r="H826" s="1" t="s">
        <v>526</v>
      </c>
      <c r="I826" s="1" t="s">
        <v>526</v>
      </c>
      <c r="J826" s="1" t="s">
        <v>526</v>
      </c>
      <c r="K826" s="1" t="s">
        <v>526</v>
      </c>
      <c r="L826" s="1" t="s">
        <v>526</v>
      </c>
      <c r="M826" s="1" t="s">
        <v>526</v>
      </c>
      <c r="N826" s="1" t="s">
        <v>526</v>
      </c>
      <c r="O826" s="1" t="s">
        <v>526</v>
      </c>
      <c r="P826" s="1" t="s">
        <v>526</v>
      </c>
      <c r="Q826" s="1" t="s">
        <v>526</v>
      </c>
      <c r="R826" s="1" t="s">
        <v>526</v>
      </c>
      <c r="S826" s="1" t="s">
        <v>526</v>
      </c>
      <c r="T826" s="1" t="s">
        <v>336</v>
      </c>
      <c r="U826" s="1" t="s">
        <v>336</v>
      </c>
      <c r="V826" s="1" t="s">
        <v>336</v>
      </c>
      <c r="W826" s="1" t="s">
        <v>336</v>
      </c>
      <c r="X826" s="1" t="s">
        <v>336</v>
      </c>
      <c r="Y826" s="1" t="s">
        <v>336</v>
      </c>
      <c r="Z826" s="1" t="s">
        <v>336</v>
      </c>
      <c r="AA826" s="1"/>
      <c r="AB826" s="1"/>
      <c r="AC826" s="1"/>
      <c r="AD826" s="1"/>
      <c r="AE826" s="1"/>
      <c r="AF826" s="1"/>
      <c r="AG826" s="1"/>
      <c r="AH826" s="18" t="str">
        <f t="array" ref="AH8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6" s="18" t="str">
        <f t="array" ref="AI8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6" s="18" t="e">
        <f>VLOOKUP(data[Lead Name],get_cat!$A$170:$B$171,2,0)</f>
        <v>#N/A</v>
      </c>
    </row>
    <row r="827" spans="1:37" x14ac:dyDescent="0.3">
      <c r="A827" s="1" t="s">
        <v>524</v>
      </c>
      <c r="B827" s="1" t="s">
        <v>336</v>
      </c>
      <c r="C827" s="1" t="s">
        <v>336</v>
      </c>
      <c r="D827" s="1" t="s">
        <v>336</v>
      </c>
      <c r="E827" s="1" t="s">
        <v>526</v>
      </c>
      <c r="F827" s="1" t="s">
        <v>526</v>
      </c>
      <c r="G827" s="1" t="s">
        <v>526</v>
      </c>
      <c r="H827" s="1" t="s">
        <v>526</v>
      </c>
      <c r="I827" s="1" t="s">
        <v>526</v>
      </c>
      <c r="J827" s="1" t="s">
        <v>526</v>
      </c>
      <c r="K827" s="1" t="s">
        <v>526</v>
      </c>
      <c r="L827" s="1" t="s">
        <v>526</v>
      </c>
      <c r="M827" s="1" t="s">
        <v>526</v>
      </c>
      <c r="N827" s="1" t="s">
        <v>526</v>
      </c>
      <c r="O827" s="1" t="s">
        <v>526</v>
      </c>
      <c r="P827" s="1" t="s">
        <v>526</v>
      </c>
      <c r="Q827" s="1" t="s">
        <v>526</v>
      </c>
      <c r="R827" s="1" t="s">
        <v>526</v>
      </c>
      <c r="S827" s="1" t="s">
        <v>526</v>
      </c>
      <c r="T827" s="1" t="s">
        <v>336</v>
      </c>
      <c r="U827" s="1" t="s">
        <v>336</v>
      </c>
      <c r="V827" s="1" t="s">
        <v>336</v>
      </c>
      <c r="W827" s="1" t="s">
        <v>336</v>
      </c>
      <c r="X827" s="1" t="s">
        <v>336</v>
      </c>
      <c r="Y827" s="1" t="s">
        <v>336</v>
      </c>
      <c r="Z827" s="1" t="s">
        <v>336</v>
      </c>
      <c r="AA827" s="1"/>
      <c r="AB827" s="1"/>
      <c r="AC827" s="1"/>
      <c r="AD827" s="1"/>
      <c r="AE827" s="1"/>
      <c r="AF827" s="1"/>
      <c r="AG827" s="1"/>
      <c r="AH827" s="18" t="str">
        <f t="array" ref="AH8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7" s="18" t="str">
        <f t="array" ref="AI8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7" s="18" t="e">
        <f>VLOOKUP(data[Lead Name],get_cat!$A$170:$B$171,2,0)</f>
        <v>#N/A</v>
      </c>
    </row>
    <row r="828" spans="1:37" x14ac:dyDescent="0.3">
      <c r="A828" s="1" t="s">
        <v>524</v>
      </c>
      <c r="B828" s="1" t="s">
        <v>336</v>
      </c>
      <c r="C828" s="1" t="s">
        <v>336</v>
      </c>
      <c r="D828" s="1" t="s">
        <v>336</v>
      </c>
      <c r="E828" s="1" t="s">
        <v>526</v>
      </c>
      <c r="F828" s="1" t="s">
        <v>526</v>
      </c>
      <c r="G828" s="1" t="s">
        <v>526</v>
      </c>
      <c r="H828" s="1" t="s">
        <v>526</v>
      </c>
      <c r="I828" s="1" t="s">
        <v>526</v>
      </c>
      <c r="J828" s="1" t="s">
        <v>526</v>
      </c>
      <c r="K828" s="1" t="s">
        <v>526</v>
      </c>
      <c r="L828" s="1" t="s">
        <v>526</v>
      </c>
      <c r="M828" s="1" t="s">
        <v>526</v>
      </c>
      <c r="N828" s="1" t="s">
        <v>526</v>
      </c>
      <c r="O828" s="1" t="s">
        <v>526</v>
      </c>
      <c r="P828" s="1" t="s">
        <v>526</v>
      </c>
      <c r="Q828" s="1" t="s">
        <v>526</v>
      </c>
      <c r="R828" s="1" t="s">
        <v>526</v>
      </c>
      <c r="S828" s="1" t="s">
        <v>526</v>
      </c>
      <c r="T828" s="1" t="s">
        <v>336</v>
      </c>
      <c r="U828" s="1" t="s">
        <v>336</v>
      </c>
      <c r="V828" s="1" t="s">
        <v>336</v>
      </c>
      <c r="W828" s="1" t="s">
        <v>336</v>
      </c>
      <c r="X828" s="1" t="s">
        <v>336</v>
      </c>
      <c r="Y828" s="1" t="s">
        <v>336</v>
      </c>
      <c r="Z828" s="1" t="s">
        <v>336</v>
      </c>
      <c r="AA828" s="1"/>
      <c r="AB828" s="1"/>
      <c r="AC828" s="1"/>
      <c r="AD828" s="1"/>
      <c r="AE828" s="1"/>
      <c r="AF828" s="1"/>
      <c r="AG828" s="1"/>
      <c r="AH828" s="18" t="str">
        <f t="array" ref="AH8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8" s="18" t="str">
        <f t="array" ref="AI8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8" s="18" t="e">
        <f>VLOOKUP(data[Lead Name],get_cat!$A$170:$B$171,2,0)</f>
        <v>#N/A</v>
      </c>
    </row>
    <row r="829" spans="1:37" x14ac:dyDescent="0.3">
      <c r="A829" s="1" t="s">
        <v>524</v>
      </c>
      <c r="B829" s="1" t="s">
        <v>336</v>
      </c>
      <c r="C829" s="1" t="s">
        <v>336</v>
      </c>
      <c r="D829" s="1" t="s">
        <v>336</v>
      </c>
      <c r="E829" s="1" t="s">
        <v>526</v>
      </c>
      <c r="F829" s="1" t="s">
        <v>526</v>
      </c>
      <c r="G829" s="1" t="s">
        <v>526</v>
      </c>
      <c r="H829" s="1" t="s">
        <v>526</v>
      </c>
      <c r="I829" s="1" t="s">
        <v>526</v>
      </c>
      <c r="J829" s="1" t="s">
        <v>526</v>
      </c>
      <c r="K829" s="1" t="s">
        <v>526</v>
      </c>
      <c r="L829" s="1" t="s">
        <v>526</v>
      </c>
      <c r="M829" s="1" t="s">
        <v>526</v>
      </c>
      <c r="N829" s="1" t="s">
        <v>526</v>
      </c>
      <c r="O829" s="1" t="s">
        <v>526</v>
      </c>
      <c r="P829" s="1" t="s">
        <v>526</v>
      </c>
      <c r="Q829" s="1" t="s">
        <v>526</v>
      </c>
      <c r="R829" s="1" t="s">
        <v>526</v>
      </c>
      <c r="S829" s="1" t="s">
        <v>526</v>
      </c>
      <c r="T829" s="1" t="s">
        <v>336</v>
      </c>
      <c r="U829" s="1" t="s">
        <v>336</v>
      </c>
      <c r="V829" s="1" t="s">
        <v>336</v>
      </c>
      <c r="W829" s="1" t="s">
        <v>336</v>
      </c>
      <c r="X829" s="1" t="s">
        <v>336</v>
      </c>
      <c r="Y829" s="1" t="s">
        <v>336</v>
      </c>
      <c r="Z829" s="1" t="s">
        <v>336</v>
      </c>
      <c r="AA829" s="1"/>
      <c r="AB829" s="1"/>
      <c r="AC829" s="1"/>
      <c r="AD829" s="1"/>
      <c r="AE829" s="1"/>
      <c r="AF829" s="1"/>
      <c r="AG829" s="1"/>
      <c r="AH829" s="18" t="str">
        <f t="array" ref="AH8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29" s="18" t="str">
        <f t="array" ref="AI8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29" s="18" t="e">
        <f>VLOOKUP(data[Lead Name],get_cat!$A$170:$B$171,2,0)</f>
        <v>#N/A</v>
      </c>
    </row>
    <row r="830" spans="1:37" x14ac:dyDescent="0.3">
      <c r="A830" s="1" t="s">
        <v>524</v>
      </c>
      <c r="B830" s="1" t="s">
        <v>336</v>
      </c>
      <c r="C830" s="1" t="s">
        <v>336</v>
      </c>
      <c r="D830" s="1" t="s">
        <v>336</v>
      </c>
      <c r="E830" s="1" t="s">
        <v>526</v>
      </c>
      <c r="F830" s="1" t="s">
        <v>526</v>
      </c>
      <c r="G830" s="1" t="s">
        <v>526</v>
      </c>
      <c r="H830" s="1" t="s">
        <v>526</v>
      </c>
      <c r="I830" s="1" t="s">
        <v>526</v>
      </c>
      <c r="J830" s="1" t="s">
        <v>526</v>
      </c>
      <c r="K830" s="1" t="s">
        <v>526</v>
      </c>
      <c r="L830" s="1" t="s">
        <v>526</v>
      </c>
      <c r="M830" s="1" t="s">
        <v>526</v>
      </c>
      <c r="N830" s="1" t="s">
        <v>526</v>
      </c>
      <c r="O830" s="1" t="s">
        <v>526</v>
      </c>
      <c r="P830" s="1" t="s">
        <v>526</v>
      </c>
      <c r="Q830" s="1" t="s">
        <v>526</v>
      </c>
      <c r="R830" s="1" t="s">
        <v>526</v>
      </c>
      <c r="S830" s="1" t="s">
        <v>526</v>
      </c>
      <c r="T830" s="1" t="s">
        <v>336</v>
      </c>
      <c r="U830" s="1" t="s">
        <v>336</v>
      </c>
      <c r="V830" s="1" t="s">
        <v>336</v>
      </c>
      <c r="W830" s="1" t="s">
        <v>336</v>
      </c>
      <c r="X830" s="1" t="s">
        <v>336</v>
      </c>
      <c r="Y830" s="1" t="s">
        <v>336</v>
      </c>
      <c r="Z830" s="1" t="s">
        <v>336</v>
      </c>
      <c r="AA830" s="1"/>
      <c r="AB830" s="1"/>
      <c r="AC830" s="1"/>
      <c r="AD830" s="1"/>
      <c r="AE830" s="1"/>
      <c r="AF830" s="1"/>
      <c r="AG830" s="1"/>
      <c r="AH830" s="18" t="str">
        <f t="array" ref="AH8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0" s="18" t="str">
        <f t="array" ref="AI8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0" s="18" t="e">
        <f>VLOOKUP(data[Lead Name],get_cat!$A$170:$B$171,2,0)</f>
        <v>#N/A</v>
      </c>
    </row>
    <row r="831" spans="1:37" x14ac:dyDescent="0.3">
      <c r="A831" s="1" t="s">
        <v>524</v>
      </c>
      <c r="B831" s="1" t="s">
        <v>336</v>
      </c>
      <c r="C831" s="1" t="s">
        <v>336</v>
      </c>
      <c r="D831" s="1" t="s">
        <v>336</v>
      </c>
      <c r="E831" s="1" t="s">
        <v>526</v>
      </c>
      <c r="F831" s="1" t="s">
        <v>526</v>
      </c>
      <c r="G831" s="1" t="s">
        <v>526</v>
      </c>
      <c r="H831" s="1" t="s">
        <v>526</v>
      </c>
      <c r="I831" s="1" t="s">
        <v>526</v>
      </c>
      <c r="J831" s="1" t="s">
        <v>526</v>
      </c>
      <c r="K831" s="1" t="s">
        <v>526</v>
      </c>
      <c r="L831" s="1" t="s">
        <v>526</v>
      </c>
      <c r="M831" s="1" t="s">
        <v>526</v>
      </c>
      <c r="N831" s="1" t="s">
        <v>526</v>
      </c>
      <c r="O831" s="1" t="s">
        <v>526</v>
      </c>
      <c r="P831" s="1" t="s">
        <v>526</v>
      </c>
      <c r="Q831" s="1" t="s">
        <v>526</v>
      </c>
      <c r="R831" s="1" t="s">
        <v>526</v>
      </c>
      <c r="S831" s="1" t="s">
        <v>526</v>
      </c>
      <c r="T831" s="1" t="s">
        <v>336</v>
      </c>
      <c r="U831" s="1" t="s">
        <v>336</v>
      </c>
      <c r="V831" s="1" t="s">
        <v>336</v>
      </c>
      <c r="W831" s="1" t="s">
        <v>336</v>
      </c>
      <c r="X831" s="1" t="s">
        <v>336</v>
      </c>
      <c r="Y831" s="1" t="s">
        <v>336</v>
      </c>
      <c r="Z831" s="1" t="s">
        <v>336</v>
      </c>
      <c r="AA831" s="1"/>
      <c r="AB831" s="1"/>
      <c r="AC831" s="1"/>
      <c r="AD831" s="1"/>
      <c r="AE831" s="1"/>
      <c r="AF831" s="1"/>
      <c r="AG831" s="1"/>
      <c r="AH831" s="18" t="str">
        <f t="array" ref="AH8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1" s="18" t="str">
        <f t="array" ref="AI8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1" s="18" t="e">
        <f>VLOOKUP(data[Lead Name],get_cat!$A$170:$B$171,2,0)</f>
        <v>#N/A</v>
      </c>
    </row>
    <row r="832" spans="1:37" x14ac:dyDescent="0.3">
      <c r="A832" s="1" t="s">
        <v>524</v>
      </c>
      <c r="B832" s="1" t="s">
        <v>336</v>
      </c>
      <c r="C832" s="1" t="s">
        <v>336</v>
      </c>
      <c r="D832" s="1" t="s">
        <v>336</v>
      </c>
      <c r="E832" s="1" t="s">
        <v>526</v>
      </c>
      <c r="F832" s="1" t="s">
        <v>526</v>
      </c>
      <c r="G832" s="1" t="s">
        <v>526</v>
      </c>
      <c r="H832" s="1" t="s">
        <v>526</v>
      </c>
      <c r="I832" s="1" t="s">
        <v>526</v>
      </c>
      <c r="J832" s="1" t="s">
        <v>526</v>
      </c>
      <c r="K832" s="1" t="s">
        <v>526</v>
      </c>
      <c r="L832" s="1" t="s">
        <v>526</v>
      </c>
      <c r="M832" s="1" t="s">
        <v>526</v>
      </c>
      <c r="N832" s="1" t="s">
        <v>526</v>
      </c>
      <c r="O832" s="1" t="s">
        <v>526</v>
      </c>
      <c r="P832" s="1" t="s">
        <v>526</v>
      </c>
      <c r="Q832" s="1" t="s">
        <v>526</v>
      </c>
      <c r="R832" s="1" t="s">
        <v>526</v>
      </c>
      <c r="S832" s="1" t="s">
        <v>526</v>
      </c>
      <c r="T832" s="1" t="s">
        <v>336</v>
      </c>
      <c r="U832" s="1" t="s">
        <v>336</v>
      </c>
      <c r="V832" s="1" t="s">
        <v>336</v>
      </c>
      <c r="W832" s="1" t="s">
        <v>336</v>
      </c>
      <c r="X832" s="1" t="s">
        <v>336</v>
      </c>
      <c r="Y832" s="1" t="s">
        <v>336</v>
      </c>
      <c r="Z832" s="1" t="s">
        <v>336</v>
      </c>
      <c r="AA832" s="1"/>
      <c r="AB832" s="1"/>
      <c r="AC832" s="1"/>
      <c r="AD832" s="1"/>
      <c r="AE832" s="1"/>
      <c r="AF832" s="1"/>
      <c r="AG832" s="1"/>
      <c r="AH832" s="18" t="str">
        <f t="array" ref="AH8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2" s="18" t="str">
        <f t="array" ref="AI8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2" s="18" t="e">
        <f>VLOOKUP(data[Lead Name],get_cat!$A$170:$B$171,2,0)</f>
        <v>#N/A</v>
      </c>
    </row>
    <row r="833" spans="1:37" x14ac:dyDescent="0.3">
      <c r="A833" s="1" t="s">
        <v>524</v>
      </c>
      <c r="B833" s="1" t="s">
        <v>336</v>
      </c>
      <c r="C833" s="1" t="s">
        <v>336</v>
      </c>
      <c r="D833" s="1" t="s">
        <v>336</v>
      </c>
      <c r="E833" s="1" t="s">
        <v>526</v>
      </c>
      <c r="F833" s="1" t="s">
        <v>526</v>
      </c>
      <c r="G833" s="1" t="s">
        <v>526</v>
      </c>
      <c r="H833" s="1" t="s">
        <v>526</v>
      </c>
      <c r="I833" s="1" t="s">
        <v>526</v>
      </c>
      <c r="J833" s="1" t="s">
        <v>526</v>
      </c>
      <c r="K833" s="1" t="s">
        <v>526</v>
      </c>
      <c r="L833" s="1" t="s">
        <v>526</v>
      </c>
      <c r="M833" s="1" t="s">
        <v>526</v>
      </c>
      <c r="N833" s="1" t="s">
        <v>526</v>
      </c>
      <c r="O833" s="1" t="s">
        <v>526</v>
      </c>
      <c r="P833" s="1" t="s">
        <v>526</v>
      </c>
      <c r="Q833" s="1" t="s">
        <v>526</v>
      </c>
      <c r="R833" s="1" t="s">
        <v>526</v>
      </c>
      <c r="S833" s="1" t="s">
        <v>526</v>
      </c>
      <c r="T833" s="1" t="s">
        <v>336</v>
      </c>
      <c r="U833" s="1" t="s">
        <v>336</v>
      </c>
      <c r="V833" s="1" t="s">
        <v>336</v>
      </c>
      <c r="W833" s="1" t="s">
        <v>336</v>
      </c>
      <c r="X833" s="1" t="s">
        <v>336</v>
      </c>
      <c r="Y833" s="1" t="s">
        <v>336</v>
      </c>
      <c r="Z833" s="1" t="s">
        <v>336</v>
      </c>
      <c r="AA833" s="1"/>
      <c r="AB833" s="1"/>
      <c r="AC833" s="1"/>
      <c r="AD833" s="1"/>
      <c r="AE833" s="1"/>
      <c r="AF833" s="1"/>
      <c r="AG833" s="1"/>
      <c r="AH833" s="18" t="str">
        <f t="array" ref="AH8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3" s="18" t="str">
        <f t="array" ref="AI8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3" s="18" t="e">
        <f>VLOOKUP(data[Lead Name],get_cat!$A$170:$B$171,2,0)</f>
        <v>#N/A</v>
      </c>
    </row>
    <row r="834" spans="1:37" x14ac:dyDescent="0.3">
      <c r="A834" s="1" t="s">
        <v>524</v>
      </c>
      <c r="B834" s="1" t="s">
        <v>336</v>
      </c>
      <c r="C834" s="1" t="s">
        <v>336</v>
      </c>
      <c r="D834" s="1" t="s">
        <v>336</v>
      </c>
      <c r="E834" s="1" t="s">
        <v>526</v>
      </c>
      <c r="F834" s="1" t="s">
        <v>526</v>
      </c>
      <c r="G834" s="1" t="s">
        <v>526</v>
      </c>
      <c r="H834" s="1" t="s">
        <v>526</v>
      </c>
      <c r="I834" s="1" t="s">
        <v>526</v>
      </c>
      <c r="J834" s="1" t="s">
        <v>526</v>
      </c>
      <c r="K834" s="1" t="s">
        <v>526</v>
      </c>
      <c r="L834" s="1" t="s">
        <v>526</v>
      </c>
      <c r="M834" s="1" t="s">
        <v>526</v>
      </c>
      <c r="N834" s="1" t="s">
        <v>526</v>
      </c>
      <c r="O834" s="1" t="s">
        <v>526</v>
      </c>
      <c r="P834" s="1" t="s">
        <v>526</v>
      </c>
      <c r="Q834" s="1" t="s">
        <v>526</v>
      </c>
      <c r="R834" s="1" t="s">
        <v>526</v>
      </c>
      <c r="S834" s="1" t="s">
        <v>526</v>
      </c>
      <c r="T834" s="1" t="s">
        <v>336</v>
      </c>
      <c r="U834" s="1" t="s">
        <v>336</v>
      </c>
      <c r="V834" s="1" t="s">
        <v>336</v>
      </c>
      <c r="W834" s="1" t="s">
        <v>336</v>
      </c>
      <c r="X834" s="1" t="s">
        <v>336</v>
      </c>
      <c r="Y834" s="1" t="s">
        <v>336</v>
      </c>
      <c r="Z834" s="1" t="s">
        <v>336</v>
      </c>
      <c r="AA834" s="1"/>
      <c r="AB834" s="1"/>
      <c r="AC834" s="1"/>
      <c r="AD834" s="1"/>
      <c r="AE834" s="1"/>
      <c r="AF834" s="1"/>
      <c r="AG834" s="1"/>
      <c r="AH834" s="18" t="str">
        <f t="array" ref="AH8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4" s="18" t="str">
        <f t="array" ref="AI8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4" s="18" t="e">
        <f>VLOOKUP(data[Lead Name],get_cat!$A$170:$B$171,2,0)</f>
        <v>#N/A</v>
      </c>
    </row>
    <row r="835" spans="1:37" x14ac:dyDescent="0.3">
      <c r="A835" s="1" t="s">
        <v>524</v>
      </c>
      <c r="B835" s="1" t="s">
        <v>336</v>
      </c>
      <c r="C835" s="1" t="s">
        <v>336</v>
      </c>
      <c r="D835" s="1" t="s">
        <v>336</v>
      </c>
      <c r="E835" s="1" t="s">
        <v>526</v>
      </c>
      <c r="F835" s="1" t="s">
        <v>526</v>
      </c>
      <c r="G835" s="1" t="s">
        <v>526</v>
      </c>
      <c r="H835" s="1" t="s">
        <v>526</v>
      </c>
      <c r="I835" s="1" t="s">
        <v>526</v>
      </c>
      <c r="J835" s="1" t="s">
        <v>526</v>
      </c>
      <c r="K835" s="1" t="s">
        <v>526</v>
      </c>
      <c r="L835" s="1" t="s">
        <v>526</v>
      </c>
      <c r="M835" s="1" t="s">
        <v>526</v>
      </c>
      <c r="N835" s="1" t="s">
        <v>526</v>
      </c>
      <c r="O835" s="1" t="s">
        <v>526</v>
      </c>
      <c r="P835" s="1" t="s">
        <v>526</v>
      </c>
      <c r="Q835" s="1" t="s">
        <v>526</v>
      </c>
      <c r="R835" s="1" t="s">
        <v>526</v>
      </c>
      <c r="S835" s="1" t="s">
        <v>526</v>
      </c>
      <c r="T835" s="1" t="s">
        <v>336</v>
      </c>
      <c r="U835" s="1" t="s">
        <v>336</v>
      </c>
      <c r="V835" s="1" t="s">
        <v>336</v>
      </c>
      <c r="W835" s="1" t="s">
        <v>336</v>
      </c>
      <c r="X835" s="1" t="s">
        <v>336</v>
      </c>
      <c r="Y835" s="1" t="s">
        <v>336</v>
      </c>
      <c r="Z835" s="1" t="s">
        <v>336</v>
      </c>
      <c r="AA835" s="1"/>
      <c r="AB835" s="1"/>
      <c r="AC835" s="1"/>
      <c r="AD835" s="1"/>
      <c r="AE835" s="1"/>
      <c r="AF835" s="1"/>
      <c r="AG835" s="1"/>
      <c r="AH835" s="18" t="str">
        <f t="array" ref="AH8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5" s="18" t="str">
        <f t="array" ref="AI8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5" s="18" t="e">
        <f>VLOOKUP(data[Lead Name],get_cat!$A$170:$B$171,2,0)</f>
        <v>#N/A</v>
      </c>
    </row>
    <row r="836" spans="1:37" x14ac:dyDescent="0.3">
      <c r="A836" s="1" t="s">
        <v>524</v>
      </c>
      <c r="B836" s="1" t="s">
        <v>336</v>
      </c>
      <c r="C836" s="1" t="s">
        <v>336</v>
      </c>
      <c r="D836" s="1" t="s">
        <v>336</v>
      </c>
      <c r="E836" s="1" t="s">
        <v>526</v>
      </c>
      <c r="F836" s="1" t="s">
        <v>526</v>
      </c>
      <c r="G836" s="1" t="s">
        <v>526</v>
      </c>
      <c r="H836" s="1" t="s">
        <v>526</v>
      </c>
      <c r="I836" s="1" t="s">
        <v>526</v>
      </c>
      <c r="J836" s="1" t="s">
        <v>526</v>
      </c>
      <c r="K836" s="1" t="s">
        <v>526</v>
      </c>
      <c r="L836" s="1" t="s">
        <v>526</v>
      </c>
      <c r="M836" s="1" t="s">
        <v>526</v>
      </c>
      <c r="N836" s="1" t="s">
        <v>526</v>
      </c>
      <c r="O836" s="1" t="s">
        <v>526</v>
      </c>
      <c r="P836" s="1" t="s">
        <v>526</v>
      </c>
      <c r="Q836" s="1" t="s">
        <v>526</v>
      </c>
      <c r="R836" s="1" t="s">
        <v>526</v>
      </c>
      <c r="S836" s="1" t="s">
        <v>526</v>
      </c>
      <c r="T836" s="1" t="s">
        <v>336</v>
      </c>
      <c r="U836" s="1" t="s">
        <v>336</v>
      </c>
      <c r="V836" s="1" t="s">
        <v>336</v>
      </c>
      <c r="W836" s="1" t="s">
        <v>336</v>
      </c>
      <c r="X836" s="1" t="s">
        <v>336</v>
      </c>
      <c r="Y836" s="1" t="s">
        <v>336</v>
      </c>
      <c r="Z836" s="1" t="s">
        <v>336</v>
      </c>
      <c r="AA836" s="1"/>
      <c r="AB836" s="1"/>
      <c r="AC836" s="1"/>
      <c r="AD836" s="1"/>
      <c r="AE836" s="1"/>
      <c r="AF836" s="1"/>
      <c r="AG836" s="1"/>
      <c r="AH836" s="18" t="str">
        <f t="array" ref="AH8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6" s="18" t="str">
        <f t="array" ref="AI8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6" s="18" t="e">
        <f>VLOOKUP(data[Lead Name],get_cat!$A$170:$B$171,2,0)</f>
        <v>#N/A</v>
      </c>
    </row>
    <row r="837" spans="1:37" x14ac:dyDescent="0.3">
      <c r="A837" s="1" t="s">
        <v>524</v>
      </c>
      <c r="B837" s="1" t="s">
        <v>336</v>
      </c>
      <c r="C837" s="1" t="s">
        <v>336</v>
      </c>
      <c r="D837" s="1" t="s">
        <v>336</v>
      </c>
      <c r="E837" s="1" t="s">
        <v>526</v>
      </c>
      <c r="F837" s="1" t="s">
        <v>526</v>
      </c>
      <c r="G837" s="1" t="s">
        <v>526</v>
      </c>
      <c r="H837" s="1" t="s">
        <v>526</v>
      </c>
      <c r="I837" s="1" t="s">
        <v>526</v>
      </c>
      <c r="J837" s="1" t="s">
        <v>526</v>
      </c>
      <c r="K837" s="1" t="s">
        <v>526</v>
      </c>
      <c r="L837" s="1" t="s">
        <v>526</v>
      </c>
      <c r="M837" s="1" t="s">
        <v>526</v>
      </c>
      <c r="N837" s="1" t="s">
        <v>526</v>
      </c>
      <c r="O837" s="1" t="s">
        <v>526</v>
      </c>
      <c r="P837" s="1" t="s">
        <v>526</v>
      </c>
      <c r="Q837" s="1" t="s">
        <v>526</v>
      </c>
      <c r="R837" s="1" t="s">
        <v>526</v>
      </c>
      <c r="S837" s="1" t="s">
        <v>526</v>
      </c>
      <c r="T837" s="1" t="s">
        <v>336</v>
      </c>
      <c r="U837" s="1" t="s">
        <v>336</v>
      </c>
      <c r="V837" s="1" t="s">
        <v>336</v>
      </c>
      <c r="W837" s="1" t="s">
        <v>336</v>
      </c>
      <c r="X837" s="1" t="s">
        <v>336</v>
      </c>
      <c r="Y837" s="1" t="s">
        <v>336</v>
      </c>
      <c r="Z837" s="1" t="s">
        <v>336</v>
      </c>
      <c r="AA837" s="1"/>
      <c r="AB837" s="1"/>
      <c r="AC837" s="1"/>
      <c r="AD837" s="1"/>
      <c r="AE837" s="1"/>
      <c r="AF837" s="1"/>
      <c r="AG837" s="1"/>
      <c r="AH837" s="18" t="str">
        <f t="array" ref="AH8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7" s="18" t="str">
        <f t="array" ref="AI8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7" s="18" t="e">
        <f>VLOOKUP(data[Lead Name],get_cat!$A$170:$B$171,2,0)</f>
        <v>#N/A</v>
      </c>
    </row>
    <row r="838" spans="1:37" x14ac:dyDescent="0.3">
      <c r="A838" s="1" t="s">
        <v>524</v>
      </c>
      <c r="B838" s="1" t="s">
        <v>336</v>
      </c>
      <c r="C838" s="1" t="s">
        <v>336</v>
      </c>
      <c r="D838" s="1" t="s">
        <v>336</v>
      </c>
      <c r="E838" s="1" t="s">
        <v>526</v>
      </c>
      <c r="F838" s="1" t="s">
        <v>526</v>
      </c>
      <c r="G838" s="1" t="s">
        <v>526</v>
      </c>
      <c r="H838" s="1" t="s">
        <v>526</v>
      </c>
      <c r="I838" s="1" t="s">
        <v>526</v>
      </c>
      <c r="J838" s="1" t="s">
        <v>526</v>
      </c>
      <c r="K838" s="1" t="s">
        <v>526</v>
      </c>
      <c r="L838" s="1" t="s">
        <v>526</v>
      </c>
      <c r="M838" s="1" t="s">
        <v>526</v>
      </c>
      <c r="N838" s="1" t="s">
        <v>526</v>
      </c>
      <c r="O838" s="1" t="s">
        <v>526</v>
      </c>
      <c r="P838" s="1" t="s">
        <v>526</v>
      </c>
      <c r="Q838" s="1" t="s">
        <v>526</v>
      </c>
      <c r="R838" s="1" t="s">
        <v>526</v>
      </c>
      <c r="S838" s="1" t="s">
        <v>526</v>
      </c>
      <c r="T838" s="1" t="s">
        <v>336</v>
      </c>
      <c r="U838" s="1" t="s">
        <v>336</v>
      </c>
      <c r="V838" s="1" t="s">
        <v>336</v>
      </c>
      <c r="W838" s="1" t="s">
        <v>336</v>
      </c>
      <c r="X838" s="1" t="s">
        <v>336</v>
      </c>
      <c r="Y838" s="1" t="s">
        <v>336</v>
      </c>
      <c r="Z838" s="1" t="s">
        <v>336</v>
      </c>
      <c r="AA838" s="1"/>
      <c r="AB838" s="1"/>
      <c r="AC838" s="1"/>
      <c r="AD838" s="1"/>
      <c r="AE838" s="1"/>
      <c r="AF838" s="1"/>
      <c r="AG838" s="1"/>
      <c r="AH838" s="18" t="str">
        <f t="array" ref="AH8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8" s="18" t="str">
        <f t="array" ref="AI8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8" s="18" t="e">
        <f>VLOOKUP(data[Lead Name],get_cat!$A$170:$B$171,2,0)</f>
        <v>#N/A</v>
      </c>
    </row>
    <row r="839" spans="1:37" x14ac:dyDescent="0.3">
      <c r="A839" s="1" t="s">
        <v>524</v>
      </c>
      <c r="B839" s="1" t="s">
        <v>336</v>
      </c>
      <c r="C839" s="1" t="s">
        <v>336</v>
      </c>
      <c r="D839" s="1" t="s">
        <v>336</v>
      </c>
      <c r="E839" s="1" t="s">
        <v>526</v>
      </c>
      <c r="F839" s="1" t="s">
        <v>526</v>
      </c>
      <c r="G839" s="1" t="s">
        <v>526</v>
      </c>
      <c r="H839" s="1" t="s">
        <v>526</v>
      </c>
      <c r="I839" s="1" t="s">
        <v>526</v>
      </c>
      <c r="J839" s="1" t="s">
        <v>526</v>
      </c>
      <c r="K839" s="1" t="s">
        <v>526</v>
      </c>
      <c r="L839" s="1" t="s">
        <v>526</v>
      </c>
      <c r="M839" s="1" t="s">
        <v>526</v>
      </c>
      <c r="N839" s="1" t="s">
        <v>526</v>
      </c>
      <c r="O839" s="1" t="s">
        <v>526</v>
      </c>
      <c r="P839" s="1" t="s">
        <v>526</v>
      </c>
      <c r="Q839" s="1" t="s">
        <v>526</v>
      </c>
      <c r="R839" s="1" t="s">
        <v>526</v>
      </c>
      <c r="S839" s="1" t="s">
        <v>526</v>
      </c>
      <c r="T839" s="1" t="s">
        <v>336</v>
      </c>
      <c r="U839" s="1" t="s">
        <v>336</v>
      </c>
      <c r="V839" s="1" t="s">
        <v>336</v>
      </c>
      <c r="W839" s="1" t="s">
        <v>336</v>
      </c>
      <c r="X839" s="1" t="s">
        <v>336</v>
      </c>
      <c r="Y839" s="1" t="s">
        <v>336</v>
      </c>
      <c r="Z839" s="1" t="s">
        <v>336</v>
      </c>
      <c r="AA839" s="1"/>
      <c r="AB839" s="1"/>
      <c r="AC839" s="1"/>
      <c r="AD839" s="1"/>
      <c r="AE839" s="1"/>
      <c r="AF839" s="1"/>
      <c r="AG839" s="1"/>
      <c r="AH839" s="18" t="str">
        <f t="array" ref="AH8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39" s="18" t="str">
        <f t="array" ref="AI8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39" s="18" t="e">
        <f>VLOOKUP(data[Lead Name],get_cat!$A$170:$B$171,2,0)</f>
        <v>#N/A</v>
      </c>
    </row>
    <row r="840" spans="1:37" x14ac:dyDescent="0.3">
      <c r="A840" s="1" t="s">
        <v>524</v>
      </c>
      <c r="B840" s="1" t="s">
        <v>336</v>
      </c>
      <c r="C840" s="1" t="s">
        <v>336</v>
      </c>
      <c r="D840" s="1" t="s">
        <v>336</v>
      </c>
      <c r="E840" s="1" t="s">
        <v>526</v>
      </c>
      <c r="F840" s="1" t="s">
        <v>526</v>
      </c>
      <c r="G840" s="1" t="s">
        <v>526</v>
      </c>
      <c r="H840" s="1" t="s">
        <v>526</v>
      </c>
      <c r="I840" s="1" t="s">
        <v>526</v>
      </c>
      <c r="J840" s="1" t="s">
        <v>526</v>
      </c>
      <c r="K840" s="1" t="s">
        <v>526</v>
      </c>
      <c r="L840" s="1" t="s">
        <v>526</v>
      </c>
      <c r="M840" s="1" t="s">
        <v>526</v>
      </c>
      <c r="N840" s="1" t="s">
        <v>526</v>
      </c>
      <c r="O840" s="1" t="s">
        <v>526</v>
      </c>
      <c r="P840" s="1" t="s">
        <v>526</v>
      </c>
      <c r="Q840" s="1" t="s">
        <v>526</v>
      </c>
      <c r="R840" s="1" t="s">
        <v>526</v>
      </c>
      <c r="S840" s="1" t="s">
        <v>526</v>
      </c>
      <c r="T840" s="1" t="s">
        <v>336</v>
      </c>
      <c r="U840" s="1" t="s">
        <v>336</v>
      </c>
      <c r="V840" s="1" t="s">
        <v>336</v>
      </c>
      <c r="W840" s="1" t="s">
        <v>336</v>
      </c>
      <c r="X840" s="1" t="s">
        <v>336</v>
      </c>
      <c r="Y840" s="1" t="s">
        <v>336</v>
      </c>
      <c r="Z840" s="1" t="s">
        <v>336</v>
      </c>
      <c r="AA840" s="1"/>
      <c r="AB840" s="1"/>
      <c r="AC840" s="1"/>
      <c r="AD840" s="1"/>
      <c r="AE840" s="1"/>
      <c r="AF840" s="1"/>
      <c r="AG840" s="1"/>
      <c r="AH840" s="18" t="str">
        <f t="array" ref="AH8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0" s="18" t="str">
        <f t="array" ref="AI8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0" s="18" t="e">
        <f>VLOOKUP(data[Lead Name],get_cat!$A$170:$B$171,2,0)</f>
        <v>#N/A</v>
      </c>
    </row>
    <row r="841" spans="1:37" x14ac:dyDescent="0.3">
      <c r="A841" s="1" t="s">
        <v>524</v>
      </c>
      <c r="B841" s="1" t="s">
        <v>336</v>
      </c>
      <c r="C841" s="1" t="s">
        <v>336</v>
      </c>
      <c r="D841" s="1" t="s">
        <v>336</v>
      </c>
      <c r="E841" s="1" t="s">
        <v>526</v>
      </c>
      <c r="F841" s="1" t="s">
        <v>526</v>
      </c>
      <c r="G841" s="1" t="s">
        <v>526</v>
      </c>
      <c r="H841" s="1" t="s">
        <v>526</v>
      </c>
      <c r="I841" s="1" t="s">
        <v>526</v>
      </c>
      <c r="J841" s="1" t="s">
        <v>526</v>
      </c>
      <c r="K841" s="1" t="s">
        <v>526</v>
      </c>
      <c r="L841" s="1" t="s">
        <v>526</v>
      </c>
      <c r="M841" s="1" t="s">
        <v>526</v>
      </c>
      <c r="N841" s="1" t="s">
        <v>526</v>
      </c>
      <c r="O841" s="1" t="s">
        <v>526</v>
      </c>
      <c r="P841" s="1" t="s">
        <v>526</v>
      </c>
      <c r="Q841" s="1" t="s">
        <v>526</v>
      </c>
      <c r="R841" s="1" t="s">
        <v>526</v>
      </c>
      <c r="S841" s="1" t="s">
        <v>526</v>
      </c>
      <c r="T841" s="1" t="s">
        <v>336</v>
      </c>
      <c r="U841" s="1" t="s">
        <v>336</v>
      </c>
      <c r="V841" s="1" t="s">
        <v>336</v>
      </c>
      <c r="W841" s="1" t="s">
        <v>336</v>
      </c>
      <c r="X841" s="1" t="s">
        <v>336</v>
      </c>
      <c r="Y841" s="1" t="s">
        <v>336</v>
      </c>
      <c r="Z841" s="1" t="s">
        <v>336</v>
      </c>
      <c r="AA841" s="1"/>
      <c r="AB841" s="1"/>
      <c r="AC841" s="1"/>
      <c r="AD841" s="1"/>
      <c r="AE841" s="1"/>
      <c r="AF841" s="1"/>
      <c r="AG841" s="1"/>
      <c r="AH841" s="18" t="str">
        <f t="array" ref="AH8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1" s="18" t="str">
        <f t="array" ref="AI8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1" s="18" t="e">
        <f>VLOOKUP(data[Lead Name],get_cat!$A$170:$B$171,2,0)</f>
        <v>#N/A</v>
      </c>
    </row>
    <row r="842" spans="1:37" x14ac:dyDescent="0.3">
      <c r="A842" s="1" t="s">
        <v>524</v>
      </c>
      <c r="B842" s="1" t="s">
        <v>336</v>
      </c>
      <c r="C842" s="1" t="s">
        <v>336</v>
      </c>
      <c r="D842" s="1" t="s">
        <v>336</v>
      </c>
      <c r="E842" s="1" t="s">
        <v>526</v>
      </c>
      <c r="F842" s="1" t="s">
        <v>526</v>
      </c>
      <c r="G842" s="1" t="s">
        <v>526</v>
      </c>
      <c r="H842" s="1" t="s">
        <v>526</v>
      </c>
      <c r="I842" s="1" t="s">
        <v>526</v>
      </c>
      <c r="J842" s="1" t="s">
        <v>526</v>
      </c>
      <c r="K842" s="1" t="s">
        <v>526</v>
      </c>
      <c r="L842" s="1" t="s">
        <v>526</v>
      </c>
      <c r="M842" s="1" t="s">
        <v>526</v>
      </c>
      <c r="N842" s="1" t="s">
        <v>526</v>
      </c>
      <c r="O842" s="1" t="s">
        <v>526</v>
      </c>
      <c r="P842" s="1" t="s">
        <v>526</v>
      </c>
      <c r="Q842" s="1" t="s">
        <v>526</v>
      </c>
      <c r="R842" s="1" t="s">
        <v>526</v>
      </c>
      <c r="S842" s="1" t="s">
        <v>526</v>
      </c>
      <c r="T842" s="1" t="s">
        <v>336</v>
      </c>
      <c r="U842" s="1" t="s">
        <v>336</v>
      </c>
      <c r="V842" s="1" t="s">
        <v>336</v>
      </c>
      <c r="W842" s="1" t="s">
        <v>336</v>
      </c>
      <c r="X842" s="1" t="s">
        <v>336</v>
      </c>
      <c r="Y842" s="1" t="s">
        <v>336</v>
      </c>
      <c r="Z842" s="1" t="s">
        <v>336</v>
      </c>
      <c r="AA842" s="1"/>
      <c r="AB842" s="1"/>
      <c r="AC842" s="1"/>
      <c r="AD842" s="1"/>
      <c r="AE842" s="1"/>
      <c r="AF842" s="1"/>
      <c r="AG842" s="1"/>
      <c r="AH842" s="18" t="str">
        <f t="array" ref="AH8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2" s="18" t="str">
        <f t="array" ref="AI8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2" s="18" t="e">
        <f>VLOOKUP(data[Lead Name],get_cat!$A$170:$B$171,2,0)</f>
        <v>#N/A</v>
      </c>
    </row>
    <row r="843" spans="1:37" x14ac:dyDescent="0.3">
      <c r="A843" s="1" t="s">
        <v>524</v>
      </c>
      <c r="B843" s="1" t="s">
        <v>336</v>
      </c>
      <c r="C843" s="1" t="s">
        <v>336</v>
      </c>
      <c r="D843" s="1" t="s">
        <v>336</v>
      </c>
      <c r="E843" s="1" t="s">
        <v>526</v>
      </c>
      <c r="F843" s="1" t="s">
        <v>526</v>
      </c>
      <c r="G843" s="1" t="s">
        <v>526</v>
      </c>
      <c r="H843" s="1" t="s">
        <v>526</v>
      </c>
      <c r="I843" s="1" t="s">
        <v>526</v>
      </c>
      <c r="J843" s="1" t="s">
        <v>526</v>
      </c>
      <c r="K843" s="1" t="s">
        <v>526</v>
      </c>
      <c r="L843" s="1" t="s">
        <v>526</v>
      </c>
      <c r="M843" s="1" t="s">
        <v>526</v>
      </c>
      <c r="N843" s="1" t="s">
        <v>526</v>
      </c>
      <c r="O843" s="1" t="s">
        <v>526</v>
      </c>
      <c r="P843" s="1" t="s">
        <v>526</v>
      </c>
      <c r="Q843" s="1" t="s">
        <v>526</v>
      </c>
      <c r="R843" s="1" t="s">
        <v>526</v>
      </c>
      <c r="S843" s="1" t="s">
        <v>526</v>
      </c>
      <c r="T843" s="1" t="s">
        <v>336</v>
      </c>
      <c r="U843" s="1" t="s">
        <v>336</v>
      </c>
      <c r="V843" s="1" t="s">
        <v>336</v>
      </c>
      <c r="W843" s="1" t="s">
        <v>336</v>
      </c>
      <c r="X843" s="1" t="s">
        <v>336</v>
      </c>
      <c r="Y843" s="1" t="s">
        <v>336</v>
      </c>
      <c r="Z843" s="1" t="s">
        <v>336</v>
      </c>
      <c r="AA843" s="1"/>
      <c r="AB843" s="1"/>
      <c r="AC843" s="1"/>
      <c r="AD843" s="1"/>
      <c r="AE843" s="1"/>
      <c r="AF843" s="1"/>
      <c r="AG843" s="1"/>
      <c r="AH843" s="18" t="str">
        <f t="array" ref="AH8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3" s="18" t="str">
        <f t="array" ref="AI8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3" s="18" t="e">
        <f>VLOOKUP(data[Lead Name],get_cat!$A$170:$B$171,2,0)</f>
        <v>#N/A</v>
      </c>
    </row>
    <row r="844" spans="1:37" x14ac:dyDescent="0.3">
      <c r="A844" s="1" t="s">
        <v>524</v>
      </c>
      <c r="B844" s="1" t="s">
        <v>336</v>
      </c>
      <c r="C844" s="1" t="s">
        <v>336</v>
      </c>
      <c r="D844" s="1" t="s">
        <v>336</v>
      </c>
      <c r="E844" s="1" t="s">
        <v>526</v>
      </c>
      <c r="F844" s="1" t="s">
        <v>526</v>
      </c>
      <c r="G844" s="1" t="s">
        <v>526</v>
      </c>
      <c r="H844" s="1" t="s">
        <v>526</v>
      </c>
      <c r="I844" s="1" t="s">
        <v>526</v>
      </c>
      <c r="J844" s="1" t="s">
        <v>526</v>
      </c>
      <c r="K844" s="1" t="s">
        <v>526</v>
      </c>
      <c r="L844" s="1" t="s">
        <v>526</v>
      </c>
      <c r="M844" s="1" t="s">
        <v>526</v>
      </c>
      <c r="N844" s="1" t="s">
        <v>526</v>
      </c>
      <c r="O844" s="1" t="s">
        <v>526</v>
      </c>
      <c r="P844" s="1" t="s">
        <v>526</v>
      </c>
      <c r="Q844" s="1" t="s">
        <v>526</v>
      </c>
      <c r="R844" s="1" t="s">
        <v>526</v>
      </c>
      <c r="S844" s="1" t="s">
        <v>526</v>
      </c>
      <c r="T844" s="1" t="s">
        <v>336</v>
      </c>
      <c r="U844" s="1" t="s">
        <v>336</v>
      </c>
      <c r="V844" s="1" t="s">
        <v>336</v>
      </c>
      <c r="W844" s="1" t="s">
        <v>336</v>
      </c>
      <c r="X844" s="1" t="s">
        <v>336</v>
      </c>
      <c r="Y844" s="1" t="s">
        <v>336</v>
      </c>
      <c r="Z844" s="1" t="s">
        <v>336</v>
      </c>
      <c r="AA844" s="1"/>
      <c r="AB844" s="1"/>
      <c r="AC844" s="1"/>
      <c r="AD844" s="1"/>
      <c r="AE844" s="1"/>
      <c r="AF844" s="1"/>
      <c r="AG844" s="1"/>
      <c r="AH844" s="18" t="str">
        <f t="array" ref="AH8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4" s="18" t="str">
        <f t="array" ref="AI8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4" s="18" t="e">
        <f>VLOOKUP(data[Lead Name],get_cat!$A$170:$B$171,2,0)</f>
        <v>#N/A</v>
      </c>
    </row>
    <row r="845" spans="1:37" x14ac:dyDescent="0.3">
      <c r="A845" s="1" t="s">
        <v>524</v>
      </c>
      <c r="B845" s="1" t="s">
        <v>336</v>
      </c>
      <c r="C845" s="1" t="s">
        <v>336</v>
      </c>
      <c r="D845" s="1" t="s">
        <v>336</v>
      </c>
      <c r="E845" s="1" t="s">
        <v>526</v>
      </c>
      <c r="F845" s="1" t="s">
        <v>526</v>
      </c>
      <c r="G845" s="1" t="s">
        <v>526</v>
      </c>
      <c r="H845" s="1" t="s">
        <v>526</v>
      </c>
      <c r="I845" s="1" t="s">
        <v>526</v>
      </c>
      <c r="J845" s="1" t="s">
        <v>526</v>
      </c>
      <c r="K845" s="1" t="s">
        <v>526</v>
      </c>
      <c r="L845" s="1" t="s">
        <v>526</v>
      </c>
      <c r="M845" s="1" t="s">
        <v>526</v>
      </c>
      <c r="N845" s="1" t="s">
        <v>526</v>
      </c>
      <c r="O845" s="1" t="s">
        <v>526</v>
      </c>
      <c r="P845" s="1" t="s">
        <v>526</v>
      </c>
      <c r="Q845" s="1" t="s">
        <v>526</v>
      </c>
      <c r="R845" s="1" t="s">
        <v>526</v>
      </c>
      <c r="S845" s="1" t="s">
        <v>526</v>
      </c>
      <c r="T845" s="1" t="s">
        <v>336</v>
      </c>
      <c r="U845" s="1" t="s">
        <v>336</v>
      </c>
      <c r="V845" s="1" t="s">
        <v>336</v>
      </c>
      <c r="W845" s="1" t="s">
        <v>336</v>
      </c>
      <c r="X845" s="1" t="s">
        <v>336</v>
      </c>
      <c r="Y845" s="1" t="s">
        <v>336</v>
      </c>
      <c r="Z845" s="1" t="s">
        <v>336</v>
      </c>
      <c r="AA845" s="1"/>
      <c r="AB845" s="1"/>
      <c r="AC845" s="1"/>
      <c r="AD845" s="1"/>
      <c r="AE845" s="1"/>
      <c r="AF845" s="1"/>
      <c r="AG845" s="1"/>
      <c r="AH845" s="18" t="str">
        <f t="array" ref="AH8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5" s="18" t="str">
        <f t="array" ref="AI8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5" s="18" t="e">
        <f>VLOOKUP(data[Lead Name],get_cat!$A$170:$B$171,2,0)</f>
        <v>#N/A</v>
      </c>
    </row>
    <row r="846" spans="1:37" x14ac:dyDescent="0.3">
      <c r="A846" s="1" t="s">
        <v>524</v>
      </c>
      <c r="B846" s="1" t="s">
        <v>336</v>
      </c>
      <c r="C846" s="1" t="s">
        <v>336</v>
      </c>
      <c r="D846" s="1" t="s">
        <v>336</v>
      </c>
      <c r="E846" s="1" t="s">
        <v>526</v>
      </c>
      <c r="F846" s="1" t="s">
        <v>526</v>
      </c>
      <c r="G846" s="1" t="s">
        <v>526</v>
      </c>
      <c r="H846" s="1" t="s">
        <v>526</v>
      </c>
      <c r="I846" s="1" t="s">
        <v>526</v>
      </c>
      <c r="J846" s="1" t="s">
        <v>526</v>
      </c>
      <c r="K846" s="1" t="s">
        <v>526</v>
      </c>
      <c r="L846" s="1" t="s">
        <v>526</v>
      </c>
      <c r="M846" s="1" t="s">
        <v>526</v>
      </c>
      <c r="N846" s="1" t="s">
        <v>526</v>
      </c>
      <c r="O846" s="1" t="s">
        <v>526</v>
      </c>
      <c r="P846" s="1" t="s">
        <v>526</v>
      </c>
      <c r="Q846" s="1" t="s">
        <v>526</v>
      </c>
      <c r="R846" s="1" t="s">
        <v>526</v>
      </c>
      <c r="S846" s="1" t="s">
        <v>526</v>
      </c>
      <c r="T846" s="1" t="s">
        <v>336</v>
      </c>
      <c r="U846" s="1" t="s">
        <v>336</v>
      </c>
      <c r="V846" s="1" t="s">
        <v>336</v>
      </c>
      <c r="W846" s="1" t="s">
        <v>336</v>
      </c>
      <c r="X846" s="1" t="s">
        <v>336</v>
      </c>
      <c r="Y846" s="1" t="s">
        <v>336</v>
      </c>
      <c r="Z846" s="1" t="s">
        <v>336</v>
      </c>
      <c r="AA846" s="1"/>
      <c r="AB846" s="1"/>
      <c r="AC846" s="1"/>
      <c r="AD846" s="1"/>
      <c r="AE846" s="1"/>
      <c r="AF846" s="1"/>
      <c r="AG846" s="1"/>
      <c r="AH846" s="18" t="str">
        <f t="array" ref="AH8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6" s="18" t="str">
        <f t="array" ref="AI8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6" s="18" t="e">
        <f>VLOOKUP(data[Lead Name],get_cat!$A$170:$B$171,2,0)</f>
        <v>#N/A</v>
      </c>
    </row>
    <row r="847" spans="1:37" x14ac:dyDescent="0.3">
      <c r="A847" s="1" t="s">
        <v>524</v>
      </c>
      <c r="B847" s="1" t="s">
        <v>336</v>
      </c>
      <c r="C847" s="1" t="s">
        <v>336</v>
      </c>
      <c r="D847" s="1" t="s">
        <v>336</v>
      </c>
      <c r="E847" s="1" t="s">
        <v>526</v>
      </c>
      <c r="F847" s="1" t="s">
        <v>526</v>
      </c>
      <c r="G847" s="1" t="s">
        <v>526</v>
      </c>
      <c r="H847" s="1" t="s">
        <v>526</v>
      </c>
      <c r="I847" s="1" t="s">
        <v>526</v>
      </c>
      <c r="J847" s="1" t="s">
        <v>526</v>
      </c>
      <c r="K847" s="1" t="s">
        <v>526</v>
      </c>
      <c r="L847" s="1" t="s">
        <v>526</v>
      </c>
      <c r="M847" s="1" t="s">
        <v>526</v>
      </c>
      <c r="N847" s="1" t="s">
        <v>526</v>
      </c>
      <c r="O847" s="1" t="s">
        <v>526</v>
      </c>
      <c r="P847" s="1" t="s">
        <v>526</v>
      </c>
      <c r="Q847" s="1" t="s">
        <v>526</v>
      </c>
      <c r="R847" s="1" t="s">
        <v>526</v>
      </c>
      <c r="S847" s="1" t="s">
        <v>526</v>
      </c>
      <c r="T847" s="1" t="s">
        <v>336</v>
      </c>
      <c r="U847" s="1" t="s">
        <v>336</v>
      </c>
      <c r="V847" s="1" t="s">
        <v>336</v>
      </c>
      <c r="W847" s="1" t="s">
        <v>336</v>
      </c>
      <c r="X847" s="1" t="s">
        <v>336</v>
      </c>
      <c r="Y847" s="1" t="s">
        <v>336</v>
      </c>
      <c r="Z847" s="1" t="s">
        <v>336</v>
      </c>
      <c r="AA847" s="1"/>
      <c r="AB847" s="1"/>
      <c r="AC847" s="1"/>
      <c r="AD847" s="1"/>
      <c r="AE847" s="1"/>
      <c r="AF847" s="1"/>
      <c r="AG847" s="1"/>
      <c r="AH847" s="18" t="str">
        <f t="array" ref="AH8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7" s="18" t="str">
        <f t="array" ref="AI8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7" s="18" t="e">
        <f>VLOOKUP(data[Lead Name],get_cat!$A$170:$B$171,2,0)</f>
        <v>#N/A</v>
      </c>
    </row>
    <row r="848" spans="1:37" x14ac:dyDescent="0.3">
      <c r="A848" s="1" t="s">
        <v>524</v>
      </c>
      <c r="B848" s="1" t="s">
        <v>336</v>
      </c>
      <c r="C848" s="1" t="s">
        <v>336</v>
      </c>
      <c r="D848" s="1" t="s">
        <v>336</v>
      </c>
      <c r="E848" s="1" t="s">
        <v>526</v>
      </c>
      <c r="F848" s="1" t="s">
        <v>526</v>
      </c>
      <c r="G848" s="1" t="s">
        <v>526</v>
      </c>
      <c r="H848" s="1" t="s">
        <v>526</v>
      </c>
      <c r="I848" s="1" t="s">
        <v>526</v>
      </c>
      <c r="J848" s="1" t="s">
        <v>526</v>
      </c>
      <c r="K848" s="1" t="s">
        <v>526</v>
      </c>
      <c r="L848" s="1" t="s">
        <v>526</v>
      </c>
      <c r="M848" s="1" t="s">
        <v>526</v>
      </c>
      <c r="N848" s="1" t="s">
        <v>526</v>
      </c>
      <c r="O848" s="1" t="s">
        <v>526</v>
      </c>
      <c r="P848" s="1" t="s">
        <v>526</v>
      </c>
      <c r="Q848" s="1" t="s">
        <v>526</v>
      </c>
      <c r="R848" s="1" t="s">
        <v>526</v>
      </c>
      <c r="S848" s="1" t="s">
        <v>526</v>
      </c>
      <c r="T848" s="1" t="s">
        <v>336</v>
      </c>
      <c r="U848" s="1" t="s">
        <v>336</v>
      </c>
      <c r="V848" s="1" t="s">
        <v>336</v>
      </c>
      <c r="W848" s="1" t="s">
        <v>336</v>
      </c>
      <c r="X848" s="1" t="s">
        <v>336</v>
      </c>
      <c r="Y848" s="1" t="s">
        <v>336</v>
      </c>
      <c r="Z848" s="1" t="s">
        <v>336</v>
      </c>
      <c r="AA848" s="1"/>
      <c r="AB848" s="1"/>
      <c r="AC848" s="1"/>
      <c r="AD848" s="1"/>
      <c r="AE848" s="1"/>
      <c r="AF848" s="1"/>
      <c r="AG848" s="1"/>
      <c r="AH848" s="18" t="str">
        <f t="array" ref="AH8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8" s="18" t="str">
        <f t="array" ref="AI8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8" s="18" t="e">
        <f>VLOOKUP(data[Lead Name],get_cat!$A$170:$B$171,2,0)</f>
        <v>#N/A</v>
      </c>
    </row>
    <row r="849" spans="1:37" x14ac:dyDescent="0.3">
      <c r="A849" s="1" t="s">
        <v>524</v>
      </c>
      <c r="B849" s="1" t="s">
        <v>336</v>
      </c>
      <c r="C849" s="1" t="s">
        <v>336</v>
      </c>
      <c r="D849" s="1" t="s">
        <v>336</v>
      </c>
      <c r="E849" s="1" t="s">
        <v>526</v>
      </c>
      <c r="F849" s="1" t="s">
        <v>526</v>
      </c>
      <c r="G849" s="1" t="s">
        <v>526</v>
      </c>
      <c r="H849" s="1" t="s">
        <v>526</v>
      </c>
      <c r="I849" s="1" t="s">
        <v>526</v>
      </c>
      <c r="J849" s="1" t="s">
        <v>526</v>
      </c>
      <c r="K849" s="1" t="s">
        <v>526</v>
      </c>
      <c r="L849" s="1" t="s">
        <v>526</v>
      </c>
      <c r="M849" s="1" t="s">
        <v>526</v>
      </c>
      <c r="N849" s="1" t="s">
        <v>526</v>
      </c>
      <c r="O849" s="1" t="s">
        <v>526</v>
      </c>
      <c r="P849" s="1" t="s">
        <v>526</v>
      </c>
      <c r="Q849" s="1" t="s">
        <v>526</v>
      </c>
      <c r="R849" s="1" t="s">
        <v>526</v>
      </c>
      <c r="S849" s="1" t="s">
        <v>526</v>
      </c>
      <c r="T849" s="1" t="s">
        <v>336</v>
      </c>
      <c r="U849" s="1" t="s">
        <v>336</v>
      </c>
      <c r="V849" s="1" t="s">
        <v>336</v>
      </c>
      <c r="W849" s="1" t="s">
        <v>336</v>
      </c>
      <c r="X849" s="1" t="s">
        <v>336</v>
      </c>
      <c r="Y849" s="1" t="s">
        <v>336</v>
      </c>
      <c r="Z849" s="1" t="s">
        <v>336</v>
      </c>
      <c r="AA849" s="1"/>
      <c r="AB849" s="1"/>
      <c r="AC849" s="1"/>
      <c r="AD849" s="1"/>
      <c r="AE849" s="1"/>
      <c r="AF849" s="1"/>
      <c r="AG849" s="1"/>
      <c r="AH849" s="18" t="str">
        <f t="array" ref="AH8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49" s="18" t="str">
        <f t="array" ref="AI8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49" s="18" t="e">
        <f>VLOOKUP(data[Lead Name],get_cat!$A$170:$B$171,2,0)</f>
        <v>#N/A</v>
      </c>
    </row>
    <row r="850" spans="1:37" x14ac:dyDescent="0.3">
      <c r="A850" s="1" t="s">
        <v>524</v>
      </c>
      <c r="B850" s="1" t="s">
        <v>336</v>
      </c>
      <c r="C850" s="1" t="s">
        <v>336</v>
      </c>
      <c r="D850" s="1" t="s">
        <v>336</v>
      </c>
      <c r="E850" s="1" t="s">
        <v>526</v>
      </c>
      <c r="F850" s="1" t="s">
        <v>526</v>
      </c>
      <c r="G850" s="1" t="s">
        <v>526</v>
      </c>
      <c r="H850" s="1" t="s">
        <v>526</v>
      </c>
      <c r="I850" s="1" t="s">
        <v>526</v>
      </c>
      <c r="J850" s="1" t="s">
        <v>526</v>
      </c>
      <c r="K850" s="1" t="s">
        <v>526</v>
      </c>
      <c r="L850" s="1" t="s">
        <v>526</v>
      </c>
      <c r="M850" s="1" t="s">
        <v>526</v>
      </c>
      <c r="N850" s="1" t="s">
        <v>526</v>
      </c>
      <c r="O850" s="1" t="s">
        <v>526</v>
      </c>
      <c r="P850" s="1" t="s">
        <v>526</v>
      </c>
      <c r="Q850" s="1" t="s">
        <v>526</v>
      </c>
      <c r="R850" s="1" t="s">
        <v>526</v>
      </c>
      <c r="S850" s="1" t="s">
        <v>526</v>
      </c>
      <c r="T850" s="1" t="s">
        <v>336</v>
      </c>
      <c r="U850" s="1" t="s">
        <v>336</v>
      </c>
      <c r="V850" s="1" t="s">
        <v>336</v>
      </c>
      <c r="W850" s="1" t="s">
        <v>336</v>
      </c>
      <c r="X850" s="1" t="s">
        <v>336</v>
      </c>
      <c r="Y850" s="1" t="s">
        <v>336</v>
      </c>
      <c r="Z850" s="1" t="s">
        <v>336</v>
      </c>
      <c r="AA850" s="1"/>
      <c r="AB850" s="1"/>
      <c r="AC850" s="1"/>
      <c r="AD850" s="1"/>
      <c r="AE850" s="1"/>
      <c r="AF850" s="1"/>
      <c r="AG850" s="1"/>
      <c r="AH850" s="18" t="str">
        <f t="array" ref="AH8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0" s="18" t="str">
        <f t="array" ref="AI8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0" s="18" t="e">
        <f>VLOOKUP(data[Lead Name],get_cat!$A$170:$B$171,2,0)</f>
        <v>#N/A</v>
      </c>
    </row>
    <row r="851" spans="1:37" x14ac:dyDescent="0.3">
      <c r="A851" s="1" t="s">
        <v>524</v>
      </c>
      <c r="B851" s="1" t="s">
        <v>336</v>
      </c>
      <c r="C851" s="1" t="s">
        <v>336</v>
      </c>
      <c r="D851" s="1" t="s">
        <v>336</v>
      </c>
      <c r="E851" s="1" t="s">
        <v>526</v>
      </c>
      <c r="F851" s="1" t="s">
        <v>526</v>
      </c>
      <c r="G851" s="1" t="s">
        <v>526</v>
      </c>
      <c r="H851" s="1" t="s">
        <v>526</v>
      </c>
      <c r="I851" s="1" t="s">
        <v>526</v>
      </c>
      <c r="J851" s="1" t="s">
        <v>526</v>
      </c>
      <c r="K851" s="1" t="s">
        <v>526</v>
      </c>
      <c r="L851" s="1" t="s">
        <v>526</v>
      </c>
      <c r="M851" s="1" t="s">
        <v>526</v>
      </c>
      <c r="N851" s="1" t="s">
        <v>526</v>
      </c>
      <c r="O851" s="1" t="s">
        <v>526</v>
      </c>
      <c r="P851" s="1" t="s">
        <v>526</v>
      </c>
      <c r="Q851" s="1" t="s">
        <v>526</v>
      </c>
      <c r="R851" s="1" t="s">
        <v>526</v>
      </c>
      <c r="S851" s="1" t="s">
        <v>526</v>
      </c>
      <c r="T851" s="1" t="s">
        <v>336</v>
      </c>
      <c r="U851" s="1" t="s">
        <v>336</v>
      </c>
      <c r="V851" s="1" t="s">
        <v>336</v>
      </c>
      <c r="W851" s="1" t="s">
        <v>336</v>
      </c>
      <c r="X851" s="1" t="s">
        <v>336</v>
      </c>
      <c r="Y851" s="1" t="s">
        <v>336</v>
      </c>
      <c r="Z851" s="1" t="s">
        <v>336</v>
      </c>
      <c r="AA851" s="1"/>
      <c r="AB851" s="1"/>
      <c r="AC851" s="1"/>
      <c r="AD851" s="1"/>
      <c r="AE851" s="1"/>
      <c r="AF851" s="1"/>
      <c r="AG851" s="1"/>
      <c r="AH851" s="18" t="str">
        <f t="array" ref="AH8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1" s="18" t="str">
        <f t="array" ref="AI8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1" s="18" t="e">
        <f>VLOOKUP(data[Lead Name],get_cat!$A$170:$B$171,2,0)</f>
        <v>#N/A</v>
      </c>
    </row>
    <row r="852" spans="1:37" x14ac:dyDescent="0.3">
      <c r="A852" s="1" t="s">
        <v>524</v>
      </c>
      <c r="B852" s="1" t="s">
        <v>336</v>
      </c>
      <c r="C852" s="1" t="s">
        <v>336</v>
      </c>
      <c r="D852" s="1" t="s">
        <v>336</v>
      </c>
      <c r="E852" s="1" t="s">
        <v>526</v>
      </c>
      <c r="F852" s="1" t="s">
        <v>526</v>
      </c>
      <c r="G852" s="1" t="s">
        <v>526</v>
      </c>
      <c r="H852" s="1" t="s">
        <v>526</v>
      </c>
      <c r="I852" s="1" t="s">
        <v>526</v>
      </c>
      <c r="J852" s="1" t="s">
        <v>526</v>
      </c>
      <c r="K852" s="1" t="s">
        <v>526</v>
      </c>
      <c r="L852" s="1" t="s">
        <v>526</v>
      </c>
      <c r="M852" s="1" t="s">
        <v>526</v>
      </c>
      <c r="N852" s="1" t="s">
        <v>526</v>
      </c>
      <c r="O852" s="1" t="s">
        <v>526</v>
      </c>
      <c r="P852" s="1" t="s">
        <v>526</v>
      </c>
      <c r="Q852" s="1" t="s">
        <v>526</v>
      </c>
      <c r="R852" s="1" t="s">
        <v>526</v>
      </c>
      <c r="S852" s="1" t="s">
        <v>526</v>
      </c>
      <c r="T852" s="1" t="s">
        <v>336</v>
      </c>
      <c r="U852" s="1" t="s">
        <v>336</v>
      </c>
      <c r="V852" s="1" t="s">
        <v>336</v>
      </c>
      <c r="W852" s="1" t="s">
        <v>336</v>
      </c>
      <c r="X852" s="1" t="s">
        <v>336</v>
      </c>
      <c r="Y852" s="1" t="s">
        <v>336</v>
      </c>
      <c r="Z852" s="1" t="s">
        <v>336</v>
      </c>
      <c r="AA852" s="1"/>
      <c r="AB852" s="1"/>
      <c r="AC852" s="1"/>
      <c r="AD852" s="1"/>
      <c r="AE852" s="1"/>
      <c r="AF852" s="1"/>
      <c r="AG852" s="1"/>
      <c r="AH852" s="18" t="str">
        <f t="array" ref="AH8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2" s="18" t="str">
        <f t="array" ref="AI8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2" s="18" t="e">
        <f>VLOOKUP(data[Lead Name],get_cat!$A$170:$B$171,2,0)</f>
        <v>#N/A</v>
      </c>
    </row>
    <row r="853" spans="1:37" x14ac:dyDescent="0.3">
      <c r="A853" s="1" t="s">
        <v>524</v>
      </c>
      <c r="B853" s="1" t="s">
        <v>336</v>
      </c>
      <c r="C853" s="1" t="s">
        <v>336</v>
      </c>
      <c r="D853" s="1" t="s">
        <v>336</v>
      </c>
      <c r="E853" s="1" t="s">
        <v>526</v>
      </c>
      <c r="F853" s="1" t="s">
        <v>526</v>
      </c>
      <c r="G853" s="1" t="s">
        <v>526</v>
      </c>
      <c r="H853" s="1" t="s">
        <v>526</v>
      </c>
      <c r="I853" s="1" t="s">
        <v>526</v>
      </c>
      <c r="J853" s="1" t="s">
        <v>526</v>
      </c>
      <c r="K853" s="1" t="s">
        <v>526</v>
      </c>
      <c r="L853" s="1" t="s">
        <v>526</v>
      </c>
      <c r="M853" s="1" t="s">
        <v>526</v>
      </c>
      <c r="N853" s="1" t="s">
        <v>526</v>
      </c>
      <c r="O853" s="1" t="s">
        <v>526</v>
      </c>
      <c r="P853" s="1" t="s">
        <v>526</v>
      </c>
      <c r="Q853" s="1" t="s">
        <v>526</v>
      </c>
      <c r="R853" s="1" t="s">
        <v>526</v>
      </c>
      <c r="S853" s="1" t="s">
        <v>526</v>
      </c>
      <c r="T853" s="1" t="s">
        <v>336</v>
      </c>
      <c r="U853" s="1" t="s">
        <v>336</v>
      </c>
      <c r="V853" s="1" t="s">
        <v>336</v>
      </c>
      <c r="W853" s="1" t="s">
        <v>336</v>
      </c>
      <c r="X853" s="1" t="s">
        <v>336</v>
      </c>
      <c r="Y853" s="1" t="s">
        <v>336</v>
      </c>
      <c r="Z853" s="1" t="s">
        <v>336</v>
      </c>
      <c r="AA853" s="1"/>
      <c r="AB853" s="1"/>
      <c r="AC853" s="1"/>
      <c r="AD853" s="1"/>
      <c r="AE853" s="1"/>
      <c r="AF853" s="1"/>
      <c r="AG853" s="1"/>
      <c r="AH853" s="18" t="str">
        <f t="array" ref="AH8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3" s="18" t="str">
        <f t="array" ref="AI8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3" s="18" t="e">
        <f>VLOOKUP(data[Lead Name],get_cat!$A$170:$B$171,2,0)</f>
        <v>#N/A</v>
      </c>
    </row>
    <row r="854" spans="1:37" x14ac:dyDescent="0.3">
      <c r="A854" s="1" t="s">
        <v>524</v>
      </c>
      <c r="B854" s="1" t="s">
        <v>336</v>
      </c>
      <c r="C854" s="1" t="s">
        <v>336</v>
      </c>
      <c r="D854" s="1" t="s">
        <v>336</v>
      </c>
      <c r="E854" s="1" t="s">
        <v>526</v>
      </c>
      <c r="F854" s="1" t="s">
        <v>526</v>
      </c>
      <c r="G854" s="1" t="s">
        <v>526</v>
      </c>
      <c r="H854" s="1" t="s">
        <v>526</v>
      </c>
      <c r="I854" s="1" t="s">
        <v>526</v>
      </c>
      <c r="J854" s="1" t="s">
        <v>526</v>
      </c>
      <c r="K854" s="1" t="s">
        <v>526</v>
      </c>
      <c r="L854" s="1" t="s">
        <v>526</v>
      </c>
      <c r="M854" s="1" t="s">
        <v>526</v>
      </c>
      <c r="N854" s="1" t="s">
        <v>526</v>
      </c>
      <c r="O854" s="1" t="s">
        <v>526</v>
      </c>
      <c r="P854" s="1" t="s">
        <v>526</v>
      </c>
      <c r="Q854" s="1" t="s">
        <v>526</v>
      </c>
      <c r="R854" s="1" t="s">
        <v>526</v>
      </c>
      <c r="S854" s="1" t="s">
        <v>526</v>
      </c>
      <c r="T854" s="1" t="s">
        <v>336</v>
      </c>
      <c r="U854" s="1" t="s">
        <v>336</v>
      </c>
      <c r="V854" s="1" t="s">
        <v>336</v>
      </c>
      <c r="W854" s="1" t="s">
        <v>336</v>
      </c>
      <c r="X854" s="1" t="s">
        <v>336</v>
      </c>
      <c r="Y854" s="1" t="s">
        <v>336</v>
      </c>
      <c r="Z854" s="1" t="s">
        <v>336</v>
      </c>
      <c r="AA854" s="1"/>
      <c r="AB854" s="1"/>
      <c r="AC854" s="1"/>
      <c r="AD854" s="1"/>
      <c r="AE854" s="1"/>
      <c r="AF854" s="1"/>
      <c r="AG854" s="1"/>
      <c r="AH854" s="18" t="str">
        <f t="array" ref="AH8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4" s="18" t="str">
        <f t="array" ref="AI8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4" s="18" t="e">
        <f>VLOOKUP(data[Lead Name],get_cat!$A$170:$B$171,2,0)</f>
        <v>#N/A</v>
      </c>
    </row>
    <row r="855" spans="1:37" x14ac:dyDescent="0.3">
      <c r="A855" s="1" t="s">
        <v>524</v>
      </c>
      <c r="B855" s="1" t="s">
        <v>336</v>
      </c>
      <c r="C855" s="1" t="s">
        <v>336</v>
      </c>
      <c r="D855" s="1" t="s">
        <v>336</v>
      </c>
      <c r="E855" s="1" t="s">
        <v>526</v>
      </c>
      <c r="F855" s="1" t="s">
        <v>526</v>
      </c>
      <c r="G855" s="1" t="s">
        <v>526</v>
      </c>
      <c r="H855" s="1" t="s">
        <v>526</v>
      </c>
      <c r="I855" s="1" t="s">
        <v>526</v>
      </c>
      <c r="J855" s="1" t="s">
        <v>526</v>
      </c>
      <c r="K855" s="1" t="s">
        <v>526</v>
      </c>
      <c r="L855" s="1" t="s">
        <v>526</v>
      </c>
      <c r="M855" s="1" t="s">
        <v>526</v>
      </c>
      <c r="N855" s="1" t="s">
        <v>526</v>
      </c>
      <c r="O855" s="1" t="s">
        <v>526</v>
      </c>
      <c r="P855" s="1" t="s">
        <v>526</v>
      </c>
      <c r="Q855" s="1" t="s">
        <v>526</v>
      </c>
      <c r="R855" s="1" t="s">
        <v>526</v>
      </c>
      <c r="S855" s="1" t="s">
        <v>526</v>
      </c>
      <c r="T855" s="1" t="s">
        <v>336</v>
      </c>
      <c r="U855" s="1" t="s">
        <v>336</v>
      </c>
      <c r="V855" s="1" t="s">
        <v>336</v>
      </c>
      <c r="W855" s="1" t="s">
        <v>336</v>
      </c>
      <c r="X855" s="1" t="s">
        <v>336</v>
      </c>
      <c r="Y855" s="1" t="s">
        <v>336</v>
      </c>
      <c r="Z855" s="1" t="s">
        <v>336</v>
      </c>
      <c r="AA855" s="1"/>
      <c r="AB855" s="1"/>
      <c r="AC855" s="1"/>
      <c r="AD855" s="1"/>
      <c r="AE855" s="1"/>
      <c r="AF855" s="1"/>
      <c r="AG855" s="1"/>
      <c r="AH855" s="18" t="str">
        <f t="array" ref="AH8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5" s="18" t="str">
        <f t="array" ref="AI8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5" s="18" t="e">
        <f>VLOOKUP(data[Lead Name],get_cat!$A$170:$B$171,2,0)</f>
        <v>#N/A</v>
      </c>
    </row>
    <row r="856" spans="1:37" x14ac:dyDescent="0.3">
      <c r="A856" s="1" t="s">
        <v>524</v>
      </c>
      <c r="B856" s="1" t="s">
        <v>336</v>
      </c>
      <c r="C856" s="1" t="s">
        <v>336</v>
      </c>
      <c r="D856" s="1" t="s">
        <v>336</v>
      </c>
      <c r="E856" s="1" t="s">
        <v>526</v>
      </c>
      <c r="F856" s="1" t="s">
        <v>526</v>
      </c>
      <c r="G856" s="1" t="s">
        <v>526</v>
      </c>
      <c r="H856" s="1" t="s">
        <v>526</v>
      </c>
      <c r="I856" s="1" t="s">
        <v>526</v>
      </c>
      <c r="J856" s="1" t="s">
        <v>526</v>
      </c>
      <c r="K856" s="1" t="s">
        <v>526</v>
      </c>
      <c r="L856" s="1" t="s">
        <v>526</v>
      </c>
      <c r="M856" s="1" t="s">
        <v>526</v>
      </c>
      <c r="N856" s="1" t="s">
        <v>526</v>
      </c>
      <c r="O856" s="1" t="s">
        <v>526</v>
      </c>
      <c r="P856" s="1" t="s">
        <v>526</v>
      </c>
      <c r="Q856" s="1" t="s">
        <v>526</v>
      </c>
      <c r="R856" s="1" t="s">
        <v>526</v>
      </c>
      <c r="S856" s="1" t="s">
        <v>526</v>
      </c>
      <c r="T856" s="1" t="s">
        <v>336</v>
      </c>
      <c r="U856" s="1" t="s">
        <v>336</v>
      </c>
      <c r="V856" s="1" t="s">
        <v>336</v>
      </c>
      <c r="W856" s="1" t="s">
        <v>336</v>
      </c>
      <c r="X856" s="1" t="s">
        <v>336</v>
      </c>
      <c r="Y856" s="1" t="s">
        <v>336</v>
      </c>
      <c r="Z856" s="1" t="s">
        <v>336</v>
      </c>
      <c r="AA856" s="1"/>
      <c r="AB856" s="1"/>
      <c r="AC856" s="1"/>
      <c r="AD856" s="1"/>
      <c r="AE856" s="1"/>
      <c r="AF856" s="1"/>
      <c r="AG856" s="1"/>
      <c r="AH856" s="18" t="str">
        <f t="array" ref="AH8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6" s="18" t="str">
        <f t="array" ref="AI8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6" s="18" t="e">
        <f>VLOOKUP(data[Lead Name],get_cat!$A$170:$B$171,2,0)</f>
        <v>#N/A</v>
      </c>
    </row>
    <row r="857" spans="1:37" x14ac:dyDescent="0.3">
      <c r="A857" s="1" t="s">
        <v>524</v>
      </c>
      <c r="B857" s="1" t="s">
        <v>336</v>
      </c>
      <c r="C857" s="1" t="s">
        <v>336</v>
      </c>
      <c r="D857" s="1" t="s">
        <v>336</v>
      </c>
      <c r="E857" s="1" t="s">
        <v>526</v>
      </c>
      <c r="F857" s="1" t="s">
        <v>526</v>
      </c>
      <c r="G857" s="1" t="s">
        <v>526</v>
      </c>
      <c r="H857" s="1" t="s">
        <v>526</v>
      </c>
      <c r="I857" s="1" t="s">
        <v>526</v>
      </c>
      <c r="J857" s="1" t="s">
        <v>526</v>
      </c>
      <c r="K857" s="1" t="s">
        <v>526</v>
      </c>
      <c r="L857" s="1" t="s">
        <v>526</v>
      </c>
      <c r="M857" s="1" t="s">
        <v>526</v>
      </c>
      <c r="N857" s="1" t="s">
        <v>526</v>
      </c>
      <c r="O857" s="1" t="s">
        <v>526</v>
      </c>
      <c r="P857" s="1" t="s">
        <v>526</v>
      </c>
      <c r="Q857" s="1" t="s">
        <v>526</v>
      </c>
      <c r="R857" s="1" t="s">
        <v>526</v>
      </c>
      <c r="S857" s="1" t="s">
        <v>526</v>
      </c>
      <c r="T857" s="1" t="s">
        <v>336</v>
      </c>
      <c r="U857" s="1" t="s">
        <v>336</v>
      </c>
      <c r="V857" s="1" t="s">
        <v>336</v>
      </c>
      <c r="W857" s="1" t="s">
        <v>336</v>
      </c>
      <c r="X857" s="1" t="s">
        <v>336</v>
      </c>
      <c r="Y857" s="1" t="s">
        <v>336</v>
      </c>
      <c r="Z857" s="1" t="s">
        <v>336</v>
      </c>
      <c r="AA857" s="1"/>
      <c r="AB857" s="1"/>
      <c r="AC857" s="1"/>
      <c r="AD857" s="1"/>
      <c r="AE857" s="1"/>
      <c r="AF857" s="1"/>
      <c r="AG857" s="1"/>
      <c r="AH857" s="18" t="str">
        <f t="array" ref="AH8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7" s="18" t="str">
        <f t="array" ref="AI8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7" s="18" t="e">
        <f>VLOOKUP(data[Lead Name],get_cat!$A$170:$B$171,2,0)</f>
        <v>#N/A</v>
      </c>
    </row>
    <row r="858" spans="1:37" x14ac:dyDescent="0.3">
      <c r="A858" s="1" t="s">
        <v>524</v>
      </c>
      <c r="B858" s="1" t="s">
        <v>336</v>
      </c>
      <c r="C858" s="1" t="s">
        <v>336</v>
      </c>
      <c r="D858" s="1" t="s">
        <v>336</v>
      </c>
      <c r="E858" s="1" t="s">
        <v>526</v>
      </c>
      <c r="F858" s="1" t="s">
        <v>526</v>
      </c>
      <c r="G858" s="1" t="s">
        <v>526</v>
      </c>
      <c r="H858" s="1" t="s">
        <v>526</v>
      </c>
      <c r="I858" s="1" t="s">
        <v>526</v>
      </c>
      <c r="J858" s="1" t="s">
        <v>526</v>
      </c>
      <c r="K858" s="1" t="s">
        <v>526</v>
      </c>
      <c r="L858" s="1" t="s">
        <v>526</v>
      </c>
      <c r="M858" s="1" t="s">
        <v>526</v>
      </c>
      <c r="N858" s="1" t="s">
        <v>526</v>
      </c>
      <c r="O858" s="1" t="s">
        <v>526</v>
      </c>
      <c r="P858" s="1" t="s">
        <v>526</v>
      </c>
      <c r="Q858" s="1" t="s">
        <v>526</v>
      </c>
      <c r="R858" s="1" t="s">
        <v>526</v>
      </c>
      <c r="S858" s="1" t="s">
        <v>526</v>
      </c>
      <c r="T858" s="1" t="s">
        <v>336</v>
      </c>
      <c r="U858" s="1" t="s">
        <v>336</v>
      </c>
      <c r="V858" s="1" t="s">
        <v>336</v>
      </c>
      <c r="W858" s="1" t="s">
        <v>336</v>
      </c>
      <c r="X858" s="1" t="s">
        <v>336</v>
      </c>
      <c r="Y858" s="1" t="s">
        <v>336</v>
      </c>
      <c r="Z858" s="1" t="s">
        <v>336</v>
      </c>
      <c r="AA858" s="1"/>
      <c r="AB858" s="1"/>
      <c r="AC858" s="1"/>
      <c r="AD858" s="1"/>
      <c r="AE858" s="1"/>
      <c r="AF858" s="1"/>
      <c r="AG858" s="1"/>
      <c r="AH858" s="18" t="str">
        <f t="array" ref="AH8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8" s="18" t="str">
        <f t="array" ref="AI8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8" s="18" t="e">
        <f>VLOOKUP(data[Lead Name],get_cat!$A$170:$B$171,2,0)</f>
        <v>#N/A</v>
      </c>
    </row>
    <row r="859" spans="1:37" x14ac:dyDescent="0.3">
      <c r="A859" s="1" t="s">
        <v>524</v>
      </c>
      <c r="B859" s="1" t="s">
        <v>336</v>
      </c>
      <c r="C859" s="1" t="s">
        <v>336</v>
      </c>
      <c r="D859" s="1" t="s">
        <v>336</v>
      </c>
      <c r="E859" s="1" t="s">
        <v>526</v>
      </c>
      <c r="F859" s="1" t="s">
        <v>526</v>
      </c>
      <c r="G859" s="1" t="s">
        <v>526</v>
      </c>
      <c r="H859" s="1" t="s">
        <v>526</v>
      </c>
      <c r="I859" s="1" t="s">
        <v>526</v>
      </c>
      <c r="J859" s="1" t="s">
        <v>526</v>
      </c>
      <c r="K859" s="1" t="s">
        <v>526</v>
      </c>
      <c r="L859" s="1" t="s">
        <v>526</v>
      </c>
      <c r="M859" s="1" t="s">
        <v>526</v>
      </c>
      <c r="N859" s="1" t="s">
        <v>526</v>
      </c>
      <c r="O859" s="1" t="s">
        <v>526</v>
      </c>
      <c r="P859" s="1" t="s">
        <v>526</v>
      </c>
      <c r="Q859" s="1" t="s">
        <v>526</v>
      </c>
      <c r="R859" s="1" t="s">
        <v>526</v>
      </c>
      <c r="S859" s="1" t="s">
        <v>526</v>
      </c>
      <c r="T859" s="1" t="s">
        <v>336</v>
      </c>
      <c r="U859" s="1" t="s">
        <v>336</v>
      </c>
      <c r="V859" s="1" t="s">
        <v>336</v>
      </c>
      <c r="W859" s="1" t="s">
        <v>336</v>
      </c>
      <c r="X859" s="1" t="s">
        <v>336</v>
      </c>
      <c r="Y859" s="1" t="s">
        <v>336</v>
      </c>
      <c r="Z859" s="1" t="s">
        <v>336</v>
      </c>
      <c r="AA859" s="1"/>
      <c r="AB859" s="1"/>
      <c r="AC859" s="1"/>
      <c r="AD859" s="1"/>
      <c r="AE859" s="1"/>
      <c r="AF859" s="1"/>
      <c r="AG859" s="1"/>
      <c r="AH859" s="18" t="str">
        <f t="array" ref="AH8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59" s="18" t="str">
        <f t="array" ref="AI8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59" s="18" t="e">
        <f>VLOOKUP(data[Lead Name],get_cat!$A$170:$B$171,2,0)</f>
        <v>#N/A</v>
      </c>
    </row>
    <row r="860" spans="1:37" x14ac:dyDescent="0.3">
      <c r="A860" s="1" t="s">
        <v>524</v>
      </c>
      <c r="B860" s="1" t="s">
        <v>336</v>
      </c>
      <c r="C860" s="1" t="s">
        <v>336</v>
      </c>
      <c r="D860" s="1" t="s">
        <v>336</v>
      </c>
      <c r="E860" s="1" t="s">
        <v>526</v>
      </c>
      <c r="F860" s="1" t="s">
        <v>526</v>
      </c>
      <c r="G860" s="1" t="s">
        <v>526</v>
      </c>
      <c r="H860" s="1" t="s">
        <v>526</v>
      </c>
      <c r="I860" s="1" t="s">
        <v>526</v>
      </c>
      <c r="J860" s="1" t="s">
        <v>526</v>
      </c>
      <c r="K860" s="1" t="s">
        <v>526</v>
      </c>
      <c r="L860" s="1" t="s">
        <v>526</v>
      </c>
      <c r="M860" s="1" t="s">
        <v>526</v>
      </c>
      <c r="N860" s="1" t="s">
        <v>526</v>
      </c>
      <c r="O860" s="1" t="s">
        <v>526</v>
      </c>
      <c r="P860" s="1" t="s">
        <v>526</v>
      </c>
      <c r="Q860" s="1" t="s">
        <v>526</v>
      </c>
      <c r="R860" s="1" t="s">
        <v>526</v>
      </c>
      <c r="S860" s="1" t="s">
        <v>526</v>
      </c>
      <c r="T860" s="1" t="s">
        <v>336</v>
      </c>
      <c r="U860" s="1" t="s">
        <v>336</v>
      </c>
      <c r="V860" s="1" t="s">
        <v>336</v>
      </c>
      <c r="W860" s="1" t="s">
        <v>336</v>
      </c>
      <c r="X860" s="1" t="s">
        <v>336</v>
      </c>
      <c r="Y860" s="1" t="s">
        <v>336</v>
      </c>
      <c r="Z860" s="1" t="s">
        <v>336</v>
      </c>
      <c r="AA860" s="1"/>
      <c r="AB860" s="1"/>
      <c r="AC860" s="1"/>
      <c r="AD860" s="1"/>
      <c r="AE860" s="1"/>
      <c r="AF860" s="1"/>
      <c r="AG860" s="1"/>
      <c r="AH860" s="18" t="str">
        <f t="array" ref="AH8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0" s="18" t="str">
        <f t="array" ref="AI8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0" s="18" t="e">
        <f>VLOOKUP(data[Lead Name],get_cat!$A$170:$B$171,2,0)</f>
        <v>#N/A</v>
      </c>
    </row>
    <row r="861" spans="1:37" x14ac:dyDescent="0.3">
      <c r="A861" s="1" t="s">
        <v>524</v>
      </c>
      <c r="B861" s="1" t="s">
        <v>336</v>
      </c>
      <c r="C861" s="1" t="s">
        <v>336</v>
      </c>
      <c r="D861" s="1" t="s">
        <v>336</v>
      </c>
      <c r="E861" s="1" t="s">
        <v>526</v>
      </c>
      <c r="F861" s="1" t="s">
        <v>526</v>
      </c>
      <c r="G861" s="1" t="s">
        <v>526</v>
      </c>
      <c r="H861" s="1" t="s">
        <v>526</v>
      </c>
      <c r="I861" s="1" t="s">
        <v>526</v>
      </c>
      <c r="J861" s="1" t="s">
        <v>526</v>
      </c>
      <c r="K861" s="1" t="s">
        <v>526</v>
      </c>
      <c r="L861" s="1" t="s">
        <v>526</v>
      </c>
      <c r="M861" s="1" t="s">
        <v>526</v>
      </c>
      <c r="N861" s="1" t="s">
        <v>526</v>
      </c>
      <c r="O861" s="1" t="s">
        <v>526</v>
      </c>
      <c r="P861" s="1" t="s">
        <v>526</v>
      </c>
      <c r="Q861" s="1" t="s">
        <v>526</v>
      </c>
      <c r="R861" s="1" t="s">
        <v>526</v>
      </c>
      <c r="S861" s="1" t="s">
        <v>526</v>
      </c>
      <c r="T861" s="1" t="s">
        <v>336</v>
      </c>
      <c r="U861" s="1" t="s">
        <v>336</v>
      </c>
      <c r="V861" s="1" t="s">
        <v>336</v>
      </c>
      <c r="W861" s="1" t="s">
        <v>336</v>
      </c>
      <c r="X861" s="1" t="s">
        <v>336</v>
      </c>
      <c r="Y861" s="1" t="s">
        <v>336</v>
      </c>
      <c r="Z861" s="1" t="s">
        <v>336</v>
      </c>
      <c r="AA861" s="1"/>
      <c r="AB861" s="1"/>
      <c r="AC861" s="1"/>
      <c r="AD861" s="1"/>
      <c r="AE861" s="1"/>
      <c r="AF861" s="1"/>
      <c r="AG861" s="1"/>
      <c r="AH861" s="18" t="str">
        <f t="array" ref="AH8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1" s="18" t="str">
        <f t="array" ref="AI8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1" s="18" t="e">
        <f>VLOOKUP(data[Lead Name],get_cat!$A$170:$B$171,2,0)</f>
        <v>#N/A</v>
      </c>
    </row>
    <row r="862" spans="1:37" x14ac:dyDescent="0.3">
      <c r="A862" s="1" t="s">
        <v>524</v>
      </c>
      <c r="B862" s="1" t="s">
        <v>336</v>
      </c>
      <c r="C862" s="1" t="s">
        <v>336</v>
      </c>
      <c r="D862" s="1" t="s">
        <v>336</v>
      </c>
      <c r="E862" s="1" t="s">
        <v>526</v>
      </c>
      <c r="F862" s="1" t="s">
        <v>526</v>
      </c>
      <c r="G862" s="1" t="s">
        <v>526</v>
      </c>
      <c r="H862" s="1" t="s">
        <v>526</v>
      </c>
      <c r="I862" s="1" t="s">
        <v>526</v>
      </c>
      <c r="J862" s="1" t="s">
        <v>526</v>
      </c>
      <c r="K862" s="1" t="s">
        <v>526</v>
      </c>
      <c r="L862" s="1" t="s">
        <v>526</v>
      </c>
      <c r="M862" s="1" t="s">
        <v>526</v>
      </c>
      <c r="N862" s="1" t="s">
        <v>526</v>
      </c>
      <c r="O862" s="1" t="s">
        <v>526</v>
      </c>
      <c r="P862" s="1" t="s">
        <v>526</v>
      </c>
      <c r="Q862" s="1" t="s">
        <v>526</v>
      </c>
      <c r="R862" s="1" t="s">
        <v>526</v>
      </c>
      <c r="S862" s="1" t="s">
        <v>526</v>
      </c>
      <c r="T862" s="1" t="s">
        <v>336</v>
      </c>
      <c r="U862" s="1" t="s">
        <v>336</v>
      </c>
      <c r="V862" s="1" t="s">
        <v>336</v>
      </c>
      <c r="W862" s="1" t="s">
        <v>336</v>
      </c>
      <c r="X862" s="1" t="s">
        <v>336</v>
      </c>
      <c r="Y862" s="1" t="s">
        <v>336</v>
      </c>
      <c r="Z862" s="1" t="s">
        <v>336</v>
      </c>
      <c r="AA862" s="1"/>
      <c r="AB862" s="1"/>
      <c r="AC862" s="1"/>
      <c r="AD862" s="1"/>
      <c r="AE862" s="1"/>
      <c r="AF862" s="1"/>
      <c r="AG862" s="1"/>
      <c r="AH862" s="18" t="str">
        <f t="array" ref="AH8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2" s="18" t="str">
        <f t="array" ref="AI8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2" s="18" t="e">
        <f>VLOOKUP(data[Lead Name],get_cat!$A$170:$B$171,2,0)</f>
        <v>#N/A</v>
      </c>
    </row>
    <row r="863" spans="1:37" x14ac:dyDescent="0.3">
      <c r="A863" s="1" t="s">
        <v>524</v>
      </c>
      <c r="B863" s="1" t="s">
        <v>336</v>
      </c>
      <c r="C863" s="1" t="s">
        <v>336</v>
      </c>
      <c r="D863" s="1" t="s">
        <v>336</v>
      </c>
      <c r="E863" s="1" t="s">
        <v>526</v>
      </c>
      <c r="F863" s="1" t="s">
        <v>526</v>
      </c>
      <c r="G863" s="1" t="s">
        <v>526</v>
      </c>
      <c r="H863" s="1" t="s">
        <v>526</v>
      </c>
      <c r="I863" s="1" t="s">
        <v>526</v>
      </c>
      <c r="J863" s="1" t="s">
        <v>526</v>
      </c>
      <c r="K863" s="1" t="s">
        <v>526</v>
      </c>
      <c r="L863" s="1" t="s">
        <v>526</v>
      </c>
      <c r="M863" s="1" t="s">
        <v>526</v>
      </c>
      <c r="N863" s="1" t="s">
        <v>526</v>
      </c>
      <c r="O863" s="1" t="s">
        <v>526</v>
      </c>
      <c r="P863" s="1" t="s">
        <v>526</v>
      </c>
      <c r="Q863" s="1" t="s">
        <v>526</v>
      </c>
      <c r="R863" s="1" t="s">
        <v>526</v>
      </c>
      <c r="S863" s="1" t="s">
        <v>526</v>
      </c>
      <c r="T863" s="1" t="s">
        <v>336</v>
      </c>
      <c r="U863" s="1" t="s">
        <v>336</v>
      </c>
      <c r="V863" s="1" t="s">
        <v>336</v>
      </c>
      <c r="W863" s="1" t="s">
        <v>336</v>
      </c>
      <c r="X863" s="1" t="s">
        <v>336</v>
      </c>
      <c r="Y863" s="1" t="s">
        <v>336</v>
      </c>
      <c r="Z863" s="1" t="s">
        <v>336</v>
      </c>
      <c r="AA863" s="1"/>
      <c r="AB863" s="1"/>
      <c r="AC863" s="1"/>
      <c r="AD863" s="1"/>
      <c r="AE863" s="1"/>
      <c r="AF863" s="1"/>
      <c r="AG863" s="1"/>
      <c r="AH863" s="18" t="str">
        <f t="array" ref="AH8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3" s="18" t="str">
        <f t="array" ref="AI8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3" s="18" t="e">
        <f>VLOOKUP(data[Lead Name],get_cat!$A$170:$B$171,2,0)</f>
        <v>#N/A</v>
      </c>
    </row>
    <row r="864" spans="1:37" x14ac:dyDescent="0.3">
      <c r="A864" s="1" t="s">
        <v>524</v>
      </c>
      <c r="B864" s="1" t="s">
        <v>336</v>
      </c>
      <c r="C864" s="1" t="s">
        <v>336</v>
      </c>
      <c r="D864" s="1" t="s">
        <v>336</v>
      </c>
      <c r="E864" s="1" t="s">
        <v>526</v>
      </c>
      <c r="F864" s="1" t="s">
        <v>526</v>
      </c>
      <c r="G864" s="1" t="s">
        <v>526</v>
      </c>
      <c r="H864" s="1" t="s">
        <v>526</v>
      </c>
      <c r="I864" s="1" t="s">
        <v>526</v>
      </c>
      <c r="J864" s="1" t="s">
        <v>526</v>
      </c>
      <c r="K864" s="1" t="s">
        <v>526</v>
      </c>
      <c r="L864" s="1" t="s">
        <v>526</v>
      </c>
      <c r="M864" s="1" t="s">
        <v>526</v>
      </c>
      <c r="N864" s="1" t="s">
        <v>526</v>
      </c>
      <c r="O864" s="1" t="s">
        <v>526</v>
      </c>
      <c r="P864" s="1" t="s">
        <v>526</v>
      </c>
      <c r="Q864" s="1" t="s">
        <v>526</v>
      </c>
      <c r="R864" s="1" t="s">
        <v>526</v>
      </c>
      <c r="S864" s="1" t="s">
        <v>526</v>
      </c>
      <c r="T864" s="1" t="s">
        <v>336</v>
      </c>
      <c r="U864" s="1" t="s">
        <v>336</v>
      </c>
      <c r="V864" s="1" t="s">
        <v>336</v>
      </c>
      <c r="W864" s="1" t="s">
        <v>336</v>
      </c>
      <c r="X864" s="1" t="s">
        <v>336</v>
      </c>
      <c r="Y864" s="1" t="s">
        <v>336</v>
      </c>
      <c r="Z864" s="1" t="s">
        <v>336</v>
      </c>
      <c r="AA864" s="1"/>
      <c r="AB864" s="1"/>
      <c r="AC864" s="1"/>
      <c r="AD864" s="1"/>
      <c r="AE864" s="1"/>
      <c r="AF864" s="1"/>
      <c r="AG864" s="1"/>
      <c r="AH864" s="18" t="str">
        <f t="array" ref="AH86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4" s="18" t="str">
        <f t="array" ref="AI86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4" s="18" t="e">
        <f>VLOOKUP(data[Lead Name],get_cat!$A$170:$B$171,2,0)</f>
        <v>#N/A</v>
      </c>
    </row>
    <row r="865" spans="1:37" x14ac:dyDescent="0.3">
      <c r="A865" s="1" t="s">
        <v>524</v>
      </c>
      <c r="B865" s="1" t="s">
        <v>336</v>
      </c>
      <c r="C865" s="1" t="s">
        <v>336</v>
      </c>
      <c r="D865" s="1" t="s">
        <v>336</v>
      </c>
      <c r="E865" s="1" t="s">
        <v>526</v>
      </c>
      <c r="F865" s="1" t="s">
        <v>526</v>
      </c>
      <c r="G865" s="1" t="s">
        <v>526</v>
      </c>
      <c r="H865" s="1" t="s">
        <v>526</v>
      </c>
      <c r="I865" s="1" t="s">
        <v>526</v>
      </c>
      <c r="J865" s="1" t="s">
        <v>526</v>
      </c>
      <c r="K865" s="1" t="s">
        <v>526</v>
      </c>
      <c r="L865" s="1" t="s">
        <v>526</v>
      </c>
      <c r="M865" s="1" t="s">
        <v>526</v>
      </c>
      <c r="N865" s="1" t="s">
        <v>526</v>
      </c>
      <c r="O865" s="1" t="s">
        <v>526</v>
      </c>
      <c r="P865" s="1" t="s">
        <v>526</v>
      </c>
      <c r="Q865" s="1" t="s">
        <v>526</v>
      </c>
      <c r="R865" s="1" t="s">
        <v>526</v>
      </c>
      <c r="S865" s="1" t="s">
        <v>526</v>
      </c>
      <c r="T865" s="1" t="s">
        <v>336</v>
      </c>
      <c r="U865" s="1" t="s">
        <v>336</v>
      </c>
      <c r="V865" s="1" t="s">
        <v>336</v>
      </c>
      <c r="W865" s="1" t="s">
        <v>336</v>
      </c>
      <c r="X865" s="1" t="s">
        <v>336</v>
      </c>
      <c r="Y865" s="1" t="s">
        <v>336</v>
      </c>
      <c r="Z865" s="1" t="s">
        <v>336</v>
      </c>
      <c r="AA865" s="1"/>
      <c r="AB865" s="1"/>
      <c r="AC865" s="1"/>
      <c r="AD865" s="1"/>
      <c r="AE865" s="1"/>
      <c r="AF865" s="1"/>
      <c r="AG865" s="1"/>
      <c r="AH865" s="18" t="str">
        <f t="array" ref="AH86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5" s="18" t="str">
        <f t="array" ref="AI86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5" s="18" t="e">
        <f>VLOOKUP(data[Lead Name],get_cat!$A$170:$B$171,2,0)</f>
        <v>#N/A</v>
      </c>
    </row>
    <row r="866" spans="1:37" x14ac:dyDescent="0.3">
      <c r="A866" s="1" t="s">
        <v>524</v>
      </c>
      <c r="B866" s="1" t="s">
        <v>336</v>
      </c>
      <c r="C866" s="1" t="s">
        <v>336</v>
      </c>
      <c r="D866" s="1" t="s">
        <v>336</v>
      </c>
      <c r="E866" s="1" t="s">
        <v>526</v>
      </c>
      <c r="F866" s="1" t="s">
        <v>526</v>
      </c>
      <c r="G866" s="1" t="s">
        <v>526</v>
      </c>
      <c r="H866" s="1" t="s">
        <v>526</v>
      </c>
      <c r="I866" s="1" t="s">
        <v>526</v>
      </c>
      <c r="J866" s="1" t="s">
        <v>526</v>
      </c>
      <c r="K866" s="1" t="s">
        <v>526</v>
      </c>
      <c r="L866" s="1" t="s">
        <v>526</v>
      </c>
      <c r="M866" s="1" t="s">
        <v>526</v>
      </c>
      <c r="N866" s="1" t="s">
        <v>526</v>
      </c>
      <c r="O866" s="1" t="s">
        <v>526</v>
      </c>
      <c r="P866" s="1" t="s">
        <v>526</v>
      </c>
      <c r="Q866" s="1" t="s">
        <v>526</v>
      </c>
      <c r="R866" s="1" t="s">
        <v>526</v>
      </c>
      <c r="S866" s="1" t="s">
        <v>526</v>
      </c>
      <c r="T866" s="1" t="s">
        <v>336</v>
      </c>
      <c r="U866" s="1" t="s">
        <v>336</v>
      </c>
      <c r="V866" s="1" t="s">
        <v>336</v>
      </c>
      <c r="W866" s="1" t="s">
        <v>336</v>
      </c>
      <c r="X866" s="1" t="s">
        <v>336</v>
      </c>
      <c r="Y866" s="1" t="s">
        <v>336</v>
      </c>
      <c r="Z866" s="1" t="s">
        <v>336</v>
      </c>
      <c r="AA866" s="1"/>
      <c r="AB866" s="1"/>
      <c r="AC866" s="1"/>
      <c r="AD866" s="1"/>
      <c r="AE866" s="1"/>
      <c r="AF866" s="1"/>
      <c r="AG866" s="1"/>
      <c r="AH866" s="18" t="str">
        <f t="array" ref="AH86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6" s="18" t="str">
        <f t="array" ref="AI86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6" s="18" t="e">
        <f>VLOOKUP(data[Lead Name],get_cat!$A$170:$B$171,2,0)</f>
        <v>#N/A</v>
      </c>
    </row>
    <row r="867" spans="1:37" x14ac:dyDescent="0.3">
      <c r="A867" s="1" t="s">
        <v>524</v>
      </c>
      <c r="B867" s="1" t="s">
        <v>336</v>
      </c>
      <c r="C867" s="1" t="s">
        <v>336</v>
      </c>
      <c r="D867" s="1" t="s">
        <v>336</v>
      </c>
      <c r="E867" s="1" t="s">
        <v>526</v>
      </c>
      <c r="F867" s="1" t="s">
        <v>526</v>
      </c>
      <c r="G867" s="1" t="s">
        <v>526</v>
      </c>
      <c r="H867" s="1" t="s">
        <v>526</v>
      </c>
      <c r="I867" s="1" t="s">
        <v>526</v>
      </c>
      <c r="J867" s="1" t="s">
        <v>526</v>
      </c>
      <c r="K867" s="1" t="s">
        <v>526</v>
      </c>
      <c r="L867" s="1" t="s">
        <v>526</v>
      </c>
      <c r="M867" s="1" t="s">
        <v>526</v>
      </c>
      <c r="N867" s="1" t="s">
        <v>526</v>
      </c>
      <c r="O867" s="1" t="s">
        <v>526</v>
      </c>
      <c r="P867" s="1" t="s">
        <v>526</v>
      </c>
      <c r="Q867" s="1" t="s">
        <v>526</v>
      </c>
      <c r="R867" s="1" t="s">
        <v>526</v>
      </c>
      <c r="S867" s="1" t="s">
        <v>526</v>
      </c>
      <c r="T867" s="1" t="s">
        <v>336</v>
      </c>
      <c r="U867" s="1" t="s">
        <v>336</v>
      </c>
      <c r="V867" s="1" t="s">
        <v>336</v>
      </c>
      <c r="W867" s="1" t="s">
        <v>336</v>
      </c>
      <c r="X867" s="1" t="s">
        <v>336</v>
      </c>
      <c r="Y867" s="1" t="s">
        <v>336</v>
      </c>
      <c r="Z867" s="1" t="s">
        <v>336</v>
      </c>
      <c r="AA867" s="1"/>
      <c r="AB867" s="1"/>
      <c r="AC867" s="1"/>
      <c r="AD867" s="1"/>
      <c r="AE867" s="1"/>
      <c r="AF867" s="1"/>
      <c r="AG867" s="1"/>
      <c r="AH867" s="18" t="str">
        <f t="array" ref="AH86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7" s="18" t="str">
        <f t="array" ref="AI86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7" s="18" t="e">
        <f>VLOOKUP(data[Lead Name],get_cat!$A$170:$B$171,2,0)</f>
        <v>#N/A</v>
      </c>
    </row>
    <row r="868" spans="1:37" x14ac:dyDescent="0.3">
      <c r="A868" s="1" t="s">
        <v>524</v>
      </c>
      <c r="B868" s="1" t="s">
        <v>336</v>
      </c>
      <c r="C868" s="1" t="s">
        <v>336</v>
      </c>
      <c r="D868" s="1" t="s">
        <v>336</v>
      </c>
      <c r="E868" s="1" t="s">
        <v>526</v>
      </c>
      <c r="F868" s="1" t="s">
        <v>526</v>
      </c>
      <c r="G868" s="1" t="s">
        <v>526</v>
      </c>
      <c r="H868" s="1" t="s">
        <v>526</v>
      </c>
      <c r="I868" s="1" t="s">
        <v>526</v>
      </c>
      <c r="J868" s="1" t="s">
        <v>526</v>
      </c>
      <c r="K868" s="1" t="s">
        <v>526</v>
      </c>
      <c r="L868" s="1" t="s">
        <v>526</v>
      </c>
      <c r="M868" s="1" t="s">
        <v>526</v>
      </c>
      <c r="N868" s="1" t="s">
        <v>526</v>
      </c>
      <c r="O868" s="1" t="s">
        <v>526</v>
      </c>
      <c r="P868" s="1" t="s">
        <v>526</v>
      </c>
      <c r="Q868" s="1" t="s">
        <v>526</v>
      </c>
      <c r="R868" s="1" t="s">
        <v>526</v>
      </c>
      <c r="S868" s="1" t="s">
        <v>526</v>
      </c>
      <c r="T868" s="1" t="s">
        <v>336</v>
      </c>
      <c r="U868" s="1" t="s">
        <v>336</v>
      </c>
      <c r="V868" s="1" t="s">
        <v>336</v>
      </c>
      <c r="W868" s="1" t="s">
        <v>336</v>
      </c>
      <c r="X868" s="1" t="s">
        <v>336</v>
      </c>
      <c r="Y868" s="1" t="s">
        <v>336</v>
      </c>
      <c r="Z868" s="1" t="s">
        <v>336</v>
      </c>
      <c r="AA868" s="1"/>
      <c r="AB868" s="1"/>
      <c r="AC868" s="1"/>
      <c r="AD868" s="1"/>
      <c r="AE868" s="1"/>
      <c r="AF868" s="1"/>
      <c r="AG868" s="1"/>
      <c r="AH868" s="18" t="str">
        <f t="array" ref="AH86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8" s="18" t="str">
        <f t="array" ref="AI86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8" s="18" t="e">
        <f>VLOOKUP(data[Lead Name],get_cat!$A$170:$B$171,2,0)</f>
        <v>#N/A</v>
      </c>
    </row>
    <row r="869" spans="1:37" x14ac:dyDescent="0.3">
      <c r="A869" s="1" t="s">
        <v>524</v>
      </c>
      <c r="B869" s="1" t="s">
        <v>336</v>
      </c>
      <c r="C869" s="1" t="s">
        <v>336</v>
      </c>
      <c r="D869" s="1" t="s">
        <v>336</v>
      </c>
      <c r="E869" s="1" t="s">
        <v>526</v>
      </c>
      <c r="F869" s="1" t="s">
        <v>526</v>
      </c>
      <c r="G869" s="1" t="s">
        <v>526</v>
      </c>
      <c r="H869" s="1" t="s">
        <v>526</v>
      </c>
      <c r="I869" s="1" t="s">
        <v>526</v>
      </c>
      <c r="J869" s="1" t="s">
        <v>526</v>
      </c>
      <c r="K869" s="1" t="s">
        <v>526</v>
      </c>
      <c r="L869" s="1" t="s">
        <v>526</v>
      </c>
      <c r="M869" s="1" t="s">
        <v>526</v>
      </c>
      <c r="N869" s="1" t="s">
        <v>526</v>
      </c>
      <c r="O869" s="1" t="s">
        <v>526</v>
      </c>
      <c r="P869" s="1" t="s">
        <v>526</v>
      </c>
      <c r="Q869" s="1" t="s">
        <v>526</v>
      </c>
      <c r="R869" s="1" t="s">
        <v>526</v>
      </c>
      <c r="S869" s="1" t="s">
        <v>526</v>
      </c>
      <c r="T869" s="1" t="s">
        <v>336</v>
      </c>
      <c r="U869" s="1" t="s">
        <v>336</v>
      </c>
      <c r="V869" s="1" t="s">
        <v>336</v>
      </c>
      <c r="W869" s="1" t="s">
        <v>336</v>
      </c>
      <c r="X869" s="1" t="s">
        <v>336</v>
      </c>
      <c r="Y869" s="1" t="s">
        <v>336</v>
      </c>
      <c r="Z869" s="1" t="s">
        <v>336</v>
      </c>
      <c r="AA869" s="1"/>
      <c r="AB869" s="1"/>
      <c r="AC869" s="1"/>
      <c r="AD869" s="1"/>
      <c r="AE869" s="1"/>
      <c r="AF869" s="1"/>
      <c r="AG869" s="1"/>
      <c r="AH869" s="18" t="str">
        <f t="array" ref="AH86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69" s="18" t="str">
        <f t="array" ref="AI86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6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69" s="18" t="e">
        <f>VLOOKUP(data[Lead Name],get_cat!$A$170:$B$171,2,0)</f>
        <v>#N/A</v>
      </c>
    </row>
    <row r="870" spans="1:37" x14ac:dyDescent="0.3">
      <c r="A870" s="1" t="s">
        <v>524</v>
      </c>
      <c r="B870" s="1" t="s">
        <v>336</v>
      </c>
      <c r="C870" s="1" t="s">
        <v>336</v>
      </c>
      <c r="D870" s="1" t="s">
        <v>336</v>
      </c>
      <c r="E870" s="1" t="s">
        <v>526</v>
      </c>
      <c r="F870" s="1" t="s">
        <v>526</v>
      </c>
      <c r="G870" s="1" t="s">
        <v>526</v>
      </c>
      <c r="H870" s="1" t="s">
        <v>526</v>
      </c>
      <c r="I870" s="1" t="s">
        <v>526</v>
      </c>
      <c r="J870" s="1" t="s">
        <v>526</v>
      </c>
      <c r="K870" s="1" t="s">
        <v>526</v>
      </c>
      <c r="L870" s="1" t="s">
        <v>526</v>
      </c>
      <c r="M870" s="1" t="s">
        <v>526</v>
      </c>
      <c r="N870" s="1" t="s">
        <v>526</v>
      </c>
      <c r="O870" s="1" t="s">
        <v>526</v>
      </c>
      <c r="P870" s="1" t="s">
        <v>526</v>
      </c>
      <c r="Q870" s="1" t="s">
        <v>526</v>
      </c>
      <c r="R870" s="1" t="s">
        <v>526</v>
      </c>
      <c r="S870" s="1" t="s">
        <v>526</v>
      </c>
      <c r="T870" s="1" t="s">
        <v>336</v>
      </c>
      <c r="U870" s="1" t="s">
        <v>336</v>
      </c>
      <c r="V870" s="1" t="s">
        <v>336</v>
      </c>
      <c r="W870" s="1" t="s">
        <v>336</v>
      </c>
      <c r="X870" s="1" t="s">
        <v>336</v>
      </c>
      <c r="Y870" s="1" t="s">
        <v>336</v>
      </c>
      <c r="Z870" s="1" t="s">
        <v>336</v>
      </c>
      <c r="AA870" s="1"/>
      <c r="AB870" s="1"/>
      <c r="AC870" s="1"/>
      <c r="AD870" s="1"/>
      <c r="AE870" s="1"/>
      <c r="AF870" s="1"/>
      <c r="AG870" s="1"/>
      <c r="AH870" s="18" t="str">
        <f t="array" ref="AH87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0" s="18" t="str">
        <f t="array" ref="AI87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0" s="18" t="e">
        <f>VLOOKUP(data[Lead Name],get_cat!$A$170:$B$171,2,0)</f>
        <v>#N/A</v>
      </c>
    </row>
    <row r="871" spans="1:37" x14ac:dyDescent="0.3">
      <c r="A871" s="1" t="s">
        <v>524</v>
      </c>
      <c r="B871" s="1" t="s">
        <v>336</v>
      </c>
      <c r="C871" s="1" t="s">
        <v>336</v>
      </c>
      <c r="D871" s="1" t="s">
        <v>336</v>
      </c>
      <c r="E871" s="1" t="s">
        <v>526</v>
      </c>
      <c r="F871" s="1" t="s">
        <v>526</v>
      </c>
      <c r="G871" s="1" t="s">
        <v>526</v>
      </c>
      <c r="H871" s="1" t="s">
        <v>526</v>
      </c>
      <c r="I871" s="1" t="s">
        <v>526</v>
      </c>
      <c r="J871" s="1" t="s">
        <v>526</v>
      </c>
      <c r="K871" s="1" t="s">
        <v>526</v>
      </c>
      <c r="L871" s="1" t="s">
        <v>526</v>
      </c>
      <c r="M871" s="1" t="s">
        <v>526</v>
      </c>
      <c r="N871" s="1" t="s">
        <v>526</v>
      </c>
      <c r="O871" s="1" t="s">
        <v>526</v>
      </c>
      <c r="P871" s="1" t="s">
        <v>526</v>
      </c>
      <c r="Q871" s="1" t="s">
        <v>526</v>
      </c>
      <c r="R871" s="1" t="s">
        <v>526</v>
      </c>
      <c r="S871" s="1" t="s">
        <v>526</v>
      </c>
      <c r="T871" s="1" t="s">
        <v>336</v>
      </c>
      <c r="U871" s="1" t="s">
        <v>336</v>
      </c>
      <c r="V871" s="1" t="s">
        <v>336</v>
      </c>
      <c r="W871" s="1" t="s">
        <v>336</v>
      </c>
      <c r="X871" s="1" t="s">
        <v>336</v>
      </c>
      <c r="Y871" s="1" t="s">
        <v>336</v>
      </c>
      <c r="Z871" s="1" t="s">
        <v>336</v>
      </c>
      <c r="AA871" s="1"/>
      <c r="AB871" s="1"/>
      <c r="AC871" s="1"/>
      <c r="AD871" s="1"/>
      <c r="AE871" s="1"/>
      <c r="AF871" s="1"/>
      <c r="AG871" s="1"/>
      <c r="AH871" s="18" t="str">
        <f t="array" ref="AH87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1" s="18" t="str">
        <f t="array" ref="AI87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1" s="18" t="e">
        <f>VLOOKUP(data[Lead Name],get_cat!$A$170:$B$171,2,0)</f>
        <v>#N/A</v>
      </c>
    </row>
    <row r="872" spans="1:37" x14ac:dyDescent="0.3">
      <c r="A872" s="1" t="s">
        <v>524</v>
      </c>
      <c r="B872" s="1" t="s">
        <v>336</v>
      </c>
      <c r="C872" s="1" t="s">
        <v>336</v>
      </c>
      <c r="D872" s="1" t="s">
        <v>336</v>
      </c>
      <c r="E872" s="1" t="s">
        <v>526</v>
      </c>
      <c r="F872" s="1" t="s">
        <v>526</v>
      </c>
      <c r="G872" s="1" t="s">
        <v>526</v>
      </c>
      <c r="H872" s="1" t="s">
        <v>526</v>
      </c>
      <c r="I872" s="1" t="s">
        <v>526</v>
      </c>
      <c r="J872" s="1" t="s">
        <v>526</v>
      </c>
      <c r="K872" s="1" t="s">
        <v>526</v>
      </c>
      <c r="L872" s="1" t="s">
        <v>526</v>
      </c>
      <c r="M872" s="1" t="s">
        <v>526</v>
      </c>
      <c r="N872" s="1" t="s">
        <v>526</v>
      </c>
      <c r="O872" s="1" t="s">
        <v>526</v>
      </c>
      <c r="P872" s="1" t="s">
        <v>526</v>
      </c>
      <c r="Q872" s="1" t="s">
        <v>526</v>
      </c>
      <c r="R872" s="1" t="s">
        <v>526</v>
      </c>
      <c r="S872" s="1" t="s">
        <v>526</v>
      </c>
      <c r="T872" s="1" t="s">
        <v>336</v>
      </c>
      <c r="U872" s="1" t="s">
        <v>336</v>
      </c>
      <c r="V872" s="1" t="s">
        <v>336</v>
      </c>
      <c r="W872" s="1" t="s">
        <v>336</v>
      </c>
      <c r="X872" s="1" t="s">
        <v>336</v>
      </c>
      <c r="Y872" s="1" t="s">
        <v>336</v>
      </c>
      <c r="Z872" s="1" t="s">
        <v>336</v>
      </c>
      <c r="AA872" s="1"/>
      <c r="AB872" s="1"/>
      <c r="AC872" s="1"/>
      <c r="AD872" s="1"/>
      <c r="AE872" s="1"/>
      <c r="AF872" s="1"/>
      <c r="AG872" s="1"/>
      <c r="AH872" s="18" t="str">
        <f t="array" ref="AH87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2" s="18" t="str">
        <f t="array" ref="AI87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2" s="18" t="e">
        <f>VLOOKUP(data[Lead Name],get_cat!$A$170:$B$171,2,0)</f>
        <v>#N/A</v>
      </c>
    </row>
    <row r="873" spans="1:37" x14ac:dyDescent="0.3">
      <c r="A873" s="1" t="s">
        <v>524</v>
      </c>
      <c r="B873" s="1" t="s">
        <v>336</v>
      </c>
      <c r="C873" s="1" t="s">
        <v>336</v>
      </c>
      <c r="D873" s="1" t="s">
        <v>336</v>
      </c>
      <c r="E873" s="1" t="s">
        <v>526</v>
      </c>
      <c r="F873" s="1" t="s">
        <v>526</v>
      </c>
      <c r="G873" s="1" t="s">
        <v>526</v>
      </c>
      <c r="H873" s="1" t="s">
        <v>526</v>
      </c>
      <c r="I873" s="1" t="s">
        <v>526</v>
      </c>
      <c r="J873" s="1" t="s">
        <v>526</v>
      </c>
      <c r="K873" s="1" t="s">
        <v>526</v>
      </c>
      <c r="L873" s="1" t="s">
        <v>526</v>
      </c>
      <c r="M873" s="1" t="s">
        <v>526</v>
      </c>
      <c r="N873" s="1" t="s">
        <v>526</v>
      </c>
      <c r="O873" s="1" t="s">
        <v>526</v>
      </c>
      <c r="P873" s="1" t="s">
        <v>526</v>
      </c>
      <c r="Q873" s="1" t="s">
        <v>526</v>
      </c>
      <c r="R873" s="1" t="s">
        <v>526</v>
      </c>
      <c r="S873" s="1" t="s">
        <v>526</v>
      </c>
      <c r="T873" s="1" t="s">
        <v>336</v>
      </c>
      <c r="U873" s="1" t="s">
        <v>336</v>
      </c>
      <c r="V873" s="1" t="s">
        <v>336</v>
      </c>
      <c r="W873" s="1" t="s">
        <v>336</v>
      </c>
      <c r="X873" s="1" t="s">
        <v>336</v>
      </c>
      <c r="Y873" s="1" t="s">
        <v>336</v>
      </c>
      <c r="Z873" s="1" t="s">
        <v>336</v>
      </c>
      <c r="AA873" s="1"/>
      <c r="AB873" s="1"/>
      <c r="AC873" s="1"/>
      <c r="AD873" s="1"/>
      <c r="AE873" s="1"/>
      <c r="AF873" s="1"/>
      <c r="AG873" s="1"/>
      <c r="AH873" s="18" t="str">
        <f t="array" ref="AH87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3" s="18" t="str">
        <f t="array" ref="AI87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3" s="18" t="e">
        <f>VLOOKUP(data[Lead Name],get_cat!$A$170:$B$171,2,0)</f>
        <v>#N/A</v>
      </c>
    </row>
    <row r="874" spans="1:37" x14ac:dyDescent="0.3">
      <c r="A874" s="1" t="s">
        <v>524</v>
      </c>
      <c r="B874" s="1" t="s">
        <v>336</v>
      </c>
      <c r="C874" s="1" t="s">
        <v>336</v>
      </c>
      <c r="D874" s="1" t="s">
        <v>336</v>
      </c>
      <c r="E874" s="1" t="s">
        <v>526</v>
      </c>
      <c r="F874" s="1" t="s">
        <v>526</v>
      </c>
      <c r="G874" s="1" t="s">
        <v>526</v>
      </c>
      <c r="H874" s="1" t="s">
        <v>526</v>
      </c>
      <c r="I874" s="1" t="s">
        <v>526</v>
      </c>
      <c r="J874" s="1" t="s">
        <v>526</v>
      </c>
      <c r="K874" s="1" t="s">
        <v>526</v>
      </c>
      <c r="L874" s="1" t="s">
        <v>526</v>
      </c>
      <c r="M874" s="1" t="s">
        <v>526</v>
      </c>
      <c r="N874" s="1" t="s">
        <v>526</v>
      </c>
      <c r="O874" s="1" t="s">
        <v>526</v>
      </c>
      <c r="P874" s="1" t="s">
        <v>526</v>
      </c>
      <c r="Q874" s="1" t="s">
        <v>526</v>
      </c>
      <c r="R874" s="1" t="s">
        <v>526</v>
      </c>
      <c r="S874" s="1" t="s">
        <v>526</v>
      </c>
      <c r="T874" s="1" t="s">
        <v>336</v>
      </c>
      <c r="U874" s="1" t="s">
        <v>336</v>
      </c>
      <c r="V874" s="1" t="s">
        <v>336</v>
      </c>
      <c r="W874" s="1" t="s">
        <v>336</v>
      </c>
      <c r="X874" s="1" t="s">
        <v>336</v>
      </c>
      <c r="Y874" s="1" t="s">
        <v>336</v>
      </c>
      <c r="Z874" s="1" t="s">
        <v>336</v>
      </c>
      <c r="AA874" s="1"/>
      <c r="AB874" s="1"/>
      <c r="AC874" s="1"/>
      <c r="AD874" s="1"/>
      <c r="AE874" s="1"/>
      <c r="AF874" s="1"/>
      <c r="AG874" s="1"/>
      <c r="AH874" s="18" t="str">
        <f t="array" ref="AH87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4" s="18" t="str">
        <f t="array" ref="AI87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4" s="18" t="e">
        <f>VLOOKUP(data[Lead Name],get_cat!$A$170:$B$171,2,0)</f>
        <v>#N/A</v>
      </c>
    </row>
    <row r="875" spans="1:37" x14ac:dyDescent="0.3">
      <c r="A875" s="1" t="s">
        <v>524</v>
      </c>
      <c r="B875" s="1" t="s">
        <v>336</v>
      </c>
      <c r="C875" s="1" t="s">
        <v>336</v>
      </c>
      <c r="D875" s="1" t="s">
        <v>336</v>
      </c>
      <c r="E875" s="1" t="s">
        <v>526</v>
      </c>
      <c r="F875" s="1" t="s">
        <v>526</v>
      </c>
      <c r="G875" s="1" t="s">
        <v>526</v>
      </c>
      <c r="H875" s="1" t="s">
        <v>526</v>
      </c>
      <c r="I875" s="1" t="s">
        <v>526</v>
      </c>
      <c r="J875" s="1" t="s">
        <v>526</v>
      </c>
      <c r="K875" s="1" t="s">
        <v>526</v>
      </c>
      <c r="L875" s="1" t="s">
        <v>526</v>
      </c>
      <c r="M875" s="1" t="s">
        <v>526</v>
      </c>
      <c r="N875" s="1" t="s">
        <v>526</v>
      </c>
      <c r="O875" s="1" t="s">
        <v>526</v>
      </c>
      <c r="P875" s="1" t="s">
        <v>526</v>
      </c>
      <c r="Q875" s="1" t="s">
        <v>526</v>
      </c>
      <c r="R875" s="1" t="s">
        <v>526</v>
      </c>
      <c r="S875" s="1" t="s">
        <v>526</v>
      </c>
      <c r="T875" s="1" t="s">
        <v>336</v>
      </c>
      <c r="U875" s="1" t="s">
        <v>336</v>
      </c>
      <c r="V875" s="1" t="s">
        <v>336</v>
      </c>
      <c r="W875" s="1" t="s">
        <v>336</v>
      </c>
      <c r="X875" s="1" t="s">
        <v>336</v>
      </c>
      <c r="Y875" s="1" t="s">
        <v>336</v>
      </c>
      <c r="Z875" s="1" t="s">
        <v>336</v>
      </c>
      <c r="AA875" s="1"/>
      <c r="AB875" s="1"/>
      <c r="AC875" s="1"/>
      <c r="AD875" s="1"/>
      <c r="AE875" s="1"/>
      <c r="AF875" s="1"/>
      <c r="AG875" s="1"/>
      <c r="AH875" s="18" t="str">
        <f t="array" ref="AH87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5" s="18" t="str">
        <f t="array" ref="AI87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5" s="18" t="e">
        <f>VLOOKUP(data[Lead Name],get_cat!$A$170:$B$171,2,0)</f>
        <v>#N/A</v>
      </c>
    </row>
    <row r="876" spans="1:37" x14ac:dyDescent="0.3">
      <c r="A876" s="1" t="s">
        <v>524</v>
      </c>
      <c r="B876" s="1" t="s">
        <v>336</v>
      </c>
      <c r="C876" s="1" t="s">
        <v>336</v>
      </c>
      <c r="D876" s="1" t="s">
        <v>336</v>
      </c>
      <c r="E876" s="1" t="s">
        <v>526</v>
      </c>
      <c r="F876" s="1" t="s">
        <v>526</v>
      </c>
      <c r="G876" s="1" t="s">
        <v>526</v>
      </c>
      <c r="H876" s="1" t="s">
        <v>526</v>
      </c>
      <c r="I876" s="1" t="s">
        <v>526</v>
      </c>
      <c r="J876" s="1" t="s">
        <v>526</v>
      </c>
      <c r="K876" s="1" t="s">
        <v>526</v>
      </c>
      <c r="L876" s="1" t="s">
        <v>526</v>
      </c>
      <c r="M876" s="1" t="s">
        <v>526</v>
      </c>
      <c r="N876" s="1" t="s">
        <v>526</v>
      </c>
      <c r="O876" s="1" t="s">
        <v>526</v>
      </c>
      <c r="P876" s="1" t="s">
        <v>526</v>
      </c>
      <c r="Q876" s="1" t="s">
        <v>526</v>
      </c>
      <c r="R876" s="1" t="s">
        <v>526</v>
      </c>
      <c r="S876" s="1" t="s">
        <v>526</v>
      </c>
      <c r="T876" s="1" t="s">
        <v>336</v>
      </c>
      <c r="U876" s="1" t="s">
        <v>336</v>
      </c>
      <c r="V876" s="1" t="s">
        <v>336</v>
      </c>
      <c r="W876" s="1" t="s">
        <v>336</v>
      </c>
      <c r="X876" s="1" t="s">
        <v>336</v>
      </c>
      <c r="Y876" s="1" t="s">
        <v>336</v>
      </c>
      <c r="Z876" s="1" t="s">
        <v>336</v>
      </c>
      <c r="AA876" s="1"/>
      <c r="AB876" s="1"/>
      <c r="AC876" s="1"/>
      <c r="AD876" s="1"/>
      <c r="AE876" s="1"/>
      <c r="AF876" s="1"/>
      <c r="AG876" s="1"/>
      <c r="AH876" s="18" t="str">
        <f t="array" ref="AH87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6" s="18" t="str">
        <f t="array" ref="AI87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6" s="18" t="e">
        <f>VLOOKUP(data[Lead Name],get_cat!$A$170:$B$171,2,0)</f>
        <v>#N/A</v>
      </c>
    </row>
    <row r="877" spans="1:37" x14ac:dyDescent="0.3">
      <c r="A877" s="1" t="s">
        <v>524</v>
      </c>
      <c r="B877" s="1" t="s">
        <v>336</v>
      </c>
      <c r="C877" s="1" t="s">
        <v>336</v>
      </c>
      <c r="D877" s="1" t="s">
        <v>336</v>
      </c>
      <c r="E877" s="1" t="s">
        <v>526</v>
      </c>
      <c r="F877" s="1" t="s">
        <v>526</v>
      </c>
      <c r="G877" s="1" t="s">
        <v>526</v>
      </c>
      <c r="H877" s="1" t="s">
        <v>526</v>
      </c>
      <c r="I877" s="1" t="s">
        <v>526</v>
      </c>
      <c r="J877" s="1" t="s">
        <v>526</v>
      </c>
      <c r="K877" s="1" t="s">
        <v>526</v>
      </c>
      <c r="L877" s="1" t="s">
        <v>526</v>
      </c>
      <c r="M877" s="1" t="s">
        <v>526</v>
      </c>
      <c r="N877" s="1" t="s">
        <v>526</v>
      </c>
      <c r="O877" s="1" t="s">
        <v>526</v>
      </c>
      <c r="P877" s="1" t="s">
        <v>526</v>
      </c>
      <c r="Q877" s="1" t="s">
        <v>526</v>
      </c>
      <c r="R877" s="1" t="s">
        <v>526</v>
      </c>
      <c r="S877" s="1" t="s">
        <v>526</v>
      </c>
      <c r="T877" s="1" t="s">
        <v>336</v>
      </c>
      <c r="U877" s="1" t="s">
        <v>336</v>
      </c>
      <c r="V877" s="1" t="s">
        <v>336</v>
      </c>
      <c r="W877" s="1" t="s">
        <v>336</v>
      </c>
      <c r="X877" s="1" t="s">
        <v>336</v>
      </c>
      <c r="Y877" s="1" t="s">
        <v>336</v>
      </c>
      <c r="Z877" s="1" t="s">
        <v>336</v>
      </c>
      <c r="AA877" s="1"/>
      <c r="AB877" s="1"/>
      <c r="AC877" s="1"/>
      <c r="AD877" s="1"/>
      <c r="AE877" s="1"/>
      <c r="AF877" s="1"/>
      <c r="AG877" s="1"/>
      <c r="AH877" s="18" t="str">
        <f t="array" ref="AH87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7" s="18" t="str">
        <f t="array" ref="AI87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7" s="18" t="e">
        <f>VLOOKUP(data[Lead Name],get_cat!$A$170:$B$171,2,0)</f>
        <v>#N/A</v>
      </c>
    </row>
    <row r="878" spans="1:37" x14ac:dyDescent="0.3">
      <c r="A878" s="1" t="s">
        <v>524</v>
      </c>
      <c r="B878" s="1" t="s">
        <v>336</v>
      </c>
      <c r="C878" s="1" t="s">
        <v>336</v>
      </c>
      <c r="D878" s="1" t="s">
        <v>336</v>
      </c>
      <c r="E878" s="1" t="s">
        <v>526</v>
      </c>
      <c r="F878" s="1" t="s">
        <v>526</v>
      </c>
      <c r="G878" s="1" t="s">
        <v>526</v>
      </c>
      <c r="H878" s="1" t="s">
        <v>526</v>
      </c>
      <c r="I878" s="1" t="s">
        <v>526</v>
      </c>
      <c r="J878" s="1" t="s">
        <v>526</v>
      </c>
      <c r="K878" s="1" t="s">
        <v>526</v>
      </c>
      <c r="L878" s="1" t="s">
        <v>526</v>
      </c>
      <c r="M878" s="1" t="s">
        <v>526</v>
      </c>
      <c r="N878" s="1" t="s">
        <v>526</v>
      </c>
      <c r="O878" s="1" t="s">
        <v>526</v>
      </c>
      <c r="P878" s="1" t="s">
        <v>526</v>
      </c>
      <c r="Q878" s="1" t="s">
        <v>526</v>
      </c>
      <c r="R878" s="1" t="s">
        <v>526</v>
      </c>
      <c r="S878" s="1" t="s">
        <v>526</v>
      </c>
      <c r="T878" s="1" t="s">
        <v>336</v>
      </c>
      <c r="U878" s="1" t="s">
        <v>336</v>
      </c>
      <c r="V878" s="1" t="s">
        <v>336</v>
      </c>
      <c r="W878" s="1" t="s">
        <v>336</v>
      </c>
      <c r="X878" s="1" t="s">
        <v>336</v>
      </c>
      <c r="Y878" s="1" t="s">
        <v>336</v>
      </c>
      <c r="Z878" s="1" t="s">
        <v>336</v>
      </c>
      <c r="AA878" s="1"/>
      <c r="AB878" s="1"/>
      <c r="AC878" s="1"/>
      <c r="AD878" s="1"/>
      <c r="AE878" s="1"/>
      <c r="AF878" s="1"/>
      <c r="AG878" s="1"/>
      <c r="AH878" s="18" t="str">
        <f t="array" ref="AH87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8" s="18" t="str">
        <f t="array" ref="AI87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8" s="18" t="e">
        <f>VLOOKUP(data[Lead Name],get_cat!$A$170:$B$171,2,0)</f>
        <v>#N/A</v>
      </c>
    </row>
    <row r="879" spans="1:37" x14ac:dyDescent="0.3">
      <c r="A879" s="1" t="s">
        <v>524</v>
      </c>
      <c r="B879" s="1" t="s">
        <v>336</v>
      </c>
      <c r="C879" s="1" t="s">
        <v>336</v>
      </c>
      <c r="D879" s="1" t="s">
        <v>336</v>
      </c>
      <c r="E879" s="1" t="s">
        <v>526</v>
      </c>
      <c r="F879" s="1" t="s">
        <v>526</v>
      </c>
      <c r="G879" s="1" t="s">
        <v>526</v>
      </c>
      <c r="H879" s="1" t="s">
        <v>526</v>
      </c>
      <c r="I879" s="1" t="s">
        <v>526</v>
      </c>
      <c r="J879" s="1" t="s">
        <v>526</v>
      </c>
      <c r="K879" s="1" t="s">
        <v>526</v>
      </c>
      <c r="L879" s="1" t="s">
        <v>526</v>
      </c>
      <c r="M879" s="1" t="s">
        <v>526</v>
      </c>
      <c r="N879" s="1" t="s">
        <v>526</v>
      </c>
      <c r="O879" s="1" t="s">
        <v>526</v>
      </c>
      <c r="P879" s="1" t="s">
        <v>526</v>
      </c>
      <c r="Q879" s="1" t="s">
        <v>526</v>
      </c>
      <c r="R879" s="1" t="s">
        <v>526</v>
      </c>
      <c r="S879" s="1" t="s">
        <v>526</v>
      </c>
      <c r="T879" s="1" t="s">
        <v>336</v>
      </c>
      <c r="U879" s="1" t="s">
        <v>336</v>
      </c>
      <c r="V879" s="1" t="s">
        <v>336</v>
      </c>
      <c r="W879" s="1" t="s">
        <v>336</v>
      </c>
      <c r="X879" s="1" t="s">
        <v>336</v>
      </c>
      <c r="Y879" s="1" t="s">
        <v>336</v>
      </c>
      <c r="Z879" s="1" t="s">
        <v>336</v>
      </c>
      <c r="AA879" s="1"/>
      <c r="AB879" s="1"/>
      <c r="AC879" s="1"/>
      <c r="AD879" s="1"/>
      <c r="AE879" s="1"/>
      <c r="AF879" s="1"/>
      <c r="AG879" s="1"/>
      <c r="AH879" s="18" t="str">
        <f t="array" ref="AH87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79" s="18" t="str">
        <f t="array" ref="AI87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7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79" s="18" t="e">
        <f>VLOOKUP(data[Lead Name],get_cat!$A$170:$B$171,2,0)</f>
        <v>#N/A</v>
      </c>
    </row>
    <row r="880" spans="1:37" x14ac:dyDescent="0.3">
      <c r="A880" s="1" t="s">
        <v>524</v>
      </c>
      <c r="B880" s="1" t="s">
        <v>336</v>
      </c>
      <c r="C880" s="1" t="s">
        <v>336</v>
      </c>
      <c r="D880" s="1" t="s">
        <v>336</v>
      </c>
      <c r="E880" s="1" t="s">
        <v>526</v>
      </c>
      <c r="F880" s="1" t="s">
        <v>526</v>
      </c>
      <c r="G880" s="1" t="s">
        <v>526</v>
      </c>
      <c r="H880" s="1" t="s">
        <v>526</v>
      </c>
      <c r="I880" s="1" t="s">
        <v>526</v>
      </c>
      <c r="J880" s="1" t="s">
        <v>526</v>
      </c>
      <c r="K880" s="1" t="s">
        <v>526</v>
      </c>
      <c r="L880" s="1" t="s">
        <v>526</v>
      </c>
      <c r="M880" s="1" t="s">
        <v>526</v>
      </c>
      <c r="N880" s="1" t="s">
        <v>526</v>
      </c>
      <c r="O880" s="1" t="s">
        <v>526</v>
      </c>
      <c r="P880" s="1" t="s">
        <v>526</v>
      </c>
      <c r="Q880" s="1" t="s">
        <v>526</v>
      </c>
      <c r="R880" s="1" t="s">
        <v>526</v>
      </c>
      <c r="S880" s="1" t="s">
        <v>526</v>
      </c>
      <c r="T880" s="1" t="s">
        <v>336</v>
      </c>
      <c r="U880" s="1" t="s">
        <v>336</v>
      </c>
      <c r="V880" s="1" t="s">
        <v>336</v>
      </c>
      <c r="W880" s="1" t="s">
        <v>336</v>
      </c>
      <c r="X880" s="1" t="s">
        <v>336</v>
      </c>
      <c r="Y880" s="1" t="s">
        <v>336</v>
      </c>
      <c r="Z880" s="1" t="s">
        <v>336</v>
      </c>
      <c r="AA880" s="1"/>
      <c r="AB880" s="1"/>
      <c r="AC880" s="1"/>
      <c r="AD880" s="1"/>
      <c r="AE880" s="1"/>
      <c r="AF880" s="1"/>
      <c r="AG880" s="1"/>
      <c r="AH880" s="18" t="str">
        <f t="array" ref="AH88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0" s="18" t="str">
        <f t="array" ref="AI88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0" s="18" t="e">
        <f>VLOOKUP(data[Lead Name],get_cat!$A$170:$B$171,2,0)</f>
        <v>#N/A</v>
      </c>
    </row>
    <row r="881" spans="1:37" x14ac:dyDescent="0.3">
      <c r="A881" s="1" t="s">
        <v>524</v>
      </c>
      <c r="B881" s="1" t="s">
        <v>336</v>
      </c>
      <c r="C881" s="1" t="s">
        <v>336</v>
      </c>
      <c r="D881" s="1" t="s">
        <v>336</v>
      </c>
      <c r="E881" s="1" t="s">
        <v>526</v>
      </c>
      <c r="F881" s="1" t="s">
        <v>526</v>
      </c>
      <c r="G881" s="1" t="s">
        <v>526</v>
      </c>
      <c r="H881" s="1" t="s">
        <v>526</v>
      </c>
      <c r="I881" s="1" t="s">
        <v>526</v>
      </c>
      <c r="J881" s="1" t="s">
        <v>526</v>
      </c>
      <c r="K881" s="1" t="s">
        <v>526</v>
      </c>
      <c r="L881" s="1" t="s">
        <v>526</v>
      </c>
      <c r="M881" s="1" t="s">
        <v>526</v>
      </c>
      <c r="N881" s="1" t="s">
        <v>526</v>
      </c>
      <c r="O881" s="1" t="s">
        <v>526</v>
      </c>
      <c r="P881" s="1" t="s">
        <v>526</v>
      </c>
      <c r="Q881" s="1" t="s">
        <v>526</v>
      </c>
      <c r="R881" s="1" t="s">
        <v>526</v>
      </c>
      <c r="S881" s="1" t="s">
        <v>526</v>
      </c>
      <c r="T881" s="1" t="s">
        <v>336</v>
      </c>
      <c r="U881" s="1" t="s">
        <v>336</v>
      </c>
      <c r="V881" s="1" t="s">
        <v>336</v>
      </c>
      <c r="W881" s="1" t="s">
        <v>336</v>
      </c>
      <c r="X881" s="1" t="s">
        <v>336</v>
      </c>
      <c r="Y881" s="1" t="s">
        <v>336</v>
      </c>
      <c r="Z881" s="1" t="s">
        <v>336</v>
      </c>
      <c r="AA881" s="1"/>
      <c r="AB881" s="1"/>
      <c r="AC881" s="1"/>
      <c r="AD881" s="1"/>
      <c r="AE881" s="1"/>
      <c r="AF881" s="1"/>
      <c r="AG881" s="1"/>
      <c r="AH881" s="18" t="str">
        <f t="array" ref="AH88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1" s="18" t="str">
        <f t="array" ref="AI88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1" s="18" t="e">
        <f>VLOOKUP(data[Lead Name],get_cat!$A$170:$B$171,2,0)</f>
        <v>#N/A</v>
      </c>
    </row>
    <row r="882" spans="1:37" x14ac:dyDescent="0.3">
      <c r="A882" s="1" t="s">
        <v>524</v>
      </c>
      <c r="B882" s="1" t="s">
        <v>336</v>
      </c>
      <c r="C882" s="1" t="s">
        <v>336</v>
      </c>
      <c r="D882" s="1" t="s">
        <v>336</v>
      </c>
      <c r="E882" s="1" t="s">
        <v>526</v>
      </c>
      <c r="F882" s="1" t="s">
        <v>526</v>
      </c>
      <c r="G882" s="1" t="s">
        <v>526</v>
      </c>
      <c r="H882" s="1" t="s">
        <v>526</v>
      </c>
      <c r="I882" s="1" t="s">
        <v>526</v>
      </c>
      <c r="J882" s="1" t="s">
        <v>526</v>
      </c>
      <c r="K882" s="1" t="s">
        <v>526</v>
      </c>
      <c r="L882" s="1" t="s">
        <v>526</v>
      </c>
      <c r="M882" s="1" t="s">
        <v>526</v>
      </c>
      <c r="N882" s="1" t="s">
        <v>526</v>
      </c>
      <c r="O882" s="1" t="s">
        <v>526</v>
      </c>
      <c r="P882" s="1" t="s">
        <v>526</v>
      </c>
      <c r="Q882" s="1" t="s">
        <v>526</v>
      </c>
      <c r="R882" s="1" t="s">
        <v>526</v>
      </c>
      <c r="S882" s="1" t="s">
        <v>526</v>
      </c>
      <c r="T882" s="1" t="s">
        <v>336</v>
      </c>
      <c r="U882" s="1" t="s">
        <v>336</v>
      </c>
      <c r="V882" s="1" t="s">
        <v>336</v>
      </c>
      <c r="W882" s="1" t="s">
        <v>336</v>
      </c>
      <c r="X882" s="1" t="s">
        <v>336</v>
      </c>
      <c r="Y882" s="1" t="s">
        <v>336</v>
      </c>
      <c r="Z882" s="1" t="s">
        <v>336</v>
      </c>
      <c r="AA882" s="1"/>
      <c r="AB882" s="1"/>
      <c r="AC882" s="1"/>
      <c r="AD882" s="1"/>
      <c r="AE882" s="1"/>
      <c r="AF882" s="1"/>
      <c r="AG882" s="1"/>
      <c r="AH882" s="18" t="str">
        <f t="array" ref="AH88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2" s="18" t="str">
        <f t="array" ref="AI88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2" s="18" t="e">
        <f>VLOOKUP(data[Lead Name],get_cat!$A$170:$B$171,2,0)</f>
        <v>#N/A</v>
      </c>
    </row>
    <row r="883" spans="1:37" x14ac:dyDescent="0.3">
      <c r="A883" s="1" t="s">
        <v>524</v>
      </c>
      <c r="B883" s="1" t="s">
        <v>336</v>
      </c>
      <c r="C883" s="1" t="s">
        <v>336</v>
      </c>
      <c r="D883" s="1" t="s">
        <v>336</v>
      </c>
      <c r="E883" s="1" t="s">
        <v>526</v>
      </c>
      <c r="F883" s="1" t="s">
        <v>526</v>
      </c>
      <c r="G883" s="1" t="s">
        <v>526</v>
      </c>
      <c r="H883" s="1" t="s">
        <v>526</v>
      </c>
      <c r="I883" s="1" t="s">
        <v>526</v>
      </c>
      <c r="J883" s="1" t="s">
        <v>526</v>
      </c>
      <c r="K883" s="1" t="s">
        <v>526</v>
      </c>
      <c r="L883" s="1" t="s">
        <v>526</v>
      </c>
      <c r="M883" s="1" t="s">
        <v>526</v>
      </c>
      <c r="N883" s="1" t="s">
        <v>526</v>
      </c>
      <c r="O883" s="1" t="s">
        <v>526</v>
      </c>
      <c r="P883" s="1" t="s">
        <v>526</v>
      </c>
      <c r="Q883" s="1" t="s">
        <v>526</v>
      </c>
      <c r="R883" s="1" t="s">
        <v>526</v>
      </c>
      <c r="S883" s="1" t="s">
        <v>526</v>
      </c>
      <c r="T883" s="1" t="s">
        <v>336</v>
      </c>
      <c r="U883" s="1" t="s">
        <v>336</v>
      </c>
      <c r="V883" s="1" t="s">
        <v>336</v>
      </c>
      <c r="W883" s="1" t="s">
        <v>336</v>
      </c>
      <c r="X883" s="1" t="s">
        <v>336</v>
      </c>
      <c r="Y883" s="1" t="s">
        <v>336</v>
      </c>
      <c r="Z883" s="1" t="s">
        <v>336</v>
      </c>
      <c r="AA883" s="1"/>
      <c r="AB883" s="1"/>
      <c r="AC883" s="1"/>
      <c r="AD883" s="1"/>
      <c r="AE883" s="1"/>
      <c r="AF883" s="1"/>
      <c r="AG883" s="1"/>
      <c r="AH883" s="18" t="str">
        <f t="array" ref="AH88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3" s="18" t="str">
        <f t="array" ref="AI88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3" s="18" t="e">
        <f>VLOOKUP(data[Lead Name],get_cat!$A$170:$B$171,2,0)</f>
        <v>#N/A</v>
      </c>
    </row>
    <row r="884" spans="1:37" x14ac:dyDescent="0.3">
      <c r="A884" s="1" t="s">
        <v>524</v>
      </c>
      <c r="B884" s="1" t="s">
        <v>336</v>
      </c>
      <c r="C884" s="1" t="s">
        <v>336</v>
      </c>
      <c r="D884" s="1" t="s">
        <v>336</v>
      </c>
      <c r="E884" s="1" t="s">
        <v>526</v>
      </c>
      <c r="F884" s="1" t="s">
        <v>526</v>
      </c>
      <c r="G884" s="1" t="s">
        <v>526</v>
      </c>
      <c r="H884" s="1" t="s">
        <v>526</v>
      </c>
      <c r="I884" s="1" t="s">
        <v>526</v>
      </c>
      <c r="J884" s="1" t="s">
        <v>526</v>
      </c>
      <c r="K884" s="1" t="s">
        <v>526</v>
      </c>
      <c r="L884" s="1" t="s">
        <v>526</v>
      </c>
      <c r="M884" s="1" t="s">
        <v>526</v>
      </c>
      <c r="N884" s="1" t="s">
        <v>526</v>
      </c>
      <c r="O884" s="1" t="s">
        <v>526</v>
      </c>
      <c r="P884" s="1" t="s">
        <v>526</v>
      </c>
      <c r="Q884" s="1" t="s">
        <v>526</v>
      </c>
      <c r="R884" s="1" t="s">
        <v>526</v>
      </c>
      <c r="S884" s="1" t="s">
        <v>526</v>
      </c>
      <c r="T884" s="1" t="s">
        <v>336</v>
      </c>
      <c r="U884" s="1" t="s">
        <v>336</v>
      </c>
      <c r="V884" s="1" t="s">
        <v>336</v>
      </c>
      <c r="W884" s="1" t="s">
        <v>336</v>
      </c>
      <c r="X884" s="1" t="s">
        <v>336</v>
      </c>
      <c r="Y884" s="1" t="s">
        <v>336</v>
      </c>
      <c r="Z884" s="1" t="s">
        <v>336</v>
      </c>
      <c r="AA884" s="1"/>
      <c r="AB884" s="1"/>
      <c r="AC884" s="1"/>
      <c r="AD884" s="1"/>
      <c r="AE884" s="1"/>
      <c r="AF884" s="1"/>
      <c r="AG884" s="1"/>
      <c r="AH884" s="18" t="str">
        <f t="array" ref="AH88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4" s="18" t="str">
        <f t="array" ref="AI88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4" s="18" t="e">
        <f>VLOOKUP(data[Lead Name],get_cat!$A$170:$B$171,2,0)</f>
        <v>#N/A</v>
      </c>
    </row>
    <row r="885" spans="1:37" x14ac:dyDescent="0.3">
      <c r="A885" s="1" t="s">
        <v>524</v>
      </c>
      <c r="B885" s="1" t="s">
        <v>336</v>
      </c>
      <c r="C885" s="1" t="s">
        <v>336</v>
      </c>
      <c r="D885" s="1" t="s">
        <v>336</v>
      </c>
      <c r="E885" s="1" t="s">
        <v>526</v>
      </c>
      <c r="F885" s="1" t="s">
        <v>526</v>
      </c>
      <c r="G885" s="1" t="s">
        <v>526</v>
      </c>
      <c r="H885" s="1" t="s">
        <v>526</v>
      </c>
      <c r="I885" s="1" t="s">
        <v>526</v>
      </c>
      <c r="J885" s="1" t="s">
        <v>526</v>
      </c>
      <c r="K885" s="1" t="s">
        <v>526</v>
      </c>
      <c r="L885" s="1" t="s">
        <v>526</v>
      </c>
      <c r="M885" s="1" t="s">
        <v>526</v>
      </c>
      <c r="N885" s="1" t="s">
        <v>526</v>
      </c>
      <c r="O885" s="1" t="s">
        <v>526</v>
      </c>
      <c r="P885" s="1" t="s">
        <v>526</v>
      </c>
      <c r="Q885" s="1" t="s">
        <v>526</v>
      </c>
      <c r="R885" s="1" t="s">
        <v>526</v>
      </c>
      <c r="S885" s="1" t="s">
        <v>526</v>
      </c>
      <c r="T885" s="1" t="s">
        <v>336</v>
      </c>
      <c r="U885" s="1" t="s">
        <v>336</v>
      </c>
      <c r="V885" s="1" t="s">
        <v>336</v>
      </c>
      <c r="W885" s="1" t="s">
        <v>336</v>
      </c>
      <c r="X885" s="1" t="s">
        <v>336</v>
      </c>
      <c r="Y885" s="1" t="s">
        <v>336</v>
      </c>
      <c r="Z885" s="1" t="s">
        <v>336</v>
      </c>
      <c r="AA885" s="1"/>
      <c r="AB885" s="1"/>
      <c r="AC885" s="1"/>
      <c r="AD885" s="1"/>
      <c r="AE885" s="1"/>
      <c r="AF885" s="1"/>
      <c r="AG885" s="1"/>
      <c r="AH885" s="18" t="str">
        <f t="array" ref="AH88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5" s="18" t="str">
        <f t="array" ref="AI88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5" s="18" t="e">
        <f>VLOOKUP(data[Lead Name],get_cat!$A$170:$B$171,2,0)</f>
        <v>#N/A</v>
      </c>
    </row>
    <row r="886" spans="1:37" x14ac:dyDescent="0.3">
      <c r="A886" s="1" t="s">
        <v>524</v>
      </c>
      <c r="B886" s="1" t="s">
        <v>336</v>
      </c>
      <c r="C886" s="1" t="s">
        <v>336</v>
      </c>
      <c r="D886" s="1" t="s">
        <v>336</v>
      </c>
      <c r="E886" s="1" t="s">
        <v>526</v>
      </c>
      <c r="F886" s="1" t="s">
        <v>526</v>
      </c>
      <c r="G886" s="1" t="s">
        <v>526</v>
      </c>
      <c r="H886" s="1" t="s">
        <v>526</v>
      </c>
      <c r="I886" s="1" t="s">
        <v>526</v>
      </c>
      <c r="J886" s="1" t="s">
        <v>526</v>
      </c>
      <c r="K886" s="1" t="s">
        <v>526</v>
      </c>
      <c r="L886" s="1" t="s">
        <v>526</v>
      </c>
      <c r="M886" s="1" t="s">
        <v>526</v>
      </c>
      <c r="N886" s="1" t="s">
        <v>526</v>
      </c>
      <c r="O886" s="1" t="s">
        <v>526</v>
      </c>
      <c r="P886" s="1" t="s">
        <v>526</v>
      </c>
      <c r="Q886" s="1" t="s">
        <v>526</v>
      </c>
      <c r="R886" s="1" t="s">
        <v>526</v>
      </c>
      <c r="S886" s="1" t="s">
        <v>526</v>
      </c>
      <c r="T886" s="1" t="s">
        <v>336</v>
      </c>
      <c r="U886" s="1" t="s">
        <v>336</v>
      </c>
      <c r="V886" s="1" t="s">
        <v>336</v>
      </c>
      <c r="W886" s="1" t="s">
        <v>336</v>
      </c>
      <c r="X886" s="1" t="s">
        <v>336</v>
      </c>
      <c r="Y886" s="1" t="s">
        <v>336</v>
      </c>
      <c r="Z886" s="1" t="s">
        <v>336</v>
      </c>
      <c r="AA886" s="1"/>
      <c r="AB886" s="1"/>
      <c r="AC886" s="1"/>
      <c r="AD886" s="1"/>
      <c r="AE886" s="1"/>
      <c r="AF886" s="1"/>
      <c r="AG886" s="1"/>
      <c r="AH886" s="18" t="str">
        <f t="array" ref="AH88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6" s="18" t="str">
        <f t="array" ref="AI88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6" s="18" t="e">
        <f>VLOOKUP(data[Lead Name],get_cat!$A$170:$B$171,2,0)</f>
        <v>#N/A</v>
      </c>
    </row>
    <row r="887" spans="1:37" x14ac:dyDescent="0.3">
      <c r="A887" s="1" t="s">
        <v>524</v>
      </c>
      <c r="B887" s="1" t="s">
        <v>336</v>
      </c>
      <c r="C887" s="1" t="s">
        <v>336</v>
      </c>
      <c r="D887" s="1" t="s">
        <v>336</v>
      </c>
      <c r="E887" s="1" t="s">
        <v>526</v>
      </c>
      <c r="F887" s="1" t="s">
        <v>526</v>
      </c>
      <c r="G887" s="1" t="s">
        <v>526</v>
      </c>
      <c r="H887" s="1" t="s">
        <v>526</v>
      </c>
      <c r="I887" s="1" t="s">
        <v>526</v>
      </c>
      <c r="J887" s="1" t="s">
        <v>526</v>
      </c>
      <c r="K887" s="1" t="s">
        <v>526</v>
      </c>
      <c r="L887" s="1" t="s">
        <v>526</v>
      </c>
      <c r="M887" s="1" t="s">
        <v>526</v>
      </c>
      <c r="N887" s="1" t="s">
        <v>526</v>
      </c>
      <c r="O887" s="1" t="s">
        <v>526</v>
      </c>
      <c r="P887" s="1" t="s">
        <v>526</v>
      </c>
      <c r="Q887" s="1" t="s">
        <v>526</v>
      </c>
      <c r="R887" s="1" t="s">
        <v>526</v>
      </c>
      <c r="S887" s="1" t="s">
        <v>526</v>
      </c>
      <c r="T887" s="1" t="s">
        <v>336</v>
      </c>
      <c r="U887" s="1" t="s">
        <v>336</v>
      </c>
      <c r="V887" s="1" t="s">
        <v>336</v>
      </c>
      <c r="W887" s="1" t="s">
        <v>336</v>
      </c>
      <c r="X887" s="1" t="s">
        <v>336</v>
      </c>
      <c r="Y887" s="1" t="s">
        <v>336</v>
      </c>
      <c r="Z887" s="1" t="s">
        <v>336</v>
      </c>
      <c r="AA887" s="1"/>
      <c r="AB887" s="1"/>
      <c r="AC887" s="1"/>
      <c r="AD887" s="1"/>
      <c r="AE887" s="1"/>
      <c r="AF887" s="1"/>
      <c r="AG887" s="1"/>
      <c r="AH887" s="18" t="str">
        <f t="array" ref="AH88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7" s="18" t="str">
        <f t="array" ref="AI88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7" s="18" t="e">
        <f>VLOOKUP(data[Lead Name],get_cat!$A$170:$B$171,2,0)</f>
        <v>#N/A</v>
      </c>
    </row>
    <row r="888" spans="1:37" x14ac:dyDescent="0.3">
      <c r="A888" s="1" t="s">
        <v>524</v>
      </c>
      <c r="B888" s="1" t="s">
        <v>336</v>
      </c>
      <c r="C888" s="1" t="s">
        <v>336</v>
      </c>
      <c r="D888" s="1" t="s">
        <v>336</v>
      </c>
      <c r="E888" s="1" t="s">
        <v>526</v>
      </c>
      <c r="F888" s="1" t="s">
        <v>526</v>
      </c>
      <c r="G888" s="1" t="s">
        <v>526</v>
      </c>
      <c r="H888" s="1" t="s">
        <v>526</v>
      </c>
      <c r="I888" s="1" t="s">
        <v>526</v>
      </c>
      <c r="J888" s="1" t="s">
        <v>526</v>
      </c>
      <c r="K888" s="1" t="s">
        <v>526</v>
      </c>
      <c r="L888" s="1" t="s">
        <v>526</v>
      </c>
      <c r="M888" s="1" t="s">
        <v>526</v>
      </c>
      <c r="N888" s="1" t="s">
        <v>526</v>
      </c>
      <c r="O888" s="1" t="s">
        <v>526</v>
      </c>
      <c r="P888" s="1" t="s">
        <v>526</v>
      </c>
      <c r="Q888" s="1" t="s">
        <v>526</v>
      </c>
      <c r="R888" s="1" t="s">
        <v>526</v>
      </c>
      <c r="S888" s="1" t="s">
        <v>526</v>
      </c>
      <c r="T888" s="1" t="s">
        <v>336</v>
      </c>
      <c r="U888" s="1" t="s">
        <v>336</v>
      </c>
      <c r="V888" s="1" t="s">
        <v>336</v>
      </c>
      <c r="W888" s="1" t="s">
        <v>336</v>
      </c>
      <c r="X888" s="1" t="s">
        <v>336</v>
      </c>
      <c r="Y888" s="1" t="s">
        <v>336</v>
      </c>
      <c r="Z888" s="1" t="s">
        <v>336</v>
      </c>
      <c r="AA888" s="1"/>
      <c r="AB888" s="1"/>
      <c r="AC888" s="1"/>
      <c r="AD888" s="1"/>
      <c r="AE888" s="1"/>
      <c r="AF888" s="1"/>
      <c r="AG888" s="1"/>
      <c r="AH888" s="18" t="str">
        <f t="array" ref="AH88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8" s="18" t="str">
        <f t="array" ref="AI88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8" s="18" t="e">
        <f>VLOOKUP(data[Lead Name],get_cat!$A$170:$B$171,2,0)</f>
        <v>#N/A</v>
      </c>
    </row>
    <row r="889" spans="1:37" x14ac:dyDescent="0.3">
      <c r="A889" s="1" t="s">
        <v>524</v>
      </c>
      <c r="B889" s="1" t="s">
        <v>336</v>
      </c>
      <c r="C889" s="1" t="s">
        <v>336</v>
      </c>
      <c r="D889" s="1" t="s">
        <v>336</v>
      </c>
      <c r="E889" s="1" t="s">
        <v>526</v>
      </c>
      <c r="F889" s="1" t="s">
        <v>526</v>
      </c>
      <c r="G889" s="1" t="s">
        <v>526</v>
      </c>
      <c r="H889" s="1" t="s">
        <v>526</v>
      </c>
      <c r="I889" s="1" t="s">
        <v>526</v>
      </c>
      <c r="J889" s="1" t="s">
        <v>526</v>
      </c>
      <c r="K889" s="1" t="s">
        <v>526</v>
      </c>
      <c r="L889" s="1" t="s">
        <v>526</v>
      </c>
      <c r="M889" s="1" t="s">
        <v>526</v>
      </c>
      <c r="N889" s="1" t="s">
        <v>526</v>
      </c>
      <c r="O889" s="1" t="s">
        <v>526</v>
      </c>
      <c r="P889" s="1" t="s">
        <v>526</v>
      </c>
      <c r="Q889" s="1" t="s">
        <v>526</v>
      </c>
      <c r="R889" s="1" t="s">
        <v>526</v>
      </c>
      <c r="S889" s="1" t="s">
        <v>526</v>
      </c>
      <c r="T889" s="1" t="s">
        <v>336</v>
      </c>
      <c r="U889" s="1" t="s">
        <v>336</v>
      </c>
      <c r="V889" s="1" t="s">
        <v>336</v>
      </c>
      <c r="W889" s="1" t="s">
        <v>336</v>
      </c>
      <c r="X889" s="1" t="s">
        <v>336</v>
      </c>
      <c r="Y889" s="1" t="s">
        <v>336</v>
      </c>
      <c r="Z889" s="1" t="s">
        <v>336</v>
      </c>
      <c r="AA889" s="1"/>
      <c r="AB889" s="1"/>
      <c r="AC889" s="1"/>
      <c r="AD889" s="1"/>
      <c r="AE889" s="1"/>
      <c r="AF889" s="1"/>
      <c r="AG889" s="1"/>
      <c r="AH889" s="18" t="str">
        <f t="array" ref="AH88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89" s="18" t="str">
        <f t="array" ref="AI88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8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89" s="18" t="e">
        <f>VLOOKUP(data[Lead Name],get_cat!$A$170:$B$171,2,0)</f>
        <v>#N/A</v>
      </c>
    </row>
    <row r="890" spans="1:37" x14ac:dyDescent="0.3">
      <c r="A890" s="1" t="s">
        <v>524</v>
      </c>
      <c r="B890" s="1" t="s">
        <v>336</v>
      </c>
      <c r="C890" s="1" t="s">
        <v>336</v>
      </c>
      <c r="D890" s="1" t="s">
        <v>336</v>
      </c>
      <c r="E890" s="1" t="s">
        <v>526</v>
      </c>
      <c r="F890" s="1" t="s">
        <v>526</v>
      </c>
      <c r="G890" s="1" t="s">
        <v>526</v>
      </c>
      <c r="H890" s="1" t="s">
        <v>526</v>
      </c>
      <c r="I890" s="1" t="s">
        <v>526</v>
      </c>
      <c r="J890" s="1" t="s">
        <v>526</v>
      </c>
      <c r="K890" s="1" t="s">
        <v>526</v>
      </c>
      <c r="L890" s="1" t="s">
        <v>526</v>
      </c>
      <c r="M890" s="1" t="s">
        <v>526</v>
      </c>
      <c r="N890" s="1" t="s">
        <v>526</v>
      </c>
      <c r="O890" s="1" t="s">
        <v>526</v>
      </c>
      <c r="P890" s="1" t="s">
        <v>526</v>
      </c>
      <c r="Q890" s="1" t="s">
        <v>526</v>
      </c>
      <c r="R890" s="1" t="s">
        <v>526</v>
      </c>
      <c r="S890" s="1" t="s">
        <v>526</v>
      </c>
      <c r="T890" s="1" t="s">
        <v>336</v>
      </c>
      <c r="U890" s="1" t="s">
        <v>336</v>
      </c>
      <c r="V890" s="1" t="s">
        <v>336</v>
      </c>
      <c r="W890" s="1" t="s">
        <v>336</v>
      </c>
      <c r="X890" s="1" t="s">
        <v>336</v>
      </c>
      <c r="Y890" s="1" t="s">
        <v>336</v>
      </c>
      <c r="Z890" s="1" t="s">
        <v>336</v>
      </c>
      <c r="AA890" s="1"/>
      <c r="AB890" s="1"/>
      <c r="AC890" s="1"/>
      <c r="AD890" s="1"/>
      <c r="AE890" s="1"/>
      <c r="AF890" s="1"/>
      <c r="AG890" s="1"/>
      <c r="AH890" s="18" t="str">
        <f t="array" ref="AH89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0" s="18" t="str">
        <f t="array" ref="AI89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0" s="18" t="e">
        <f>VLOOKUP(data[Lead Name],get_cat!$A$170:$B$171,2,0)</f>
        <v>#N/A</v>
      </c>
    </row>
    <row r="891" spans="1:37" x14ac:dyDescent="0.3">
      <c r="A891" s="1" t="s">
        <v>524</v>
      </c>
      <c r="B891" s="1" t="s">
        <v>336</v>
      </c>
      <c r="C891" s="1" t="s">
        <v>336</v>
      </c>
      <c r="D891" s="1" t="s">
        <v>336</v>
      </c>
      <c r="E891" s="1" t="s">
        <v>526</v>
      </c>
      <c r="F891" s="1" t="s">
        <v>526</v>
      </c>
      <c r="G891" s="1" t="s">
        <v>526</v>
      </c>
      <c r="H891" s="1" t="s">
        <v>526</v>
      </c>
      <c r="I891" s="1" t="s">
        <v>526</v>
      </c>
      <c r="J891" s="1" t="s">
        <v>526</v>
      </c>
      <c r="K891" s="1" t="s">
        <v>526</v>
      </c>
      <c r="L891" s="1" t="s">
        <v>526</v>
      </c>
      <c r="M891" s="1" t="s">
        <v>526</v>
      </c>
      <c r="N891" s="1" t="s">
        <v>526</v>
      </c>
      <c r="O891" s="1" t="s">
        <v>526</v>
      </c>
      <c r="P891" s="1" t="s">
        <v>526</v>
      </c>
      <c r="Q891" s="1" t="s">
        <v>526</v>
      </c>
      <c r="R891" s="1" t="s">
        <v>526</v>
      </c>
      <c r="S891" s="1" t="s">
        <v>526</v>
      </c>
      <c r="T891" s="1" t="s">
        <v>336</v>
      </c>
      <c r="U891" s="1" t="s">
        <v>336</v>
      </c>
      <c r="V891" s="1" t="s">
        <v>336</v>
      </c>
      <c r="W891" s="1" t="s">
        <v>336</v>
      </c>
      <c r="X891" s="1" t="s">
        <v>336</v>
      </c>
      <c r="Y891" s="1" t="s">
        <v>336</v>
      </c>
      <c r="Z891" s="1" t="s">
        <v>336</v>
      </c>
      <c r="AA891" s="1"/>
      <c r="AB891" s="1"/>
      <c r="AC891" s="1"/>
      <c r="AD891" s="1"/>
      <c r="AE891" s="1"/>
      <c r="AF891" s="1"/>
      <c r="AG891" s="1"/>
      <c r="AH891" s="18" t="str">
        <f t="array" ref="AH89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1" s="18" t="str">
        <f t="array" ref="AI89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1" s="18" t="e">
        <f>VLOOKUP(data[Lead Name],get_cat!$A$170:$B$171,2,0)</f>
        <v>#N/A</v>
      </c>
    </row>
    <row r="892" spans="1:37" x14ac:dyDescent="0.3">
      <c r="A892" s="1" t="s">
        <v>524</v>
      </c>
      <c r="B892" s="1" t="s">
        <v>336</v>
      </c>
      <c r="C892" s="1" t="s">
        <v>336</v>
      </c>
      <c r="D892" s="1" t="s">
        <v>336</v>
      </c>
      <c r="E892" s="1" t="s">
        <v>526</v>
      </c>
      <c r="F892" s="1" t="s">
        <v>526</v>
      </c>
      <c r="G892" s="1" t="s">
        <v>526</v>
      </c>
      <c r="H892" s="1" t="s">
        <v>526</v>
      </c>
      <c r="I892" s="1" t="s">
        <v>526</v>
      </c>
      <c r="J892" s="1" t="s">
        <v>526</v>
      </c>
      <c r="K892" s="1" t="s">
        <v>526</v>
      </c>
      <c r="L892" s="1" t="s">
        <v>526</v>
      </c>
      <c r="M892" s="1" t="s">
        <v>526</v>
      </c>
      <c r="N892" s="1" t="s">
        <v>526</v>
      </c>
      <c r="O892" s="1" t="s">
        <v>526</v>
      </c>
      <c r="P892" s="1" t="s">
        <v>526</v>
      </c>
      <c r="Q892" s="1" t="s">
        <v>526</v>
      </c>
      <c r="R892" s="1" t="s">
        <v>526</v>
      </c>
      <c r="S892" s="1" t="s">
        <v>526</v>
      </c>
      <c r="T892" s="1" t="s">
        <v>336</v>
      </c>
      <c r="U892" s="1" t="s">
        <v>336</v>
      </c>
      <c r="V892" s="1" t="s">
        <v>336</v>
      </c>
      <c r="W892" s="1" t="s">
        <v>336</v>
      </c>
      <c r="X892" s="1" t="s">
        <v>336</v>
      </c>
      <c r="Y892" s="1" t="s">
        <v>336</v>
      </c>
      <c r="Z892" s="1" t="s">
        <v>336</v>
      </c>
      <c r="AA892" s="1"/>
      <c r="AB892" s="1"/>
      <c r="AC892" s="1"/>
      <c r="AD892" s="1"/>
      <c r="AE892" s="1"/>
      <c r="AF892" s="1"/>
      <c r="AG892" s="1"/>
      <c r="AH892" s="18" t="str">
        <f t="array" ref="AH89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2" s="18" t="str">
        <f t="array" ref="AI89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2" s="18" t="e">
        <f>VLOOKUP(data[Lead Name],get_cat!$A$170:$B$171,2,0)</f>
        <v>#N/A</v>
      </c>
    </row>
    <row r="893" spans="1:37" x14ac:dyDescent="0.3">
      <c r="A893" s="1" t="s">
        <v>524</v>
      </c>
      <c r="B893" s="1" t="s">
        <v>336</v>
      </c>
      <c r="C893" s="1" t="s">
        <v>336</v>
      </c>
      <c r="D893" s="1" t="s">
        <v>336</v>
      </c>
      <c r="E893" s="1" t="s">
        <v>526</v>
      </c>
      <c r="F893" s="1" t="s">
        <v>526</v>
      </c>
      <c r="G893" s="1" t="s">
        <v>526</v>
      </c>
      <c r="H893" s="1" t="s">
        <v>526</v>
      </c>
      <c r="I893" s="1" t="s">
        <v>526</v>
      </c>
      <c r="J893" s="1" t="s">
        <v>526</v>
      </c>
      <c r="K893" s="1" t="s">
        <v>526</v>
      </c>
      <c r="L893" s="1" t="s">
        <v>526</v>
      </c>
      <c r="M893" s="1" t="s">
        <v>526</v>
      </c>
      <c r="N893" s="1" t="s">
        <v>526</v>
      </c>
      <c r="O893" s="1" t="s">
        <v>526</v>
      </c>
      <c r="P893" s="1" t="s">
        <v>526</v>
      </c>
      <c r="Q893" s="1" t="s">
        <v>526</v>
      </c>
      <c r="R893" s="1" t="s">
        <v>526</v>
      </c>
      <c r="S893" s="1" t="s">
        <v>526</v>
      </c>
      <c r="T893" s="1" t="s">
        <v>336</v>
      </c>
      <c r="U893" s="1" t="s">
        <v>336</v>
      </c>
      <c r="V893" s="1" t="s">
        <v>336</v>
      </c>
      <c r="W893" s="1" t="s">
        <v>336</v>
      </c>
      <c r="X893" s="1" t="s">
        <v>336</v>
      </c>
      <c r="Y893" s="1" t="s">
        <v>336</v>
      </c>
      <c r="Z893" s="1" t="s">
        <v>336</v>
      </c>
      <c r="AA893" s="1"/>
      <c r="AB893" s="1"/>
      <c r="AC893" s="1"/>
      <c r="AD893" s="1"/>
      <c r="AE893" s="1"/>
      <c r="AF893" s="1"/>
      <c r="AG893" s="1"/>
      <c r="AH893" s="18" t="str">
        <f t="array" ref="AH89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3" s="18" t="str">
        <f t="array" ref="AI89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3" s="18" t="e">
        <f>VLOOKUP(data[Lead Name],get_cat!$A$170:$B$171,2,0)</f>
        <v>#N/A</v>
      </c>
    </row>
    <row r="894" spans="1:37" x14ac:dyDescent="0.3">
      <c r="A894" s="1" t="s">
        <v>524</v>
      </c>
      <c r="B894" s="1" t="s">
        <v>336</v>
      </c>
      <c r="C894" s="1" t="s">
        <v>336</v>
      </c>
      <c r="D894" s="1" t="s">
        <v>336</v>
      </c>
      <c r="E894" s="1" t="s">
        <v>526</v>
      </c>
      <c r="F894" s="1" t="s">
        <v>526</v>
      </c>
      <c r="G894" s="1" t="s">
        <v>526</v>
      </c>
      <c r="H894" s="1" t="s">
        <v>526</v>
      </c>
      <c r="I894" s="1" t="s">
        <v>526</v>
      </c>
      <c r="J894" s="1" t="s">
        <v>526</v>
      </c>
      <c r="K894" s="1" t="s">
        <v>526</v>
      </c>
      <c r="L894" s="1" t="s">
        <v>526</v>
      </c>
      <c r="M894" s="1" t="s">
        <v>526</v>
      </c>
      <c r="N894" s="1" t="s">
        <v>526</v>
      </c>
      <c r="O894" s="1" t="s">
        <v>526</v>
      </c>
      <c r="P894" s="1" t="s">
        <v>526</v>
      </c>
      <c r="Q894" s="1" t="s">
        <v>526</v>
      </c>
      <c r="R894" s="1" t="s">
        <v>526</v>
      </c>
      <c r="S894" s="1" t="s">
        <v>526</v>
      </c>
      <c r="T894" s="1" t="s">
        <v>336</v>
      </c>
      <c r="U894" s="1" t="s">
        <v>336</v>
      </c>
      <c r="V894" s="1" t="s">
        <v>336</v>
      </c>
      <c r="W894" s="1" t="s">
        <v>336</v>
      </c>
      <c r="X894" s="1" t="s">
        <v>336</v>
      </c>
      <c r="Y894" s="1" t="s">
        <v>336</v>
      </c>
      <c r="Z894" s="1" t="s">
        <v>336</v>
      </c>
      <c r="AA894" s="1"/>
      <c r="AB894" s="1"/>
      <c r="AC894" s="1"/>
      <c r="AD894" s="1"/>
      <c r="AE894" s="1"/>
      <c r="AF894" s="1"/>
      <c r="AG894" s="1"/>
      <c r="AH894" s="18" t="str">
        <f t="array" ref="AH89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4" s="18" t="str">
        <f t="array" ref="AI89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4" s="18" t="e">
        <f>VLOOKUP(data[Lead Name],get_cat!$A$170:$B$171,2,0)</f>
        <v>#N/A</v>
      </c>
    </row>
    <row r="895" spans="1:37" x14ac:dyDescent="0.3">
      <c r="A895" s="1" t="s">
        <v>524</v>
      </c>
      <c r="B895" s="1" t="s">
        <v>336</v>
      </c>
      <c r="C895" s="1" t="s">
        <v>336</v>
      </c>
      <c r="D895" s="1" t="s">
        <v>336</v>
      </c>
      <c r="E895" s="1" t="s">
        <v>526</v>
      </c>
      <c r="F895" s="1" t="s">
        <v>526</v>
      </c>
      <c r="G895" s="1" t="s">
        <v>526</v>
      </c>
      <c r="H895" s="1" t="s">
        <v>526</v>
      </c>
      <c r="I895" s="1" t="s">
        <v>526</v>
      </c>
      <c r="J895" s="1" t="s">
        <v>526</v>
      </c>
      <c r="K895" s="1" t="s">
        <v>526</v>
      </c>
      <c r="L895" s="1" t="s">
        <v>526</v>
      </c>
      <c r="M895" s="1" t="s">
        <v>526</v>
      </c>
      <c r="N895" s="1" t="s">
        <v>526</v>
      </c>
      <c r="O895" s="1" t="s">
        <v>526</v>
      </c>
      <c r="P895" s="1" t="s">
        <v>526</v>
      </c>
      <c r="Q895" s="1" t="s">
        <v>526</v>
      </c>
      <c r="R895" s="1" t="s">
        <v>526</v>
      </c>
      <c r="S895" s="1" t="s">
        <v>526</v>
      </c>
      <c r="T895" s="1" t="s">
        <v>336</v>
      </c>
      <c r="U895" s="1" t="s">
        <v>336</v>
      </c>
      <c r="V895" s="1" t="s">
        <v>336</v>
      </c>
      <c r="W895" s="1" t="s">
        <v>336</v>
      </c>
      <c r="X895" s="1" t="s">
        <v>336</v>
      </c>
      <c r="Y895" s="1" t="s">
        <v>336</v>
      </c>
      <c r="Z895" s="1" t="s">
        <v>336</v>
      </c>
      <c r="AA895" s="1"/>
      <c r="AB895" s="1"/>
      <c r="AC895" s="1"/>
      <c r="AD895" s="1"/>
      <c r="AE895" s="1"/>
      <c r="AF895" s="1"/>
      <c r="AG895" s="1"/>
      <c r="AH895" s="18" t="str">
        <f t="array" ref="AH89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5" s="18" t="str">
        <f t="array" ref="AI89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5" s="18" t="e">
        <f>VLOOKUP(data[Lead Name],get_cat!$A$170:$B$171,2,0)</f>
        <v>#N/A</v>
      </c>
    </row>
    <row r="896" spans="1:37" x14ac:dyDescent="0.3">
      <c r="A896" s="1" t="s">
        <v>524</v>
      </c>
      <c r="B896" s="1" t="s">
        <v>336</v>
      </c>
      <c r="C896" s="1" t="s">
        <v>336</v>
      </c>
      <c r="D896" s="1" t="s">
        <v>336</v>
      </c>
      <c r="E896" s="1" t="s">
        <v>526</v>
      </c>
      <c r="F896" s="1" t="s">
        <v>526</v>
      </c>
      <c r="G896" s="1" t="s">
        <v>526</v>
      </c>
      <c r="H896" s="1" t="s">
        <v>526</v>
      </c>
      <c r="I896" s="1" t="s">
        <v>526</v>
      </c>
      <c r="J896" s="1" t="s">
        <v>526</v>
      </c>
      <c r="K896" s="1" t="s">
        <v>526</v>
      </c>
      <c r="L896" s="1" t="s">
        <v>526</v>
      </c>
      <c r="M896" s="1" t="s">
        <v>526</v>
      </c>
      <c r="N896" s="1" t="s">
        <v>526</v>
      </c>
      <c r="O896" s="1" t="s">
        <v>526</v>
      </c>
      <c r="P896" s="1" t="s">
        <v>526</v>
      </c>
      <c r="Q896" s="1" t="s">
        <v>526</v>
      </c>
      <c r="R896" s="1" t="s">
        <v>526</v>
      </c>
      <c r="S896" s="1" t="s">
        <v>526</v>
      </c>
      <c r="T896" s="1" t="s">
        <v>336</v>
      </c>
      <c r="U896" s="1" t="s">
        <v>336</v>
      </c>
      <c r="V896" s="1" t="s">
        <v>336</v>
      </c>
      <c r="W896" s="1" t="s">
        <v>336</v>
      </c>
      <c r="X896" s="1" t="s">
        <v>336</v>
      </c>
      <c r="Y896" s="1" t="s">
        <v>336</v>
      </c>
      <c r="Z896" s="1" t="s">
        <v>336</v>
      </c>
      <c r="AA896" s="1"/>
      <c r="AB896" s="1"/>
      <c r="AC896" s="1"/>
      <c r="AD896" s="1"/>
      <c r="AE896" s="1"/>
      <c r="AF896" s="1"/>
      <c r="AG896" s="1"/>
      <c r="AH896" s="18" t="str">
        <f t="array" ref="AH89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6" s="18" t="str">
        <f t="array" ref="AI89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6" s="18" t="e">
        <f>VLOOKUP(data[Lead Name],get_cat!$A$170:$B$171,2,0)</f>
        <v>#N/A</v>
      </c>
    </row>
    <row r="897" spans="1:37" x14ac:dyDescent="0.3">
      <c r="A897" s="1" t="s">
        <v>524</v>
      </c>
      <c r="B897" s="1" t="s">
        <v>336</v>
      </c>
      <c r="C897" s="1" t="s">
        <v>336</v>
      </c>
      <c r="D897" s="1" t="s">
        <v>336</v>
      </c>
      <c r="E897" s="1" t="s">
        <v>526</v>
      </c>
      <c r="F897" s="1" t="s">
        <v>526</v>
      </c>
      <c r="G897" s="1" t="s">
        <v>526</v>
      </c>
      <c r="H897" s="1" t="s">
        <v>526</v>
      </c>
      <c r="I897" s="1" t="s">
        <v>526</v>
      </c>
      <c r="J897" s="1" t="s">
        <v>526</v>
      </c>
      <c r="K897" s="1" t="s">
        <v>526</v>
      </c>
      <c r="L897" s="1" t="s">
        <v>526</v>
      </c>
      <c r="M897" s="1" t="s">
        <v>526</v>
      </c>
      <c r="N897" s="1" t="s">
        <v>526</v>
      </c>
      <c r="O897" s="1" t="s">
        <v>526</v>
      </c>
      <c r="P897" s="1" t="s">
        <v>526</v>
      </c>
      <c r="Q897" s="1" t="s">
        <v>526</v>
      </c>
      <c r="R897" s="1" t="s">
        <v>526</v>
      </c>
      <c r="S897" s="1" t="s">
        <v>526</v>
      </c>
      <c r="T897" s="1" t="s">
        <v>336</v>
      </c>
      <c r="U897" s="1" t="s">
        <v>336</v>
      </c>
      <c r="V897" s="1" t="s">
        <v>336</v>
      </c>
      <c r="W897" s="1" t="s">
        <v>336</v>
      </c>
      <c r="X897" s="1" t="s">
        <v>336</v>
      </c>
      <c r="Y897" s="1" t="s">
        <v>336</v>
      </c>
      <c r="Z897" s="1" t="s">
        <v>336</v>
      </c>
      <c r="AA897" s="1"/>
      <c r="AB897" s="1"/>
      <c r="AC897" s="1"/>
      <c r="AD897" s="1"/>
      <c r="AE897" s="1"/>
      <c r="AF897" s="1"/>
      <c r="AG897" s="1"/>
      <c r="AH897" s="18" t="str">
        <f t="array" ref="AH89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7" s="18" t="str">
        <f t="array" ref="AI89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7" s="18" t="e">
        <f>VLOOKUP(data[Lead Name],get_cat!$A$170:$B$171,2,0)</f>
        <v>#N/A</v>
      </c>
    </row>
    <row r="898" spans="1:37" x14ac:dyDescent="0.3">
      <c r="A898" s="1" t="s">
        <v>524</v>
      </c>
      <c r="B898" s="1" t="s">
        <v>336</v>
      </c>
      <c r="C898" s="1" t="s">
        <v>336</v>
      </c>
      <c r="D898" s="1" t="s">
        <v>336</v>
      </c>
      <c r="E898" s="1" t="s">
        <v>526</v>
      </c>
      <c r="F898" s="1" t="s">
        <v>526</v>
      </c>
      <c r="G898" s="1" t="s">
        <v>526</v>
      </c>
      <c r="H898" s="1" t="s">
        <v>526</v>
      </c>
      <c r="I898" s="1" t="s">
        <v>526</v>
      </c>
      <c r="J898" s="1" t="s">
        <v>526</v>
      </c>
      <c r="K898" s="1" t="s">
        <v>526</v>
      </c>
      <c r="L898" s="1" t="s">
        <v>526</v>
      </c>
      <c r="M898" s="1" t="s">
        <v>526</v>
      </c>
      <c r="N898" s="1" t="s">
        <v>526</v>
      </c>
      <c r="O898" s="1" t="s">
        <v>526</v>
      </c>
      <c r="P898" s="1" t="s">
        <v>526</v>
      </c>
      <c r="Q898" s="1" t="s">
        <v>526</v>
      </c>
      <c r="R898" s="1" t="s">
        <v>526</v>
      </c>
      <c r="S898" s="1" t="s">
        <v>526</v>
      </c>
      <c r="T898" s="1" t="s">
        <v>336</v>
      </c>
      <c r="U898" s="1" t="s">
        <v>336</v>
      </c>
      <c r="V898" s="1" t="s">
        <v>336</v>
      </c>
      <c r="W898" s="1" t="s">
        <v>336</v>
      </c>
      <c r="X898" s="1" t="s">
        <v>336</v>
      </c>
      <c r="Y898" s="1" t="s">
        <v>336</v>
      </c>
      <c r="Z898" s="1" t="s">
        <v>336</v>
      </c>
      <c r="AA898" s="1"/>
      <c r="AB898" s="1"/>
      <c r="AC898" s="1"/>
      <c r="AD898" s="1"/>
      <c r="AE898" s="1"/>
      <c r="AF898" s="1"/>
      <c r="AG898" s="1"/>
      <c r="AH898" s="18" t="str">
        <f t="array" ref="AH89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8" s="18" t="str">
        <f t="array" ref="AI89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8" s="18" t="e">
        <f>VLOOKUP(data[Lead Name],get_cat!$A$170:$B$171,2,0)</f>
        <v>#N/A</v>
      </c>
    </row>
    <row r="899" spans="1:37" x14ac:dyDescent="0.3">
      <c r="A899" s="1" t="s">
        <v>524</v>
      </c>
      <c r="B899" s="1" t="s">
        <v>336</v>
      </c>
      <c r="C899" s="1" t="s">
        <v>336</v>
      </c>
      <c r="D899" s="1" t="s">
        <v>336</v>
      </c>
      <c r="E899" s="1" t="s">
        <v>526</v>
      </c>
      <c r="F899" s="1" t="s">
        <v>526</v>
      </c>
      <c r="G899" s="1" t="s">
        <v>526</v>
      </c>
      <c r="H899" s="1" t="s">
        <v>526</v>
      </c>
      <c r="I899" s="1" t="s">
        <v>526</v>
      </c>
      <c r="J899" s="1" t="s">
        <v>526</v>
      </c>
      <c r="K899" s="1" t="s">
        <v>526</v>
      </c>
      <c r="L899" s="1" t="s">
        <v>526</v>
      </c>
      <c r="M899" s="1" t="s">
        <v>526</v>
      </c>
      <c r="N899" s="1" t="s">
        <v>526</v>
      </c>
      <c r="O899" s="1" t="s">
        <v>526</v>
      </c>
      <c r="P899" s="1" t="s">
        <v>526</v>
      </c>
      <c r="Q899" s="1" t="s">
        <v>526</v>
      </c>
      <c r="R899" s="1" t="s">
        <v>526</v>
      </c>
      <c r="S899" s="1" t="s">
        <v>526</v>
      </c>
      <c r="T899" s="1" t="s">
        <v>336</v>
      </c>
      <c r="U899" s="1" t="s">
        <v>336</v>
      </c>
      <c r="V899" s="1" t="s">
        <v>336</v>
      </c>
      <c r="W899" s="1" t="s">
        <v>336</v>
      </c>
      <c r="X899" s="1" t="s">
        <v>336</v>
      </c>
      <c r="Y899" s="1" t="s">
        <v>336</v>
      </c>
      <c r="Z899" s="1" t="s">
        <v>336</v>
      </c>
      <c r="AA899" s="1"/>
      <c r="AB899" s="1"/>
      <c r="AC899" s="1"/>
      <c r="AD899" s="1"/>
      <c r="AE899" s="1"/>
      <c r="AF899" s="1"/>
      <c r="AG899" s="1"/>
      <c r="AH899" s="18" t="str">
        <f t="array" ref="AH89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899" s="18" t="str">
        <f t="array" ref="AI89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89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899" s="18" t="e">
        <f>VLOOKUP(data[Lead Name],get_cat!$A$170:$B$171,2,0)</f>
        <v>#N/A</v>
      </c>
    </row>
    <row r="900" spans="1:37" x14ac:dyDescent="0.3">
      <c r="A900" s="1" t="s">
        <v>524</v>
      </c>
      <c r="B900" s="1" t="s">
        <v>336</v>
      </c>
      <c r="C900" s="1" t="s">
        <v>336</v>
      </c>
      <c r="D900" s="1" t="s">
        <v>336</v>
      </c>
      <c r="E900" s="1" t="s">
        <v>526</v>
      </c>
      <c r="F900" s="1" t="s">
        <v>526</v>
      </c>
      <c r="G900" s="1" t="s">
        <v>526</v>
      </c>
      <c r="H900" s="1" t="s">
        <v>526</v>
      </c>
      <c r="I900" s="1" t="s">
        <v>526</v>
      </c>
      <c r="J900" s="1" t="s">
        <v>526</v>
      </c>
      <c r="K900" s="1" t="s">
        <v>526</v>
      </c>
      <c r="L900" s="1" t="s">
        <v>526</v>
      </c>
      <c r="M900" s="1" t="s">
        <v>526</v>
      </c>
      <c r="N900" s="1" t="s">
        <v>526</v>
      </c>
      <c r="O900" s="1" t="s">
        <v>526</v>
      </c>
      <c r="P900" s="1" t="s">
        <v>526</v>
      </c>
      <c r="Q900" s="1" t="s">
        <v>526</v>
      </c>
      <c r="R900" s="1" t="s">
        <v>526</v>
      </c>
      <c r="S900" s="1" t="s">
        <v>526</v>
      </c>
      <c r="T900" s="1" t="s">
        <v>336</v>
      </c>
      <c r="U900" s="1" t="s">
        <v>336</v>
      </c>
      <c r="V900" s="1" t="s">
        <v>336</v>
      </c>
      <c r="W900" s="1" t="s">
        <v>336</v>
      </c>
      <c r="X900" s="1" t="s">
        <v>336</v>
      </c>
      <c r="Y900" s="1" t="s">
        <v>336</v>
      </c>
      <c r="Z900" s="1" t="s">
        <v>336</v>
      </c>
      <c r="AA900" s="1"/>
      <c r="AB900" s="1"/>
      <c r="AC900" s="1"/>
      <c r="AD900" s="1"/>
      <c r="AE900" s="1"/>
      <c r="AF900" s="1"/>
      <c r="AG900" s="1"/>
      <c r="AH900" s="18" t="str">
        <f t="array" ref="AH90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0" s="18" t="str">
        <f t="array" ref="AI90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0" s="18" t="e">
        <f>VLOOKUP(data[Lead Name],get_cat!$A$170:$B$171,2,0)</f>
        <v>#N/A</v>
      </c>
    </row>
    <row r="901" spans="1:37" x14ac:dyDescent="0.3">
      <c r="A901" s="1" t="s">
        <v>524</v>
      </c>
      <c r="B901" s="1" t="s">
        <v>336</v>
      </c>
      <c r="C901" s="1" t="s">
        <v>336</v>
      </c>
      <c r="D901" s="1" t="s">
        <v>336</v>
      </c>
      <c r="E901" s="1" t="s">
        <v>526</v>
      </c>
      <c r="F901" s="1" t="s">
        <v>526</v>
      </c>
      <c r="G901" s="1" t="s">
        <v>526</v>
      </c>
      <c r="H901" s="1" t="s">
        <v>526</v>
      </c>
      <c r="I901" s="1" t="s">
        <v>526</v>
      </c>
      <c r="J901" s="1" t="s">
        <v>526</v>
      </c>
      <c r="K901" s="1" t="s">
        <v>526</v>
      </c>
      <c r="L901" s="1" t="s">
        <v>526</v>
      </c>
      <c r="M901" s="1" t="s">
        <v>526</v>
      </c>
      <c r="N901" s="1" t="s">
        <v>526</v>
      </c>
      <c r="O901" s="1" t="s">
        <v>526</v>
      </c>
      <c r="P901" s="1" t="s">
        <v>526</v>
      </c>
      <c r="Q901" s="1" t="s">
        <v>526</v>
      </c>
      <c r="R901" s="1" t="s">
        <v>526</v>
      </c>
      <c r="S901" s="1" t="s">
        <v>526</v>
      </c>
      <c r="T901" s="1" t="s">
        <v>336</v>
      </c>
      <c r="U901" s="1" t="s">
        <v>336</v>
      </c>
      <c r="V901" s="1" t="s">
        <v>336</v>
      </c>
      <c r="W901" s="1" t="s">
        <v>336</v>
      </c>
      <c r="X901" s="1" t="s">
        <v>336</v>
      </c>
      <c r="Y901" s="1" t="s">
        <v>336</v>
      </c>
      <c r="Z901" s="1" t="s">
        <v>336</v>
      </c>
      <c r="AA901" s="1"/>
      <c r="AB901" s="1"/>
      <c r="AC901" s="1"/>
      <c r="AD901" s="1"/>
      <c r="AE901" s="1"/>
      <c r="AF901" s="1"/>
      <c r="AG901" s="1"/>
      <c r="AH901" s="18" t="str">
        <f t="array" ref="AH90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1" s="18" t="str">
        <f t="array" ref="AI90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1" s="18" t="e">
        <f>VLOOKUP(data[Lead Name],get_cat!$A$170:$B$171,2,0)</f>
        <v>#N/A</v>
      </c>
    </row>
    <row r="902" spans="1:37" x14ac:dyDescent="0.3">
      <c r="A902" s="1" t="s">
        <v>524</v>
      </c>
      <c r="B902" s="1" t="s">
        <v>336</v>
      </c>
      <c r="C902" s="1" t="s">
        <v>336</v>
      </c>
      <c r="D902" s="1" t="s">
        <v>336</v>
      </c>
      <c r="E902" s="1" t="s">
        <v>526</v>
      </c>
      <c r="F902" s="1" t="s">
        <v>526</v>
      </c>
      <c r="G902" s="1" t="s">
        <v>526</v>
      </c>
      <c r="H902" s="1" t="s">
        <v>526</v>
      </c>
      <c r="I902" s="1" t="s">
        <v>526</v>
      </c>
      <c r="J902" s="1" t="s">
        <v>526</v>
      </c>
      <c r="K902" s="1" t="s">
        <v>526</v>
      </c>
      <c r="L902" s="1" t="s">
        <v>526</v>
      </c>
      <c r="M902" s="1" t="s">
        <v>526</v>
      </c>
      <c r="N902" s="1" t="s">
        <v>526</v>
      </c>
      <c r="O902" s="1" t="s">
        <v>526</v>
      </c>
      <c r="P902" s="1" t="s">
        <v>526</v>
      </c>
      <c r="Q902" s="1" t="s">
        <v>526</v>
      </c>
      <c r="R902" s="1" t="s">
        <v>526</v>
      </c>
      <c r="S902" s="1" t="s">
        <v>526</v>
      </c>
      <c r="T902" s="1" t="s">
        <v>336</v>
      </c>
      <c r="U902" s="1" t="s">
        <v>336</v>
      </c>
      <c r="V902" s="1" t="s">
        <v>336</v>
      </c>
      <c r="W902" s="1" t="s">
        <v>336</v>
      </c>
      <c r="X902" s="1" t="s">
        <v>336</v>
      </c>
      <c r="Y902" s="1" t="s">
        <v>336</v>
      </c>
      <c r="Z902" s="1" t="s">
        <v>336</v>
      </c>
      <c r="AA902" s="1"/>
      <c r="AB902" s="1"/>
      <c r="AC902" s="1"/>
      <c r="AD902" s="1"/>
      <c r="AE902" s="1"/>
      <c r="AF902" s="1"/>
      <c r="AG902" s="1"/>
      <c r="AH902" s="18" t="str">
        <f t="array" ref="AH90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2" s="18" t="str">
        <f t="array" ref="AI90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2" s="18" t="e">
        <f>VLOOKUP(data[Lead Name],get_cat!$A$170:$B$171,2,0)</f>
        <v>#N/A</v>
      </c>
    </row>
    <row r="903" spans="1:37" x14ac:dyDescent="0.3">
      <c r="A903" s="1" t="s">
        <v>524</v>
      </c>
      <c r="B903" s="1" t="s">
        <v>336</v>
      </c>
      <c r="C903" s="1" t="s">
        <v>336</v>
      </c>
      <c r="D903" s="1" t="s">
        <v>336</v>
      </c>
      <c r="E903" s="1" t="s">
        <v>526</v>
      </c>
      <c r="F903" s="1" t="s">
        <v>526</v>
      </c>
      <c r="G903" s="1" t="s">
        <v>526</v>
      </c>
      <c r="H903" s="1" t="s">
        <v>526</v>
      </c>
      <c r="I903" s="1" t="s">
        <v>526</v>
      </c>
      <c r="J903" s="1" t="s">
        <v>526</v>
      </c>
      <c r="K903" s="1" t="s">
        <v>526</v>
      </c>
      <c r="L903" s="1" t="s">
        <v>526</v>
      </c>
      <c r="M903" s="1" t="s">
        <v>526</v>
      </c>
      <c r="N903" s="1" t="s">
        <v>526</v>
      </c>
      <c r="O903" s="1" t="s">
        <v>526</v>
      </c>
      <c r="P903" s="1" t="s">
        <v>526</v>
      </c>
      <c r="Q903" s="1" t="s">
        <v>526</v>
      </c>
      <c r="R903" s="1" t="s">
        <v>526</v>
      </c>
      <c r="S903" s="1" t="s">
        <v>526</v>
      </c>
      <c r="T903" s="1" t="s">
        <v>336</v>
      </c>
      <c r="U903" s="1" t="s">
        <v>336</v>
      </c>
      <c r="V903" s="1" t="s">
        <v>336</v>
      </c>
      <c r="W903" s="1" t="s">
        <v>336</v>
      </c>
      <c r="X903" s="1" t="s">
        <v>336</v>
      </c>
      <c r="Y903" s="1" t="s">
        <v>336</v>
      </c>
      <c r="Z903" s="1" t="s">
        <v>336</v>
      </c>
      <c r="AA903" s="1"/>
      <c r="AB903" s="1"/>
      <c r="AC903" s="1"/>
      <c r="AD903" s="1"/>
      <c r="AE903" s="1"/>
      <c r="AF903" s="1"/>
      <c r="AG903" s="1"/>
      <c r="AH903" s="18" t="str">
        <f t="array" ref="AH90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3" s="18" t="str">
        <f t="array" ref="AI90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3" s="18" t="e">
        <f>VLOOKUP(data[Lead Name],get_cat!$A$170:$B$171,2,0)</f>
        <v>#N/A</v>
      </c>
    </row>
    <row r="904" spans="1:37" x14ac:dyDescent="0.3">
      <c r="A904" s="1" t="s">
        <v>524</v>
      </c>
      <c r="B904" s="1" t="s">
        <v>336</v>
      </c>
      <c r="C904" s="1" t="s">
        <v>336</v>
      </c>
      <c r="D904" s="1" t="s">
        <v>336</v>
      </c>
      <c r="E904" s="1" t="s">
        <v>526</v>
      </c>
      <c r="F904" s="1" t="s">
        <v>526</v>
      </c>
      <c r="G904" s="1" t="s">
        <v>526</v>
      </c>
      <c r="H904" s="1" t="s">
        <v>526</v>
      </c>
      <c r="I904" s="1" t="s">
        <v>526</v>
      </c>
      <c r="J904" s="1" t="s">
        <v>526</v>
      </c>
      <c r="K904" s="1" t="s">
        <v>526</v>
      </c>
      <c r="L904" s="1" t="s">
        <v>526</v>
      </c>
      <c r="M904" s="1" t="s">
        <v>526</v>
      </c>
      <c r="N904" s="1" t="s">
        <v>526</v>
      </c>
      <c r="O904" s="1" t="s">
        <v>526</v>
      </c>
      <c r="P904" s="1" t="s">
        <v>526</v>
      </c>
      <c r="Q904" s="1" t="s">
        <v>526</v>
      </c>
      <c r="R904" s="1" t="s">
        <v>526</v>
      </c>
      <c r="S904" s="1" t="s">
        <v>526</v>
      </c>
      <c r="T904" s="1" t="s">
        <v>336</v>
      </c>
      <c r="U904" s="1" t="s">
        <v>336</v>
      </c>
      <c r="V904" s="1" t="s">
        <v>336</v>
      </c>
      <c r="W904" s="1" t="s">
        <v>336</v>
      </c>
      <c r="X904" s="1" t="s">
        <v>336</v>
      </c>
      <c r="Y904" s="1" t="s">
        <v>336</v>
      </c>
      <c r="Z904" s="1" t="s">
        <v>336</v>
      </c>
      <c r="AA904" s="1"/>
      <c r="AB904" s="1"/>
      <c r="AC904" s="1"/>
      <c r="AD904" s="1"/>
      <c r="AE904" s="1"/>
      <c r="AF904" s="1"/>
      <c r="AG904" s="1"/>
      <c r="AH904" s="18" t="str">
        <f t="array" ref="AH90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4" s="18" t="str">
        <f t="array" ref="AI90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4" s="18" t="e">
        <f>VLOOKUP(data[Lead Name],get_cat!$A$170:$B$171,2,0)</f>
        <v>#N/A</v>
      </c>
    </row>
    <row r="905" spans="1:37" x14ac:dyDescent="0.3">
      <c r="A905" s="1" t="s">
        <v>524</v>
      </c>
      <c r="B905" s="1" t="s">
        <v>336</v>
      </c>
      <c r="C905" s="1" t="s">
        <v>336</v>
      </c>
      <c r="D905" s="1" t="s">
        <v>336</v>
      </c>
      <c r="E905" s="1" t="s">
        <v>526</v>
      </c>
      <c r="F905" s="1" t="s">
        <v>526</v>
      </c>
      <c r="G905" s="1" t="s">
        <v>526</v>
      </c>
      <c r="H905" s="1" t="s">
        <v>526</v>
      </c>
      <c r="I905" s="1" t="s">
        <v>526</v>
      </c>
      <c r="J905" s="1" t="s">
        <v>526</v>
      </c>
      <c r="K905" s="1" t="s">
        <v>526</v>
      </c>
      <c r="L905" s="1" t="s">
        <v>526</v>
      </c>
      <c r="M905" s="1" t="s">
        <v>526</v>
      </c>
      <c r="N905" s="1" t="s">
        <v>526</v>
      </c>
      <c r="O905" s="1" t="s">
        <v>526</v>
      </c>
      <c r="P905" s="1" t="s">
        <v>526</v>
      </c>
      <c r="Q905" s="1" t="s">
        <v>526</v>
      </c>
      <c r="R905" s="1" t="s">
        <v>526</v>
      </c>
      <c r="S905" s="1" t="s">
        <v>526</v>
      </c>
      <c r="T905" s="1" t="s">
        <v>336</v>
      </c>
      <c r="U905" s="1" t="s">
        <v>336</v>
      </c>
      <c r="V905" s="1" t="s">
        <v>336</v>
      </c>
      <c r="W905" s="1" t="s">
        <v>336</v>
      </c>
      <c r="X905" s="1" t="s">
        <v>336</v>
      </c>
      <c r="Y905" s="1" t="s">
        <v>336</v>
      </c>
      <c r="Z905" s="1" t="s">
        <v>336</v>
      </c>
      <c r="AA905" s="1"/>
      <c r="AB905" s="1"/>
      <c r="AC905" s="1"/>
      <c r="AD905" s="1"/>
      <c r="AE905" s="1"/>
      <c r="AF905" s="1"/>
      <c r="AG905" s="1"/>
      <c r="AH905" s="18" t="str">
        <f t="array" ref="AH90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5" s="18" t="str">
        <f t="array" ref="AI90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5" s="18" t="e">
        <f>VLOOKUP(data[Lead Name],get_cat!$A$170:$B$171,2,0)</f>
        <v>#N/A</v>
      </c>
    </row>
    <row r="906" spans="1:37" x14ac:dyDescent="0.3">
      <c r="A906" s="1" t="s">
        <v>524</v>
      </c>
      <c r="B906" s="1" t="s">
        <v>336</v>
      </c>
      <c r="C906" s="1" t="s">
        <v>336</v>
      </c>
      <c r="D906" s="1" t="s">
        <v>336</v>
      </c>
      <c r="E906" s="1" t="s">
        <v>526</v>
      </c>
      <c r="F906" s="1" t="s">
        <v>526</v>
      </c>
      <c r="G906" s="1" t="s">
        <v>526</v>
      </c>
      <c r="H906" s="1" t="s">
        <v>526</v>
      </c>
      <c r="I906" s="1" t="s">
        <v>526</v>
      </c>
      <c r="J906" s="1" t="s">
        <v>526</v>
      </c>
      <c r="K906" s="1" t="s">
        <v>526</v>
      </c>
      <c r="L906" s="1" t="s">
        <v>526</v>
      </c>
      <c r="M906" s="1" t="s">
        <v>526</v>
      </c>
      <c r="N906" s="1" t="s">
        <v>526</v>
      </c>
      <c r="O906" s="1" t="s">
        <v>526</v>
      </c>
      <c r="P906" s="1" t="s">
        <v>526</v>
      </c>
      <c r="Q906" s="1" t="s">
        <v>526</v>
      </c>
      <c r="R906" s="1" t="s">
        <v>526</v>
      </c>
      <c r="S906" s="1" t="s">
        <v>526</v>
      </c>
      <c r="T906" s="1" t="s">
        <v>336</v>
      </c>
      <c r="U906" s="1" t="s">
        <v>336</v>
      </c>
      <c r="V906" s="1" t="s">
        <v>336</v>
      </c>
      <c r="W906" s="1" t="s">
        <v>336</v>
      </c>
      <c r="X906" s="1" t="s">
        <v>336</v>
      </c>
      <c r="Y906" s="1" t="s">
        <v>336</v>
      </c>
      <c r="Z906" s="1" t="s">
        <v>336</v>
      </c>
      <c r="AA906" s="1"/>
      <c r="AB906" s="1"/>
      <c r="AC906" s="1"/>
      <c r="AD906" s="1"/>
      <c r="AE906" s="1"/>
      <c r="AF906" s="1"/>
      <c r="AG906" s="1"/>
      <c r="AH906" s="18" t="str">
        <f t="array" ref="AH90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6" s="18" t="str">
        <f t="array" ref="AI90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6" s="18" t="e">
        <f>VLOOKUP(data[Lead Name],get_cat!$A$170:$B$171,2,0)</f>
        <v>#N/A</v>
      </c>
    </row>
    <row r="907" spans="1:37" x14ac:dyDescent="0.3">
      <c r="A907" s="1" t="s">
        <v>524</v>
      </c>
      <c r="B907" s="1" t="s">
        <v>336</v>
      </c>
      <c r="C907" s="1" t="s">
        <v>336</v>
      </c>
      <c r="D907" s="1" t="s">
        <v>336</v>
      </c>
      <c r="E907" s="1" t="s">
        <v>526</v>
      </c>
      <c r="F907" s="1" t="s">
        <v>526</v>
      </c>
      <c r="G907" s="1" t="s">
        <v>526</v>
      </c>
      <c r="H907" s="1" t="s">
        <v>526</v>
      </c>
      <c r="I907" s="1" t="s">
        <v>526</v>
      </c>
      <c r="J907" s="1" t="s">
        <v>526</v>
      </c>
      <c r="K907" s="1" t="s">
        <v>526</v>
      </c>
      <c r="L907" s="1" t="s">
        <v>526</v>
      </c>
      <c r="M907" s="1" t="s">
        <v>526</v>
      </c>
      <c r="N907" s="1" t="s">
        <v>526</v>
      </c>
      <c r="O907" s="1" t="s">
        <v>526</v>
      </c>
      <c r="P907" s="1" t="s">
        <v>526</v>
      </c>
      <c r="Q907" s="1" t="s">
        <v>526</v>
      </c>
      <c r="R907" s="1" t="s">
        <v>526</v>
      </c>
      <c r="S907" s="1" t="s">
        <v>526</v>
      </c>
      <c r="T907" s="1" t="s">
        <v>336</v>
      </c>
      <c r="U907" s="1" t="s">
        <v>336</v>
      </c>
      <c r="V907" s="1" t="s">
        <v>336</v>
      </c>
      <c r="W907" s="1" t="s">
        <v>336</v>
      </c>
      <c r="X907" s="1" t="s">
        <v>336</v>
      </c>
      <c r="Y907" s="1" t="s">
        <v>336</v>
      </c>
      <c r="Z907" s="1" t="s">
        <v>336</v>
      </c>
      <c r="AA907" s="1"/>
      <c r="AB907" s="1"/>
      <c r="AC907" s="1"/>
      <c r="AD907" s="1"/>
      <c r="AE907" s="1"/>
      <c r="AF907" s="1"/>
      <c r="AG907" s="1"/>
      <c r="AH907" s="18" t="str">
        <f t="array" ref="AH90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7" s="18" t="str">
        <f t="array" ref="AI90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7" s="18" t="e">
        <f>VLOOKUP(data[Lead Name],get_cat!$A$170:$B$171,2,0)</f>
        <v>#N/A</v>
      </c>
    </row>
    <row r="908" spans="1:37" x14ac:dyDescent="0.3">
      <c r="A908" s="1" t="s">
        <v>524</v>
      </c>
      <c r="B908" s="1" t="s">
        <v>336</v>
      </c>
      <c r="C908" s="1" t="s">
        <v>336</v>
      </c>
      <c r="D908" s="1" t="s">
        <v>336</v>
      </c>
      <c r="E908" s="1" t="s">
        <v>526</v>
      </c>
      <c r="F908" s="1" t="s">
        <v>526</v>
      </c>
      <c r="G908" s="1" t="s">
        <v>526</v>
      </c>
      <c r="H908" s="1" t="s">
        <v>526</v>
      </c>
      <c r="I908" s="1" t="s">
        <v>526</v>
      </c>
      <c r="J908" s="1" t="s">
        <v>526</v>
      </c>
      <c r="K908" s="1" t="s">
        <v>526</v>
      </c>
      <c r="L908" s="1" t="s">
        <v>526</v>
      </c>
      <c r="M908" s="1" t="s">
        <v>526</v>
      </c>
      <c r="N908" s="1" t="s">
        <v>526</v>
      </c>
      <c r="O908" s="1" t="s">
        <v>526</v>
      </c>
      <c r="P908" s="1" t="s">
        <v>526</v>
      </c>
      <c r="Q908" s="1" t="s">
        <v>526</v>
      </c>
      <c r="R908" s="1" t="s">
        <v>526</v>
      </c>
      <c r="S908" s="1" t="s">
        <v>526</v>
      </c>
      <c r="T908" s="1" t="s">
        <v>336</v>
      </c>
      <c r="U908" s="1" t="s">
        <v>336</v>
      </c>
      <c r="V908" s="1" t="s">
        <v>336</v>
      </c>
      <c r="W908" s="1" t="s">
        <v>336</v>
      </c>
      <c r="X908" s="1" t="s">
        <v>336</v>
      </c>
      <c r="Y908" s="1" t="s">
        <v>336</v>
      </c>
      <c r="Z908" s="1" t="s">
        <v>336</v>
      </c>
      <c r="AA908" s="1"/>
      <c r="AB908" s="1"/>
      <c r="AC908" s="1"/>
      <c r="AD908" s="1"/>
      <c r="AE908" s="1"/>
      <c r="AF908" s="1"/>
      <c r="AG908" s="1"/>
      <c r="AH908" s="18" t="str">
        <f t="array" ref="AH90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8" s="18" t="str">
        <f t="array" ref="AI90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8" s="18" t="e">
        <f>VLOOKUP(data[Lead Name],get_cat!$A$170:$B$171,2,0)</f>
        <v>#N/A</v>
      </c>
    </row>
    <row r="909" spans="1:37" x14ac:dyDescent="0.3">
      <c r="A909" s="1" t="s">
        <v>524</v>
      </c>
      <c r="B909" s="1" t="s">
        <v>336</v>
      </c>
      <c r="C909" s="1" t="s">
        <v>336</v>
      </c>
      <c r="D909" s="1" t="s">
        <v>336</v>
      </c>
      <c r="E909" s="1" t="s">
        <v>526</v>
      </c>
      <c r="F909" s="1" t="s">
        <v>526</v>
      </c>
      <c r="G909" s="1" t="s">
        <v>526</v>
      </c>
      <c r="H909" s="1" t="s">
        <v>526</v>
      </c>
      <c r="I909" s="1" t="s">
        <v>526</v>
      </c>
      <c r="J909" s="1" t="s">
        <v>526</v>
      </c>
      <c r="K909" s="1" t="s">
        <v>526</v>
      </c>
      <c r="L909" s="1" t="s">
        <v>526</v>
      </c>
      <c r="M909" s="1" t="s">
        <v>526</v>
      </c>
      <c r="N909" s="1" t="s">
        <v>526</v>
      </c>
      <c r="O909" s="1" t="s">
        <v>526</v>
      </c>
      <c r="P909" s="1" t="s">
        <v>526</v>
      </c>
      <c r="Q909" s="1" t="s">
        <v>526</v>
      </c>
      <c r="R909" s="1" t="s">
        <v>526</v>
      </c>
      <c r="S909" s="1" t="s">
        <v>526</v>
      </c>
      <c r="T909" s="1" t="s">
        <v>336</v>
      </c>
      <c r="U909" s="1" t="s">
        <v>336</v>
      </c>
      <c r="V909" s="1" t="s">
        <v>336</v>
      </c>
      <c r="W909" s="1" t="s">
        <v>336</v>
      </c>
      <c r="X909" s="1" t="s">
        <v>336</v>
      </c>
      <c r="Y909" s="1" t="s">
        <v>336</v>
      </c>
      <c r="Z909" s="1" t="s">
        <v>336</v>
      </c>
      <c r="AA909" s="1"/>
      <c r="AB909" s="1"/>
      <c r="AC909" s="1"/>
      <c r="AD909" s="1"/>
      <c r="AE909" s="1"/>
      <c r="AF909" s="1"/>
      <c r="AG909" s="1"/>
      <c r="AH909" s="18" t="str">
        <f t="array" ref="AH90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09" s="18" t="str">
        <f t="array" ref="AI90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0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09" s="18" t="e">
        <f>VLOOKUP(data[Lead Name],get_cat!$A$170:$B$171,2,0)</f>
        <v>#N/A</v>
      </c>
    </row>
    <row r="910" spans="1:37" x14ac:dyDescent="0.3">
      <c r="A910" s="1" t="s">
        <v>524</v>
      </c>
      <c r="B910" s="1" t="s">
        <v>336</v>
      </c>
      <c r="C910" s="1" t="s">
        <v>336</v>
      </c>
      <c r="D910" s="1" t="s">
        <v>336</v>
      </c>
      <c r="E910" s="1" t="s">
        <v>526</v>
      </c>
      <c r="F910" s="1" t="s">
        <v>526</v>
      </c>
      <c r="G910" s="1" t="s">
        <v>526</v>
      </c>
      <c r="H910" s="1" t="s">
        <v>526</v>
      </c>
      <c r="I910" s="1" t="s">
        <v>526</v>
      </c>
      <c r="J910" s="1" t="s">
        <v>526</v>
      </c>
      <c r="K910" s="1" t="s">
        <v>526</v>
      </c>
      <c r="L910" s="1" t="s">
        <v>526</v>
      </c>
      <c r="M910" s="1" t="s">
        <v>526</v>
      </c>
      <c r="N910" s="1" t="s">
        <v>526</v>
      </c>
      <c r="O910" s="1" t="s">
        <v>526</v>
      </c>
      <c r="P910" s="1" t="s">
        <v>526</v>
      </c>
      <c r="Q910" s="1" t="s">
        <v>526</v>
      </c>
      <c r="R910" s="1" t="s">
        <v>526</v>
      </c>
      <c r="S910" s="1" t="s">
        <v>526</v>
      </c>
      <c r="T910" s="1" t="s">
        <v>336</v>
      </c>
      <c r="U910" s="1" t="s">
        <v>336</v>
      </c>
      <c r="V910" s="1" t="s">
        <v>336</v>
      </c>
      <c r="W910" s="1" t="s">
        <v>336</v>
      </c>
      <c r="X910" s="1" t="s">
        <v>336</v>
      </c>
      <c r="Y910" s="1" t="s">
        <v>336</v>
      </c>
      <c r="Z910" s="1" t="s">
        <v>336</v>
      </c>
      <c r="AA910" s="1"/>
      <c r="AB910" s="1"/>
      <c r="AC910" s="1"/>
      <c r="AD910" s="1"/>
      <c r="AE910" s="1"/>
      <c r="AF910" s="1"/>
      <c r="AG910" s="1"/>
      <c r="AH910" s="18" t="str">
        <f t="array" ref="AH91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0" s="18" t="str">
        <f t="array" ref="AI91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0" s="18" t="e">
        <f>VLOOKUP(data[Lead Name],get_cat!$A$170:$B$171,2,0)</f>
        <v>#N/A</v>
      </c>
    </row>
    <row r="911" spans="1:37" x14ac:dyDescent="0.3">
      <c r="A911" s="1" t="s">
        <v>524</v>
      </c>
      <c r="B911" s="1" t="s">
        <v>336</v>
      </c>
      <c r="C911" s="1" t="s">
        <v>336</v>
      </c>
      <c r="D911" s="1" t="s">
        <v>336</v>
      </c>
      <c r="E911" s="1" t="s">
        <v>526</v>
      </c>
      <c r="F911" s="1" t="s">
        <v>526</v>
      </c>
      <c r="G911" s="1" t="s">
        <v>526</v>
      </c>
      <c r="H911" s="1" t="s">
        <v>526</v>
      </c>
      <c r="I911" s="1" t="s">
        <v>526</v>
      </c>
      <c r="J911" s="1" t="s">
        <v>526</v>
      </c>
      <c r="K911" s="1" t="s">
        <v>526</v>
      </c>
      <c r="L911" s="1" t="s">
        <v>526</v>
      </c>
      <c r="M911" s="1" t="s">
        <v>526</v>
      </c>
      <c r="N911" s="1" t="s">
        <v>526</v>
      </c>
      <c r="O911" s="1" t="s">
        <v>526</v>
      </c>
      <c r="P911" s="1" t="s">
        <v>526</v>
      </c>
      <c r="Q911" s="1" t="s">
        <v>526</v>
      </c>
      <c r="R911" s="1" t="s">
        <v>526</v>
      </c>
      <c r="S911" s="1" t="s">
        <v>526</v>
      </c>
      <c r="T911" s="1" t="s">
        <v>336</v>
      </c>
      <c r="U911" s="1" t="s">
        <v>336</v>
      </c>
      <c r="V911" s="1" t="s">
        <v>336</v>
      </c>
      <c r="W911" s="1" t="s">
        <v>336</v>
      </c>
      <c r="X911" s="1" t="s">
        <v>336</v>
      </c>
      <c r="Y911" s="1" t="s">
        <v>336</v>
      </c>
      <c r="Z911" s="1" t="s">
        <v>336</v>
      </c>
      <c r="AA911" s="1"/>
      <c r="AB911" s="1"/>
      <c r="AC911" s="1"/>
      <c r="AD911" s="1"/>
      <c r="AE911" s="1"/>
      <c r="AF911" s="1"/>
      <c r="AG911" s="1"/>
      <c r="AH911" s="18" t="str">
        <f t="array" ref="AH91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1" s="18" t="str">
        <f t="array" ref="AI91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1" s="18" t="e">
        <f>VLOOKUP(data[Lead Name],get_cat!$A$170:$B$171,2,0)</f>
        <v>#N/A</v>
      </c>
    </row>
    <row r="912" spans="1:37" x14ac:dyDescent="0.3">
      <c r="A912" s="1" t="s">
        <v>524</v>
      </c>
      <c r="B912" s="1" t="s">
        <v>336</v>
      </c>
      <c r="C912" s="1" t="s">
        <v>336</v>
      </c>
      <c r="D912" s="1" t="s">
        <v>336</v>
      </c>
      <c r="E912" s="1" t="s">
        <v>526</v>
      </c>
      <c r="F912" s="1" t="s">
        <v>526</v>
      </c>
      <c r="G912" s="1" t="s">
        <v>526</v>
      </c>
      <c r="H912" s="1" t="s">
        <v>526</v>
      </c>
      <c r="I912" s="1" t="s">
        <v>526</v>
      </c>
      <c r="J912" s="1" t="s">
        <v>526</v>
      </c>
      <c r="K912" s="1" t="s">
        <v>526</v>
      </c>
      <c r="L912" s="1" t="s">
        <v>526</v>
      </c>
      <c r="M912" s="1" t="s">
        <v>526</v>
      </c>
      <c r="N912" s="1" t="s">
        <v>526</v>
      </c>
      <c r="O912" s="1" t="s">
        <v>526</v>
      </c>
      <c r="P912" s="1" t="s">
        <v>526</v>
      </c>
      <c r="Q912" s="1" t="s">
        <v>526</v>
      </c>
      <c r="R912" s="1" t="s">
        <v>526</v>
      </c>
      <c r="S912" s="1" t="s">
        <v>526</v>
      </c>
      <c r="T912" s="1" t="s">
        <v>336</v>
      </c>
      <c r="U912" s="1" t="s">
        <v>336</v>
      </c>
      <c r="V912" s="1" t="s">
        <v>336</v>
      </c>
      <c r="W912" s="1" t="s">
        <v>336</v>
      </c>
      <c r="X912" s="1" t="s">
        <v>336</v>
      </c>
      <c r="Y912" s="1" t="s">
        <v>336</v>
      </c>
      <c r="Z912" s="1" t="s">
        <v>336</v>
      </c>
      <c r="AA912" s="1"/>
      <c r="AB912" s="1"/>
      <c r="AC912" s="1"/>
      <c r="AD912" s="1"/>
      <c r="AE912" s="1"/>
      <c r="AF912" s="1"/>
      <c r="AG912" s="1"/>
      <c r="AH912" s="18" t="str">
        <f t="array" ref="AH91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2" s="18" t="str">
        <f t="array" ref="AI91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2" s="18" t="e">
        <f>VLOOKUP(data[Lead Name],get_cat!$A$170:$B$171,2,0)</f>
        <v>#N/A</v>
      </c>
    </row>
    <row r="913" spans="1:37" x14ac:dyDescent="0.3">
      <c r="A913" s="1" t="s">
        <v>524</v>
      </c>
      <c r="B913" s="1" t="s">
        <v>336</v>
      </c>
      <c r="C913" s="1" t="s">
        <v>336</v>
      </c>
      <c r="D913" s="1" t="s">
        <v>336</v>
      </c>
      <c r="E913" s="1" t="s">
        <v>526</v>
      </c>
      <c r="F913" s="1" t="s">
        <v>526</v>
      </c>
      <c r="G913" s="1" t="s">
        <v>526</v>
      </c>
      <c r="H913" s="1" t="s">
        <v>526</v>
      </c>
      <c r="I913" s="1" t="s">
        <v>526</v>
      </c>
      <c r="J913" s="1" t="s">
        <v>526</v>
      </c>
      <c r="K913" s="1" t="s">
        <v>526</v>
      </c>
      <c r="L913" s="1" t="s">
        <v>526</v>
      </c>
      <c r="M913" s="1" t="s">
        <v>526</v>
      </c>
      <c r="N913" s="1" t="s">
        <v>526</v>
      </c>
      <c r="O913" s="1" t="s">
        <v>526</v>
      </c>
      <c r="P913" s="1" t="s">
        <v>526</v>
      </c>
      <c r="Q913" s="1" t="s">
        <v>526</v>
      </c>
      <c r="R913" s="1" t="s">
        <v>526</v>
      </c>
      <c r="S913" s="1" t="s">
        <v>526</v>
      </c>
      <c r="T913" s="1" t="s">
        <v>336</v>
      </c>
      <c r="U913" s="1" t="s">
        <v>336</v>
      </c>
      <c r="V913" s="1" t="s">
        <v>336</v>
      </c>
      <c r="W913" s="1" t="s">
        <v>336</v>
      </c>
      <c r="X913" s="1" t="s">
        <v>336</v>
      </c>
      <c r="Y913" s="1" t="s">
        <v>336</v>
      </c>
      <c r="Z913" s="1" t="s">
        <v>336</v>
      </c>
      <c r="AA913" s="1"/>
      <c r="AB913" s="1"/>
      <c r="AC913" s="1"/>
      <c r="AD913" s="1"/>
      <c r="AE913" s="1"/>
      <c r="AF913" s="1"/>
      <c r="AG913" s="1"/>
      <c r="AH913" s="18" t="str">
        <f t="array" ref="AH91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3" s="18" t="str">
        <f t="array" ref="AI91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3" s="18" t="e">
        <f>VLOOKUP(data[Lead Name],get_cat!$A$170:$B$171,2,0)</f>
        <v>#N/A</v>
      </c>
    </row>
    <row r="914" spans="1:37" x14ac:dyDescent="0.3">
      <c r="A914" s="1" t="s">
        <v>524</v>
      </c>
      <c r="B914" s="1" t="s">
        <v>336</v>
      </c>
      <c r="C914" s="1" t="s">
        <v>336</v>
      </c>
      <c r="D914" s="1" t="s">
        <v>336</v>
      </c>
      <c r="E914" s="1" t="s">
        <v>526</v>
      </c>
      <c r="F914" s="1" t="s">
        <v>526</v>
      </c>
      <c r="G914" s="1" t="s">
        <v>526</v>
      </c>
      <c r="H914" s="1" t="s">
        <v>526</v>
      </c>
      <c r="I914" s="1" t="s">
        <v>526</v>
      </c>
      <c r="J914" s="1" t="s">
        <v>526</v>
      </c>
      <c r="K914" s="1" t="s">
        <v>526</v>
      </c>
      <c r="L914" s="1" t="s">
        <v>526</v>
      </c>
      <c r="M914" s="1" t="s">
        <v>526</v>
      </c>
      <c r="N914" s="1" t="s">
        <v>526</v>
      </c>
      <c r="O914" s="1" t="s">
        <v>526</v>
      </c>
      <c r="P914" s="1" t="s">
        <v>526</v>
      </c>
      <c r="Q914" s="1" t="s">
        <v>526</v>
      </c>
      <c r="R914" s="1" t="s">
        <v>526</v>
      </c>
      <c r="S914" s="1" t="s">
        <v>526</v>
      </c>
      <c r="T914" s="1" t="s">
        <v>336</v>
      </c>
      <c r="U914" s="1" t="s">
        <v>336</v>
      </c>
      <c r="V914" s="1" t="s">
        <v>336</v>
      </c>
      <c r="W914" s="1" t="s">
        <v>336</v>
      </c>
      <c r="X914" s="1" t="s">
        <v>336</v>
      </c>
      <c r="Y914" s="1" t="s">
        <v>336</v>
      </c>
      <c r="Z914" s="1" t="s">
        <v>336</v>
      </c>
      <c r="AA914" s="1"/>
      <c r="AB914" s="1"/>
      <c r="AC914" s="1"/>
      <c r="AD914" s="1"/>
      <c r="AE914" s="1"/>
      <c r="AF914" s="1"/>
      <c r="AG914" s="1"/>
      <c r="AH914" s="18" t="str">
        <f t="array" ref="AH91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4" s="18" t="str">
        <f t="array" ref="AI91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4" s="18" t="e">
        <f>VLOOKUP(data[Lead Name],get_cat!$A$170:$B$171,2,0)</f>
        <v>#N/A</v>
      </c>
    </row>
    <row r="915" spans="1:37" x14ac:dyDescent="0.3">
      <c r="A915" s="1" t="s">
        <v>524</v>
      </c>
      <c r="B915" s="1" t="s">
        <v>336</v>
      </c>
      <c r="C915" s="1" t="s">
        <v>336</v>
      </c>
      <c r="D915" s="1" t="s">
        <v>336</v>
      </c>
      <c r="E915" s="1" t="s">
        <v>526</v>
      </c>
      <c r="F915" s="1" t="s">
        <v>526</v>
      </c>
      <c r="G915" s="1" t="s">
        <v>526</v>
      </c>
      <c r="H915" s="1" t="s">
        <v>526</v>
      </c>
      <c r="I915" s="1" t="s">
        <v>526</v>
      </c>
      <c r="J915" s="1" t="s">
        <v>526</v>
      </c>
      <c r="K915" s="1" t="s">
        <v>526</v>
      </c>
      <c r="L915" s="1" t="s">
        <v>526</v>
      </c>
      <c r="M915" s="1" t="s">
        <v>526</v>
      </c>
      <c r="N915" s="1" t="s">
        <v>526</v>
      </c>
      <c r="O915" s="1" t="s">
        <v>526</v>
      </c>
      <c r="P915" s="1" t="s">
        <v>526</v>
      </c>
      <c r="Q915" s="1" t="s">
        <v>526</v>
      </c>
      <c r="R915" s="1" t="s">
        <v>526</v>
      </c>
      <c r="S915" s="1" t="s">
        <v>526</v>
      </c>
      <c r="T915" s="1" t="s">
        <v>336</v>
      </c>
      <c r="U915" s="1" t="s">
        <v>336</v>
      </c>
      <c r="V915" s="1" t="s">
        <v>336</v>
      </c>
      <c r="W915" s="1" t="s">
        <v>336</v>
      </c>
      <c r="X915" s="1" t="s">
        <v>336</v>
      </c>
      <c r="Y915" s="1" t="s">
        <v>336</v>
      </c>
      <c r="Z915" s="1" t="s">
        <v>336</v>
      </c>
      <c r="AA915" s="1"/>
      <c r="AB915" s="1"/>
      <c r="AC915" s="1"/>
      <c r="AD915" s="1"/>
      <c r="AE915" s="1"/>
      <c r="AF915" s="1"/>
      <c r="AG915" s="1"/>
      <c r="AH915" s="18" t="str">
        <f t="array" ref="AH91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5" s="18" t="str">
        <f t="array" ref="AI91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5" s="18" t="e">
        <f>VLOOKUP(data[Lead Name],get_cat!$A$170:$B$171,2,0)</f>
        <v>#N/A</v>
      </c>
    </row>
    <row r="916" spans="1:37" x14ac:dyDescent="0.3">
      <c r="A916" s="1" t="s">
        <v>524</v>
      </c>
      <c r="B916" s="1" t="s">
        <v>336</v>
      </c>
      <c r="C916" s="1" t="s">
        <v>336</v>
      </c>
      <c r="D916" s="1" t="s">
        <v>336</v>
      </c>
      <c r="E916" s="1" t="s">
        <v>526</v>
      </c>
      <c r="F916" s="1" t="s">
        <v>526</v>
      </c>
      <c r="G916" s="1" t="s">
        <v>526</v>
      </c>
      <c r="H916" s="1" t="s">
        <v>526</v>
      </c>
      <c r="I916" s="1" t="s">
        <v>526</v>
      </c>
      <c r="J916" s="1" t="s">
        <v>526</v>
      </c>
      <c r="K916" s="1" t="s">
        <v>526</v>
      </c>
      <c r="L916" s="1" t="s">
        <v>526</v>
      </c>
      <c r="M916" s="1" t="s">
        <v>526</v>
      </c>
      <c r="N916" s="1" t="s">
        <v>526</v>
      </c>
      <c r="O916" s="1" t="s">
        <v>526</v>
      </c>
      <c r="P916" s="1" t="s">
        <v>526</v>
      </c>
      <c r="Q916" s="1" t="s">
        <v>526</v>
      </c>
      <c r="R916" s="1" t="s">
        <v>526</v>
      </c>
      <c r="S916" s="1" t="s">
        <v>526</v>
      </c>
      <c r="T916" s="1" t="s">
        <v>336</v>
      </c>
      <c r="U916" s="1" t="s">
        <v>336</v>
      </c>
      <c r="V916" s="1" t="s">
        <v>336</v>
      </c>
      <c r="W916" s="1" t="s">
        <v>336</v>
      </c>
      <c r="X916" s="1" t="s">
        <v>336</v>
      </c>
      <c r="Y916" s="1" t="s">
        <v>336</v>
      </c>
      <c r="Z916" s="1" t="s">
        <v>336</v>
      </c>
      <c r="AA916" s="1"/>
      <c r="AB916" s="1"/>
      <c r="AC916" s="1"/>
      <c r="AD916" s="1"/>
      <c r="AE916" s="1"/>
      <c r="AF916" s="1"/>
      <c r="AG916" s="1"/>
      <c r="AH916" s="18" t="str">
        <f t="array" ref="AH91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6" s="18" t="str">
        <f t="array" ref="AI91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6" s="18" t="e">
        <f>VLOOKUP(data[Lead Name],get_cat!$A$170:$B$171,2,0)</f>
        <v>#N/A</v>
      </c>
    </row>
    <row r="917" spans="1:37" x14ac:dyDescent="0.3">
      <c r="A917" s="1" t="s">
        <v>524</v>
      </c>
      <c r="B917" s="1" t="s">
        <v>336</v>
      </c>
      <c r="C917" s="1" t="s">
        <v>336</v>
      </c>
      <c r="D917" s="1" t="s">
        <v>336</v>
      </c>
      <c r="E917" s="1" t="s">
        <v>526</v>
      </c>
      <c r="F917" s="1" t="s">
        <v>526</v>
      </c>
      <c r="G917" s="1" t="s">
        <v>526</v>
      </c>
      <c r="H917" s="1" t="s">
        <v>526</v>
      </c>
      <c r="I917" s="1" t="s">
        <v>526</v>
      </c>
      <c r="J917" s="1" t="s">
        <v>526</v>
      </c>
      <c r="K917" s="1" t="s">
        <v>526</v>
      </c>
      <c r="L917" s="1" t="s">
        <v>526</v>
      </c>
      <c r="M917" s="1" t="s">
        <v>526</v>
      </c>
      <c r="N917" s="1" t="s">
        <v>526</v>
      </c>
      <c r="O917" s="1" t="s">
        <v>526</v>
      </c>
      <c r="P917" s="1" t="s">
        <v>526</v>
      </c>
      <c r="Q917" s="1" t="s">
        <v>526</v>
      </c>
      <c r="R917" s="1" t="s">
        <v>526</v>
      </c>
      <c r="S917" s="1" t="s">
        <v>526</v>
      </c>
      <c r="T917" s="1" t="s">
        <v>336</v>
      </c>
      <c r="U917" s="1" t="s">
        <v>336</v>
      </c>
      <c r="V917" s="1" t="s">
        <v>336</v>
      </c>
      <c r="W917" s="1" t="s">
        <v>336</v>
      </c>
      <c r="X917" s="1" t="s">
        <v>336</v>
      </c>
      <c r="Y917" s="1" t="s">
        <v>336</v>
      </c>
      <c r="Z917" s="1" t="s">
        <v>336</v>
      </c>
      <c r="AA917" s="1"/>
      <c r="AB917" s="1"/>
      <c r="AC917" s="1"/>
      <c r="AD917" s="1"/>
      <c r="AE917" s="1"/>
      <c r="AF917" s="1"/>
      <c r="AG917" s="1"/>
      <c r="AH917" s="18" t="str">
        <f t="array" ref="AH91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7" s="18" t="str">
        <f t="array" ref="AI91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7" s="18" t="e">
        <f>VLOOKUP(data[Lead Name],get_cat!$A$170:$B$171,2,0)</f>
        <v>#N/A</v>
      </c>
    </row>
    <row r="918" spans="1:37" x14ac:dyDescent="0.3">
      <c r="A918" s="1" t="s">
        <v>524</v>
      </c>
      <c r="B918" s="1" t="s">
        <v>336</v>
      </c>
      <c r="C918" s="1" t="s">
        <v>336</v>
      </c>
      <c r="D918" s="1" t="s">
        <v>336</v>
      </c>
      <c r="E918" s="1" t="s">
        <v>526</v>
      </c>
      <c r="F918" s="1" t="s">
        <v>526</v>
      </c>
      <c r="G918" s="1" t="s">
        <v>526</v>
      </c>
      <c r="H918" s="1" t="s">
        <v>526</v>
      </c>
      <c r="I918" s="1" t="s">
        <v>526</v>
      </c>
      <c r="J918" s="1" t="s">
        <v>526</v>
      </c>
      <c r="K918" s="1" t="s">
        <v>526</v>
      </c>
      <c r="L918" s="1" t="s">
        <v>526</v>
      </c>
      <c r="M918" s="1" t="s">
        <v>526</v>
      </c>
      <c r="N918" s="1" t="s">
        <v>526</v>
      </c>
      <c r="O918" s="1" t="s">
        <v>526</v>
      </c>
      <c r="P918" s="1" t="s">
        <v>526</v>
      </c>
      <c r="Q918" s="1" t="s">
        <v>526</v>
      </c>
      <c r="R918" s="1" t="s">
        <v>526</v>
      </c>
      <c r="S918" s="1" t="s">
        <v>526</v>
      </c>
      <c r="T918" s="1" t="s">
        <v>336</v>
      </c>
      <c r="U918" s="1" t="s">
        <v>336</v>
      </c>
      <c r="V918" s="1" t="s">
        <v>336</v>
      </c>
      <c r="W918" s="1" t="s">
        <v>336</v>
      </c>
      <c r="X918" s="1" t="s">
        <v>336</v>
      </c>
      <c r="Y918" s="1" t="s">
        <v>336</v>
      </c>
      <c r="Z918" s="1" t="s">
        <v>336</v>
      </c>
      <c r="AA918" s="1"/>
      <c r="AB918" s="1"/>
      <c r="AC918" s="1"/>
      <c r="AD918" s="1"/>
      <c r="AE918" s="1"/>
      <c r="AF918" s="1"/>
      <c r="AG918" s="1"/>
      <c r="AH918" s="18" t="str">
        <f t="array" ref="AH91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8" s="18" t="str">
        <f t="array" ref="AI91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8" s="18" t="e">
        <f>VLOOKUP(data[Lead Name],get_cat!$A$170:$B$171,2,0)</f>
        <v>#N/A</v>
      </c>
    </row>
    <row r="919" spans="1:37" x14ac:dyDescent="0.3">
      <c r="A919" s="1" t="s">
        <v>524</v>
      </c>
      <c r="B919" s="1" t="s">
        <v>336</v>
      </c>
      <c r="C919" s="1" t="s">
        <v>336</v>
      </c>
      <c r="D919" s="1" t="s">
        <v>336</v>
      </c>
      <c r="E919" s="1" t="s">
        <v>526</v>
      </c>
      <c r="F919" s="1" t="s">
        <v>526</v>
      </c>
      <c r="G919" s="1" t="s">
        <v>526</v>
      </c>
      <c r="H919" s="1" t="s">
        <v>526</v>
      </c>
      <c r="I919" s="1" t="s">
        <v>526</v>
      </c>
      <c r="J919" s="1" t="s">
        <v>526</v>
      </c>
      <c r="K919" s="1" t="s">
        <v>526</v>
      </c>
      <c r="L919" s="1" t="s">
        <v>526</v>
      </c>
      <c r="M919" s="1" t="s">
        <v>526</v>
      </c>
      <c r="N919" s="1" t="s">
        <v>526</v>
      </c>
      <c r="O919" s="1" t="s">
        <v>526</v>
      </c>
      <c r="P919" s="1" t="s">
        <v>526</v>
      </c>
      <c r="Q919" s="1" t="s">
        <v>526</v>
      </c>
      <c r="R919" s="1" t="s">
        <v>526</v>
      </c>
      <c r="S919" s="1" t="s">
        <v>526</v>
      </c>
      <c r="T919" s="1" t="s">
        <v>336</v>
      </c>
      <c r="U919" s="1" t="s">
        <v>336</v>
      </c>
      <c r="V919" s="1" t="s">
        <v>336</v>
      </c>
      <c r="W919" s="1" t="s">
        <v>336</v>
      </c>
      <c r="X919" s="1" t="s">
        <v>336</v>
      </c>
      <c r="Y919" s="1" t="s">
        <v>336</v>
      </c>
      <c r="Z919" s="1" t="s">
        <v>336</v>
      </c>
      <c r="AA919" s="1"/>
      <c r="AB919" s="1"/>
      <c r="AC919" s="1"/>
      <c r="AD919" s="1"/>
      <c r="AE919" s="1"/>
      <c r="AF919" s="1"/>
      <c r="AG919" s="1"/>
      <c r="AH919" s="18" t="str">
        <f t="array" ref="AH91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19" s="18" t="str">
        <f t="array" ref="AI91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1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19" s="18" t="e">
        <f>VLOOKUP(data[Lead Name],get_cat!$A$170:$B$171,2,0)</f>
        <v>#N/A</v>
      </c>
    </row>
    <row r="920" spans="1:37" x14ac:dyDescent="0.3">
      <c r="A920" s="1" t="s">
        <v>524</v>
      </c>
      <c r="B920" s="1" t="s">
        <v>336</v>
      </c>
      <c r="C920" s="1" t="s">
        <v>336</v>
      </c>
      <c r="D920" s="1" t="s">
        <v>336</v>
      </c>
      <c r="E920" s="1" t="s">
        <v>526</v>
      </c>
      <c r="F920" s="1" t="s">
        <v>526</v>
      </c>
      <c r="G920" s="1" t="s">
        <v>526</v>
      </c>
      <c r="H920" s="1" t="s">
        <v>526</v>
      </c>
      <c r="I920" s="1" t="s">
        <v>526</v>
      </c>
      <c r="J920" s="1" t="s">
        <v>526</v>
      </c>
      <c r="K920" s="1" t="s">
        <v>526</v>
      </c>
      <c r="L920" s="1" t="s">
        <v>526</v>
      </c>
      <c r="M920" s="1" t="s">
        <v>526</v>
      </c>
      <c r="N920" s="1" t="s">
        <v>526</v>
      </c>
      <c r="O920" s="1" t="s">
        <v>526</v>
      </c>
      <c r="P920" s="1" t="s">
        <v>526</v>
      </c>
      <c r="Q920" s="1" t="s">
        <v>526</v>
      </c>
      <c r="R920" s="1" t="s">
        <v>526</v>
      </c>
      <c r="S920" s="1" t="s">
        <v>526</v>
      </c>
      <c r="T920" s="1" t="s">
        <v>336</v>
      </c>
      <c r="U920" s="1" t="s">
        <v>336</v>
      </c>
      <c r="V920" s="1" t="s">
        <v>336</v>
      </c>
      <c r="W920" s="1" t="s">
        <v>336</v>
      </c>
      <c r="X920" s="1" t="s">
        <v>336</v>
      </c>
      <c r="Y920" s="1" t="s">
        <v>336</v>
      </c>
      <c r="Z920" s="1" t="s">
        <v>336</v>
      </c>
      <c r="AA920" s="1"/>
      <c r="AB920" s="1"/>
      <c r="AC920" s="1"/>
      <c r="AD920" s="1"/>
      <c r="AE920" s="1"/>
      <c r="AF920" s="1"/>
      <c r="AG920" s="1"/>
      <c r="AH920" s="18" t="str">
        <f t="array" ref="AH92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0" s="18" t="str">
        <f t="array" ref="AI92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0" s="18" t="e">
        <f>VLOOKUP(data[Lead Name],get_cat!$A$170:$B$171,2,0)</f>
        <v>#N/A</v>
      </c>
    </row>
    <row r="921" spans="1:37" x14ac:dyDescent="0.3">
      <c r="A921" s="1" t="s">
        <v>524</v>
      </c>
      <c r="B921" s="1" t="s">
        <v>336</v>
      </c>
      <c r="C921" s="1" t="s">
        <v>336</v>
      </c>
      <c r="D921" s="1" t="s">
        <v>336</v>
      </c>
      <c r="E921" s="1" t="s">
        <v>526</v>
      </c>
      <c r="F921" s="1" t="s">
        <v>526</v>
      </c>
      <c r="G921" s="1" t="s">
        <v>526</v>
      </c>
      <c r="H921" s="1" t="s">
        <v>526</v>
      </c>
      <c r="I921" s="1" t="s">
        <v>526</v>
      </c>
      <c r="J921" s="1" t="s">
        <v>526</v>
      </c>
      <c r="K921" s="1" t="s">
        <v>526</v>
      </c>
      <c r="L921" s="1" t="s">
        <v>526</v>
      </c>
      <c r="M921" s="1" t="s">
        <v>526</v>
      </c>
      <c r="N921" s="1" t="s">
        <v>526</v>
      </c>
      <c r="O921" s="1" t="s">
        <v>526</v>
      </c>
      <c r="P921" s="1" t="s">
        <v>526</v>
      </c>
      <c r="Q921" s="1" t="s">
        <v>526</v>
      </c>
      <c r="R921" s="1" t="s">
        <v>526</v>
      </c>
      <c r="S921" s="1" t="s">
        <v>526</v>
      </c>
      <c r="T921" s="1" t="s">
        <v>336</v>
      </c>
      <c r="U921" s="1" t="s">
        <v>336</v>
      </c>
      <c r="V921" s="1" t="s">
        <v>336</v>
      </c>
      <c r="W921" s="1" t="s">
        <v>336</v>
      </c>
      <c r="X921" s="1" t="s">
        <v>336</v>
      </c>
      <c r="Y921" s="1" t="s">
        <v>336</v>
      </c>
      <c r="Z921" s="1" t="s">
        <v>336</v>
      </c>
      <c r="AA921" s="1"/>
      <c r="AB921" s="1"/>
      <c r="AC921" s="1"/>
      <c r="AD921" s="1"/>
      <c r="AE921" s="1"/>
      <c r="AF921" s="1"/>
      <c r="AG921" s="1"/>
      <c r="AH921" s="18" t="str">
        <f t="array" ref="AH92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1" s="18" t="str">
        <f t="array" ref="AI92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1" s="18" t="e">
        <f>VLOOKUP(data[Lead Name],get_cat!$A$170:$B$171,2,0)</f>
        <v>#N/A</v>
      </c>
    </row>
    <row r="922" spans="1:37" x14ac:dyDescent="0.3">
      <c r="A922" s="1" t="s">
        <v>524</v>
      </c>
      <c r="B922" s="1" t="s">
        <v>336</v>
      </c>
      <c r="C922" s="1" t="s">
        <v>336</v>
      </c>
      <c r="D922" s="1" t="s">
        <v>336</v>
      </c>
      <c r="E922" s="1" t="s">
        <v>526</v>
      </c>
      <c r="F922" s="1" t="s">
        <v>526</v>
      </c>
      <c r="G922" s="1" t="s">
        <v>526</v>
      </c>
      <c r="H922" s="1" t="s">
        <v>526</v>
      </c>
      <c r="I922" s="1" t="s">
        <v>526</v>
      </c>
      <c r="J922" s="1" t="s">
        <v>526</v>
      </c>
      <c r="K922" s="1" t="s">
        <v>526</v>
      </c>
      <c r="L922" s="1" t="s">
        <v>526</v>
      </c>
      <c r="M922" s="1" t="s">
        <v>526</v>
      </c>
      <c r="N922" s="1" t="s">
        <v>526</v>
      </c>
      <c r="O922" s="1" t="s">
        <v>526</v>
      </c>
      <c r="P922" s="1" t="s">
        <v>526</v>
      </c>
      <c r="Q922" s="1" t="s">
        <v>526</v>
      </c>
      <c r="R922" s="1" t="s">
        <v>526</v>
      </c>
      <c r="S922" s="1" t="s">
        <v>526</v>
      </c>
      <c r="T922" s="1" t="s">
        <v>336</v>
      </c>
      <c r="U922" s="1" t="s">
        <v>336</v>
      </c>
      <c r="V922" s="1" t="s">
        <v>336</v>
      </c>
      <c r="W922" s="1" t="s">
        <v>336</v>
      </c>
      <c r="X922" s="1" t="s">
        <v>336</v>
      </c>
      <c r="Y922" s="1" t="s">
        <v>336</v>
      </c>
      <c r="Z922" s="1" t="s">
        <v>336</v>
      </c>
      <c r="AA922" s="1"/>
      <c r="AB922" s="1"/>
      <c r="AC922" s="1"/>
      <c r="AD922" s="1"/>
      <c r="AE922" s="1"/>
      <c r="AF922" s="1"/>
      <c r="AG922" s="1"/>
      <c r="AH922" s="18" t="str">
        <f t="array" ref="AH92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2" s="18" t="str">
        <f t="array" ref="AI92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2" s="18" t="e">
        <f>VLOOKUP(data[Lead Name],get_cat!$A$170:$B$171,2,0)</f>
        <v>#N/A</v>
      </c>
    </row>
    <row r="923" spans="1:37" x14ac:dyDescent="0.3">
      <c r="A923" s="1" t="s">
        <v>524</v>
      </c>
      <c r="B923" s="1" t="s">
        <v>336</v>
      </c>
      <c r="C923" s="1" t="s">
        <v>336</v>
      </c>
      <c r="D923" s="1" t="s">
        <v>336</v>
      </c>
      <c r="E923" s="1" t="s">
        <v>526</v>
      </c>
      <c r="F923" s="1" t="s">
        <v>526</v>
      </c>
      <c r="G923" s="1" t="s">
        <v>526</v>
      </c>
      <c r="H923" s="1" t="s">
        <v>526</v>
      </c>
      <c r="I923" s="1" t="s">
        <v>526</v>
      </c>
      <c r="J923" s="1" t="s">
        <v>526</v>
      </c>
      <c r="K923" s="1" t="s">
        <v>526</v>
      </c>
      <c r="L923" s="1" t="s">
        <v>526</v>
      </c>
      <c r="M923" s="1" t="s">
        <v>526</v>
      </c>
      <c r="N923" s="1" t="s">
        <v>526</v>
      </c>
      <c r="O923" s="1" t="s">
        <v>526</v>
      </c>
      <c r="P923" s="1" t="s">
        <v>526</v>
      </c>
      <c r="Q923" s="1" t="s">
        <v>526</v>
      </c>
      <c r="R923" s="1" t="s">
        <v>526</v>
      </c>
      <c r="S923" s="1" t="s">
        <v>526</v>
      </c>
      <c r="T923" s="1" t="s">
        <v>336</v>
      </c>
      <c r="U923" s="1" t="s">
        <v>336</v>
      </c>
      <c r="V923" s="1" t="s">
        <v>336</v>
      </c>
      <c r="W923" s="1" t="s">
        <v>336</v>
      </c>
      <c r="X923" s="1" t="s">
        <v>336</v>
      </c>
      <c r="Y923" s="1" t="s">
        <v>336</v>
      </c>
      <c r="Z923" s="1" t="s">
        <v>336</v>
      </c>
      <c r="AA923" s="1"/>
      <c r="AB923" s="1"/>
      <c r="AC923" s="1"/>
      <c r="AD923" s="1"/>
      <c r="AE923" s="1"/>
      <c r="AF923" s="1"/>
      <c r="AG923" s="1"/>
      <c r="AH923" s="18" t="str">
        <f t="array" ref="AH92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3" s="18" t="str">
        <f t="array" ref="AI92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3" s="18" t="e">
        <f>VLOOKUP(data[Lead Name],get_cat!$A$170:$B$171,2,0)</f>
        <v>#N/A</v>
      </c>
    </row>
    <row r="924" spans="1:37" x14ac:dyDescent="0.3">
      <c r="A924" s="1" t="s">
        <v>524</v>
      </c>
      <c r="B924" s="1" t="s">
        <v>336</v>
      </c>
      <c r="C924" s="1" t="s">
        <v>336</v>
      </c>
      <c r="D924" s="1" t="s">
        <v>336</v>
      </c>
      <c r="E924" s="1" t="s">
        <v>526</v>
      </c>
      <c r="F924" s="1" t="s">
        <v>526</v>
      </c>
      <c r="G924" s="1" t="s">
        <v>526</v>
      </c>
      <c r="H924" s="1" t="s">
        <v>526</v>
      </c>
      <c r="I924" s="1" t="s">
        <v>526</v>
      </c>
      <c r="J924" s="1" t="s">
        <v>526</v>
      </c>
      <c r="K924" s="1" t="s">
        <v>526</v>
      </c>
      <c r="L924" s="1" t="s">
        <v>526</v>
      </c>
      <c r="M924" s="1" t="s">
        <v>526</v>
      </c>
      <c r="N924" s="1" t="s">
        <v>526</v>
      </c>
      <c r="O924" s="1" t="s">
        <v>526</v>
      </c>
      <c r="P924" s="1" t="s">
        <v>526</v>
      </c>
      <c r="Q924" s="1" t="s">
        <v>526</v>
      </c>
      <c r="R924" s="1" t="s">
        <v>526</v>
      </c>
      <c r="S924" s="1" t="s">
        <v>526</v>
      </c>
      <c r="T924" s="1" t="s">
        <v>336</v>
      </c>
      <c r="U924" s="1" t="s">
        <v>336</v>
      </c>
      <c r="V924" s="1" t="s">
        <v>336</v>
      </c>
      <c r="W924" s="1" t="s">
        <v>336</v>
      </c>
      <c r="X924" s="1" t="s">
        <v>336</v>
      </c>
      <c r="Y924" s="1" t="s">
        <v>336</v>
      </c>
      <c r="Z924" s="1" t="s">
        <v>336</v>
      </c>
      <c r="AA924" s="1"/>
      <c r="AB924" s="1"/>
      <c r="AC924" s="1"/>
      <c r="AD924" s="1"/>
      <c r="AE924" s="1"/>
      <c r="AF924" s="1"/>
      <c r="AG924" s="1"/>
      <c r="AH924" s="18" t="str">
        <f t="array" ref="AH92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4" s="18" t="str">
        <f t="array" ref="AI92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4" s="18" t="e">
        <f>VLOOKUP(data[Lead Name],get_cat!$A$170:$B$171,2,0)</f>
        <v>#N/A</v>
      </c>
    </row>
    <row r="925" spans="1:37" x14ac:dyDescent="0.3">
      <c r="A925" s="1" t="s">
        <v>524</v>
      </c>
      <c r="B925" s="1" t="s">
        <v>336</v>
      </c>
      <c r="C925" s="1" t="s">
        <v>336</v>
      </c>
      <c r="D925" s="1" t="s">
        <v>336</v>
      </c>
      <c r="E925" s="1" t="s">
        <v>526</v>
      </c>
      <c r="F925" s="1" t="s">
        <v>526</v>
      </c>
      <c r="G925" s="1" t="s">
        <v>526</v>
      </c>
      <c r="H925" s="1" t="s">
        <v>526</v>
      </c>
      <c r="I925" s="1" t="s">
        <v>526</v>
      </c>
      <c r="J925" s="1" t="s">
        <v>526</v>
      </c>
      <c r="K925" s="1" t="s">
        <v>526</v>
      </c>
      <c r="L925" s="1" t="s">
        <v>526</v>
      </c>
      <c r="M925" s="1" t="s">
        <v>526</v>
      </c>
      <c r="N925" s="1" t="s">
        <v>526</v>
      </c>
      <c r="O925" s="1" t="s">
        <v>526</v>
      </c>
      <c r="P925" s="1" t="s">
        <v>526</v>
      </c>
      <c r="Q925" s="1" t="s">
        <v>526</v>
      </c>
      <c r="R925" s="1" t="s">
        <v>526</v>
      </c>
      <c r="S925" s="1" t="s">
        <v>526</v>
      </c>
      <c r="T925" s="1" t="s">
        <v>336</v>
      </c>
      <c r="U925" s="1" t="s">
        <v>336</v>
      </c>
      <c r="V925" s="1" t="s">
        <v>336</v>
      </c>
      <c r="W925" s="1" t="s">
        <v>336</v>
      </c>
      <c r="X925" s="1" t="s">
        <v>336</v>
      </c>
      <c r="Y925" s="1" t="s">
        <v>336</v>
      </c>
      <c r="Z925" s="1" t="s">
        <v>336</v>
      </c>
      <c r="AA925" s="1"/>
      <c r="AB925" s="1"/>
      <c r="AC925" s="1"/>
      <c r="AD925" s="1"/>
      <c r="AE925" s="1"/>
      <c r="AF925" s="1"/>
      <c r="AG925" s="1"/>
      <c r="AH925" s="18" t="str">
        <f t="array" ref="AH92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5" s="18" t="str">
        <f t="array" ref="AI92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5" s="18" t="e">
        <f>VLOOKUP(data[Lead Name],get_cat!$A$170:$B$171,2,0)</f>
        <v>#N/A</v>
      </c>
    </row>
    <row r="926" spans="1:37" x14ac:dyDescent="0.3">
      <c r="A926" s="1" t="s">
        <v>524</v>
      </c>
      <c r="B926" s="1" t="s">
        <v>336</v>
      </c>
      <c r="C926" s="1" t="s">
        <v>336</v>
      </c>
      <c r="D926" s="1" t="s">
        <v>336</v>
      </c>
      <c r="E926" s="1" t="s">
        <v>526</v>
      </c>
      <c r="F926" s="1" t="s">
        <v>526</v>
      </c>
      <c r="G926" s="1" t="s">
        <v>526</v>
      </c>
      <c r="H926" s="1" t="s">
        <v>526</v>
      </c>
      <c r="I926" s="1" t="s">
        <v>526</v>
      </c>
      <c r="J926" s="1" t="s">
        <v>526</v>
      </c>
      <c r="K926" s="1" t="s">
        <v>526</v>
      </c>
      <c r="L926" s="1" t="s">
        <v>526</v>
      </c>
      <c r="M926" s="1" t="s">
        <v>526</v>
      </c>
      <c r="N926" s="1" t="s">
        <v>526</v>
      </c>
      <c r="O926" s="1" t="s">
        <v>526</v>
      </c>
      <c r="P926" s="1" t="s">
        <v>526</v>
      </c>
      <c r="Q926" s="1" t="s">
        <v>526</v>
      </c>
      <c r="R926" s="1" t="s">
        <v>526</v>
      </c>
      <c r="S926" s="1" t="s">
        <v>526</v>
      </c>
      <c r="T926" s="1" t="s">
        <v>336</v>
      </c>
      <c r="U926" s="1" t="s">
        <v>336</v>
      </c>
      <c r="V926" s="1" t="s">
        <v>336</v>
      </c>
      <c r="W926" s="1" t="s">
        <v>336</v>
      </c>
      <c r="X926" s="1" t="s">
        <v>336</v>
      </c>
      <c r="Y926" s="1" t="s">
        <v>336</v>
      </c>
      <c r="Z926" s="1" t="s">
        <v>336</v>
      </c>
      <c r="AA926" s="1"/>
      <c r="AB926" s="1"/>
      <c r="AC926" s="1"/>
      <c r="AD926" s="1"/>
      <c r="AE926" s="1"/>
      <c r="AF926" s="1"/>
      <c r="AG926" s="1"/>
      <c r="AH926" s="18" t="str">
        <f t="array" ref="AH92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6" s="18" t="str">
        <f t="array" ref="AI92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6" s="18" t="e">
        <f>VLOOKUP(data[Lead Name],get_cat!$A$170:$B$171,2,0)</f>
        <v>#N/A</v>
      </c>
    </row>
    <row r="927" spans="1:37" x14ac:dyDescent="0.3">
      <c r="A927" s="1" t="s">
        <v>524</v>
      </c>
      <c r="B927" s="1" t="s">
        <v>336</v>
      </c>
      <c r="C927" s="1" t="s">
        <v>336</v>
      </c>
      <c r="D927" s="1" t="s">
        <v>336</v>
      </c>
      <c r="E927" s="1" t="s">
        <v>526</v>
      </c>
      <c r="F927" s="1" t="s">
        <v>526</v>
      </c>
      <c r="G927" s="1" t="s">
        <v>526</v>
      </c>
      <c r="H927" s="1" t="s">
        <v>526</v>
      </c>
      <c r="I927" s="1" t="s">
        <v>526</v>
      </c>
      <c r="J927" s="1" t="s">
        <v>526</v>
      </c>
      <c r="K927" s="1" t="s">
        <v>526</v>
      </c>
      <c r="L927" s="1" t="s">
        <v>526</v>
      </c>
      <c r="M927" s="1" t="s">
        <v>526</v>
      </c>
      <c r="N927" s="1" t="s">
        <v>526</v>
      </c>
      <c r="O927" s="1" t="s">
        <v>526</v>
      </c>
      <c r="P927" s="1" t="s">
        <v>526</v>
      </c>
      <c r="Q927" s="1" t="s">
        <v>526</v>
      </c>
      <c r="R927" s="1" t="s">
        <v>526</v>
      </c>
      <c r="S927" s="1" t="s">
        <v>526</v>
      </c>
      <c r="T927" s="1" t="s">
        <v>336</v>
      </c>
      <c r="U927" s="1" t="s">
        <v>336</v>
      </c>
      <c r="V927" s="1" t="s">
        <v>336</v>
      </c>
      <c r="W927" s="1" t="s">
        <v>336</v>
      </c>
      <c r="X927" s="1" t="s">
        <v>336</v>
      </c>
      <c r="Y927" s="1" t="s">
        <v>336</v>
      </c>
      <c r="Z927" s="1" t="s">
        <v>336</v>
      </c>
      <c r="AA927" s="1"/>
      <c r="AB927" s="1"/>
      <c r="AC927" s="1"/>
      <c r="AD927" s="1"/>
      <c r="AE927" s="1"/>
      <c r="AF927" s="1"/>
      <c r="AG927" s="1"/>
      <c r="AH927" s="18" t="str">
        <f t="array" ref="AH92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7" s="18" t="str">
        <f t="array" ref="AI92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7" s="18" t="e">
        <f>VLOOKUP(data[Lead Name],get_cat!$A$170:$B$171,2,0)</f>
        <v>#N/A</v>
      </c>
    </row>
    <row r="928" spans="1:37" x14ac:dyDescent="0.3">
      <c r="A928" s="1" t="s">
        <v>524</v>
      </c>
      <c r="B928" s="1" t="s">
        <v>336</v>
      </c>
      <c r="C928" s="1" t="s">
        <v>336</v>
      </c>
      <c r="D928" s="1" t="s">
        <v>336</v>
      </c>
      <c r="E928" s="1" t="s">
        <v>526</v>
      </c>
      <c r="F928" s="1" t="s">
        <v>526</v>
      </c>
      <c r="G928" s="1" t="s">
        <v>526</v>
      </c>
      <c r="H928" s="1" t="s">
        <v>526</v>
      </c>
      <c r="I928" s="1" t="s">
        <v>526</v>
      </c>
      <c r="J928" s="1" t="s">
        <v>526</v>
      </c>
      <c r="K928" s="1" t="s">
        <v>526</v>
      </c>
      <c r="L928" s="1" t="s">
        <v>526</v>
      </c>
      <c r="M928" s="1" t="s">
        <v>526</v>
      </c>
      <c r="N928" s="1" t="s">
        <v>526</v>
      </c>
      <c r="O928" s="1" t="s">
        <v>526</v>
      </c>
      <c r="P928" s="1" t="s">
        <v>526</v>
      </c>
      <c r="Q928" s="1" t="s">
        <v>526</v>
      </c>
      <c r="R928" s="1" t="s">
        <v>526</v>
      </c>
      <c r="S928" s="1" t="s">
        <v>526</v>
      </c>
      <c r="T928" s="1" t="s">
        <v>336</v>
      </c>
      <c r="U928" s="1" t="s">
        <v>336</v>
      </c>
      <c r="V928" s="1" t="s">
        <v>336</v>
      </c>
      <c r="W928" s="1" t="s">
        <v>336</v>
      </c>
      <c r="X928" s="1" t="s">
        <v>336</v>
      </c>
      <c r="Y928" s="1" t="s">
        <v>336</v>
      </c>
      <c r="Z928" s="1" t="s">
        <v>336</v>
      </c>
      <c r="AA928" s="1"/>
      <c r="AB928" s="1"/>
      <c r="AC928" s="1"/>
      <c r="AD928" s="1"/>
      <c r="AE928" s="1"/>
      <c r="AF928" s="1"/>
      <c r="AG928" s="1"/>
      <c r="AH928" s="18" t="str">
        <f t="array" ref="AH92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8" s="18" t="str">
        <f t="array" ref="AI92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8" s="18" t="e">
        <f>VLOOKUP(data[Lead Name],get_cat!$A$170:$B$171,2,0)</f>
        <v>#N/A</v>
      </c>
    </row>
    <row r="929" spans="1:37" x14ac:dyDescent="0.3">
      <c r="A929" s="1" t="s">
        <v>524</v>
      </c>
      <c r="B929" s="1" t="s">
        <v>336</v>
      </c>
      <c r="C929" s="1" t="s">
        <v>336</v>
      </c>
      <c r="D929" s="1" t="s">
        <v>336</v>
      </c>
      <c r="E929" s="1" t="s">
        <v>526</v>
      </c>
      <c r="F929" s="1" t="s">
        <v>526</v>
      </c>
      <c r="G929" s="1" t="s">
        <v>526</v>
      </c>
      <c r="H929" s="1" t="s">
        <v>526</v>
      </c>
      <c r="I929" s="1" t="s">
        <v>526</v>
      </c>
      <c r="J929" s="1" t="s">
        <v>526</v>
      </c>
      <c r="K929" s="1" t="s">
        <v>526</v>
      </c>
      <c r="L929" s="1" t="s">
        <v>526</v>
      </c>
      <c r="M929" s="1" t="s">
        <v>526</v>
      </c>
      <c r="N929" s="1" t="s">
        <v>526</v>
      </c>
      <c r="O929" s="1" t="s">
        <v>526</v>
      </c>
      <c r="P929" s="1" t="s">
        <v>526</v>
      </c>
      <c r="Q929" s="1" t="s">
        <v>526</v>
      </c>
      <c r="R929" s="1" t="s">
        <v>526</v>
      </c>
      <c r="S929" s="1" t="s">
        <v>526</v>
      </c>
      <c r="T929" s="1" t="s">
        <v>336</v>
      </c>
      <c r="U929" s="1" t="s">
        <v>336</v>
      </c>
      <c r="V929" s="1" t="s">
        <v>336</v>
      </c>
      <c r="W929" s="1" t="s">
        <v>336</v>
      </c>
      <c r="X929" s="1" t="s">
        <v>336</v>
      </c>
      <c r="Y929" s="1" t="s">
        <v>336</v>
      </c>
      <c r="Z929" s="1" t="s">
        <v>336</v>
      </c>
      <c r="AA929" s="1"/>
      <c r="AB929" s="1"/>
      <c r="AC929" s="1"/>
      <c r="AD929" s="1"/>
      <c r="AE929" s="1"/>
      <c r="AF929" s="1"/>
      <c r="AG929" s="1"/>
      <c r="AH929" s="18" t="str">
        <f t="array" ref="AH92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29" s="18" t="str">
        <f t="array" ref="AI92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2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29" s="18" t="e">
        <f>VLOOKUP(data[Lead Name],get_cat!$A$170:$B$171,2,0)</f>
        <v>#N/A</v>
      </c>
    </row>
    <row r="930" spans="1:37" x14ac:dyDescent="0.3">
      <c r="A930" s="1" t="s">
        <v>524</v>
      </c>
      <c r="B930" s="1" t="s">
        <v>336</v>
      </c>
      <c r="C930" s="1" t="s">
        <v>336</v>
      </c>
      <c r="D930" s="1" t="s">
        <v>336</v>
      </c>
      <c r="E930" s="1" t="s">
        <v>526</v>
      </c>
      <c r="F930" s="1" t="s">
        <v>526</v>
      </c>
      <c r="G930" s="1" t="s">
        <v>526</v>
      </c>
      <c r="H930" s="1" t="s">
        <v>526</v>
      </c>
      <c r="I930" s="1" t="s">
        <v>526</v>
      </c>
      <c r="J930" s="1" t="s">
        <v>526</v>
      </c>
      <c r="K930" s="1" t="s">
        <v>526</v>
      </c>
      <c r="L930" s="1" t="s">
        <v>526</v>
      </c>
      <c r="M930" s="1" t="s">
        <v>526</v>
      </c>
      <c r="N930" s="1" t="s">
        <v>526</v>
      </c>
      <c r="O930" s="1" t="s">
        <v>526</v>
      </c>
      <c r="P930" s="1" t="s">
        <v>526</v>
      </c>
      <c r="Q930" s="1" t="s">
        <v>526</v>
      </c>
      <c r="R930" s="1" t="s">
        <v>526</v>
      </c>
      <c r="S930" s="1" t="s">
        <v>526</v>
      </c>
      <c r="T930" s="1" t="s">
        <v>336</v>
      </c>
      <c r="U930" s="1" t="s">
        <v>336</v>
      </c>
      <c r="V930" s="1" t="s">
        <v>336</v>
      </c>
      <c r="W930" s="1" t="s">
        <v>336</v>
      </c>
      <c r="X930" s="1" t="s">
        <v>336</v>
      </c>
      <c r="Y930" s="1" t="s">
        <v>336</v>
      </c>
      <c r="Z930" s="1" t="s">
        <v>336</v>
      </c>
      <c r="AA930" s="1"/>
      <c r="AB930" s="1"/>
      <c r="AC930" s="1"/>
      <c r="AD930" s="1"/>
      <c r="AE930" s="1"/>
      <c r="AF930" s="1"/>
      <c r="AG930" s="1"/>
      <c r="AH930" s="18" t="str">
        <f t="array" ref="AH93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0" s="18" t="str">
        <f t="array" ref="AI93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0" s="18" t="e">
        <f>VLOOKUP(data[Lead Name],get_cat!$A$170:$B$171,2,0)</f>
        <v>#N/A</v>
      </c>
    </row>
    <row r="931" spans="1:37" x14ac:dyDescent="0.3">
      <c r="A931" s="1" t="s">
        <v>524</v>
      </c>
      <c r="B931" s="1" t="s">
        <v>336</v>
      </c>
      <c r="C931" s="1" t="s">
        <v>336</v>
      </c>
      <c r="D931" s="1" t="s">
        <v>336</v>
      </c>
      <c r="E931" s="1" t="s">
        <v>526</v>
      </c>
      <c r="F931" s="1" t="s">
        <v>526</v>
      </c>
      <c r="G931" s="1" t="s">
        <v>526</v>
      </c>
      <c r="H931" s="1" t="s">
        <v>526</v>
      </c>
      <c r="I931" s="1" t="s">
        <v>526</v>
      </c>
      <c r="J931" s="1" t="s">
        <v>526</v>
      </c>
      <c r="K931" s="1" t="s">
        <v>526</v>
      </c>
      <c r="L931" s="1" t="s">
        <v>526</v>
      </c>
      <c r="M931" s="1" t="s">
        <v>526</v>
      </c>
      <c r="N931" s="1" t="s">
        <v>526</v>
      </c>
      <c r="O931" s="1" t="s">
        <v>526</v>
      </c>
      <c r="P931" s="1" t="s">
        <v>526</v>
      </c>
      <c r="Q931" s="1" t="s">
        <v>526</v>
      </c>
      <c r="R931" s="1" t="s">
        <v>526</v>
      </c>
      <c r="S931" s="1" t="s">
        <v>526</v>
      </c>
      <c r="T931" s="1" t="s">
        <v>336</v>
      </c>
      <c r="U931" s="1" t="s">
        <v>336</v>
      </c>
      <c r="V931" s="1" t="s">
        <v>336</v>
      </c>
      <c r="W931" s="1" t="s">
        <v>336</v>
      </c>
      <c r="X931" s="1" t="s">
        <v>336</v>
      </c>
      <c r="Y931" s="1" t="s">
        <v>336</v>
      </c>
      <c r="Z931" s="1" t="s">
        <v>336</v>
      </c>
      <c r="AA931" s="1"/>
      <c r="AB931" s="1"/>
      <c r="AC931" s="1"/>
      <c r="AD931" s="1"/>
      <c r="AE931" s="1"/>
      <c r="AF931" s="1"/>
      <c r="AG931" s="1"/>
      <c r="AH931" s="18" t="str">
        <f t="array" ref="AH93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1" s="18" t="str">
        <f t="array" ref="AI93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1" s="18" t="e">
        <f>VLOOKUP(data[Lead Name],get_cat!$A$170:$B$171,2,0)</f>
        <v>#N/A</v>
      </c>
    </row>
    <row r="932" spans="1:37" x14ac:dyDescent="0.3">
      <c r="A932" s="1" t="s">
        <v>524</v>
      </c>
      <c r="B932" s="1" t="s">
        <v>336</v>
      </c>
      <c r="C932" s="1" t="s">
        <v>336</v>
      </c>
      <c r="D932" s="1" t="s">
        <v>336</v>
      </c>
      <c r="E932" s="1" t="s">
        <v>526</v>
      </c>
      <c r="F932" s="1" t="s">
        <v>526</v>
      </c>
      <c r="G932" s="1" t="s">
        <v>526</v>
      </c>
      <c r="H932" s="1" t="s">
        <v>526</v>
      </c>
      <c r="I932" s="1" t="s">
        <v>526</v>
      </c>
      <c r="J932" s="1" t="s">
        <v>526</v>
      </c>
      <c r="K932" s="1" t="s">
        <v>526</v>
      </c>
      <c r="L932" s="1" t="s">
        <v>526</v>
      </c>
      <c r="M932" s="1" t="s">
        <v>526</v>
      </c>
      <c r="N932" s="1" t="s">
        <v>526</v>
      </c>
      <c r="O932" s="1" t="s">
        <v>526</v>
      </c>
      <c r="P932" s="1" t="s">
        <v>526</v>
      </c>
      <c r="Q932" s="1" t="s">
        <v>526</v>
      </c>
      <c r="R932" s="1" t="s">
        <v>526</v>
      </c>
      <c r="S932" s="1" t="s">
        <v>526</v>
      </c>
      <c r="T932" s="1" t="s">
        <v>336</v>
      </c>
      <c r="U932" s="1" t="s">
        <v>336</v>
      </c>
      <c r="V932" s="1" t="s">
        <v>336</v>
      </c>
      <c r="W932" s="1" t="s">
        <v>336</v>
      </c>
      <c r="X932" s="1" t="s">
        <v>336</v>
      </c>
      <c r="Y932" s="1" t="s">
        <v>336</v>
      </c>
      <c r="Z932" s="1" t="s">
        <v>336</v>
      </c>
      <c r="AA932" s="1"/>
      <c r="AB932" s="1"/>
      <c r="AC932" s="1"/>
      <c r="AD932" s="1"/>
      <c r="AE932" s="1"/>
      <c r="AF932" s="1"/>
      <c r="AG932" s="1"/>
      <c r="AH932" s="18" t="str">
        <f t="array" ref="AH93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2" s="18" t="str">
        <f t="array" ref="AI93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2" s="18" t="e">
        <f>VLOOKUP(data[Lead Name],get_cat!$A$170:$B$171,2,0)</f>
        <v>#N/A</v>
      </c>
    </row>
    <row r="933" spans="1:37" x14ac:dyDescent="0.3">
      <c r="A933" s="1" t="s">
        <v>524</v>
      </c>
      <c r="B933" s="1" t="s">
        <v>336</v>
      </c>
      <c r="C933" s="1" t="s">
        <v>336</v>
      </c>
      <c r="D933" s="1" t="s">
        <v>336</v>
      </c>
      <c r="E933" s="1" t="s">
        <v>526</v>
      </c>
      <c r="F933" s="1" t="s">
        <v>526</v>
      </c>
      <c r="G933" s="1" t="s">
        <v>526</v>
      </c>
      <c r="H933" s="1" t="s">
        <v>526</v>
      </c>
      <c r="I933" s="1" t="s">
        <v>526</v>
      </c>
      <c r="J933" s="1" t="s">
        <v>526</v>
      </c>
      <c r="K933" s="1" t="s">
        <v>526</v>
      </c>
      <c r="L933" s="1" t="s">
        <v>526</v>
      </c>
      <c r="M933" s="1" t="s">
        <v>526</v>
      </c>
      <c r="N933" s="1" t="s">
        <v>526</v>
      </c>
      <c r="O933" s="1" t="s">
        <v>526</v>
      </c>
      <c r="P933" s="1" t="s">
        <v>526</v>
      </c>
      <c r="Q933" s="1" t="s">
        <v>526</v>
      </c>
      <c r="R933" s="1" t="s">
        <v>526</v>
      </c>
      <c r="S933" s="1" t="s">
        <v>526</v>
      </c>
      <c r="T933" s="1" t="s">
        <v>336</v>
      </c>
      <c r="U933" s="1" t="s">
        <v>336</v>
      </c>
      <c r="V933" s="1" t="s">
        <v>336</v>
      </c>
      <c r="W933" s="1" t="s">
        <v>336</v>
      </c>
      <c r="X933" s="1" t="s">
        <v>336</v>
      </c>
      <c r="Y933" s="1" t="s">
        <v>336</v>
      </c>
      <c r="Z933" s="1" t="s">
        <v>336</v>
      </c>
      <c r="AA933" s="1"/>
      <c r="AB933" s="1"/>
      <c r="AC933" s="1"/>
      <c r="AD933" s="1"/>
      <c r="AE933" s="1"/>
      <c r="AF933" s="1"/>
      <c r="AG933" s="1"/>
      <c r="AH933" s="18" t="str">
        <f t="array" ref="AH93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3" s="18" t="str">
        <f t="array" ref="AI93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3" s="18" t="e">
        <f>VLOOKUP(data[Lead Name],get_cat!$A$170:$B$171,2,0)</f>
        <v>#N/A</v>
      </c>
    </row>
    <row r="934" spans="1:37" x14ac:dyDescent="0.3">
      <c r="A934" s="1" t="s">
        <v>524</v>
      </c>
      <c r="B934" s="1" t="s">
        <v>336</v>
      </c>
      <c r="C934" s="1" t="s">
        <v>336</v>
      </c>
      <c r="D934" s="1" t="s">
        <v>336</v>
      </c>
      <c r="E934" s="1" t="s">
        <v>526</v>
      </c>
      <c r="F934" s="1" t="s">
        <v>526</v>
      </c>
      <c r="G934" s="1" t="s">
        <v>526</v>
      </c>
      <c r="H934" s="1" t="s">
        <v>526</v>
      </c>
      <c r="I934" s="1" t="s">
        <v>526</v>
      </c>
      <c r="J934" s="1" t="s">
        <v>526</v>
      </c>
      <c r="K934" s="1" t="s">
        <v>526</v>
      </c>
      <c r="L934" s="1" t="s">
        <v>526</v>
      </c>
      <c r="M934" s="1" t="s">
        <v>526</v>
      </c>
      <c r="N934" s="1" t="s">
        <v>526</v>
      </c>
      <c r="O934" s="1" t="s">
        <v>526</v>
      </c>
      <c r="P934" s="1" t="s">
        <v>526</v>
      </c>
      <c r="Q934" s="1" t="s">
        <v>526</v>
      </c>
      <c r="R934" s="1" t="s">
        <v>526</v>
      </c>
      <c r="S934" s="1" t="s">
        <v>526</v>
      </c>
      <c r="T934" s="1" t="s">
        <v>336</v>
      </c>
      <c r="U934" s="1" t="s">
        <v>336</v>
      </c>
      <c r="V934" s="1" t="s">
        <v>336</v>
      </c>
      <c r="W934" s="1" t="s">
        <v>336</v>
      </c>
      <c r="X934" s="1" t="s">
        <v>336</v>
      </c>
      <c r="Y934" s="1" t="s">
        <v>336</v>
      </c>
      <c r="Z934" s="1" t="s">
        <v>336</v>
      </c>
      <c r="AA934" s="1"/>
      <c r="AB934" s="1"/>
      <c r="AC934" s="1"/>
      <c r="AD934" s="1"/>
      <c r="AE934" s="1"/>
      <c r="AF934" s="1"/>
      <c r="AG934" s="1"/>
      <c r="AH934" s="18" t="str">
        <f t="array" ref="AH93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4" s="18" t="str">
        <f t="array" ref="AI93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4" s="18" t="e">
        <f>VLOOKUP(data[Lead Name],get_cat!$A$170:$B$171,2,0)</f>
        <v>#N/A</v>
      </c>
    </row>
    <row r="935" spans="1:37" x14ac:dyDescent="0.3">
      <c r="A935" s="1" t="s">
        <v>524</v>
      </c>
      <c r="B935" s="1" t="s">
        <v>336</v>
      </c>
      <c r="C935" s="1" t="s">
        <v>336</v>
      </c>
      <c r="D935" s="1" t="s">
        <v>336</v>
      </c>
      <c r="E935" s="1" t="s">
        <v>526</v>
      </c>
      <c r="F935" s="1" t="s">
        <v>526</v>
      </c>
      <c r="G935" s="1" t="s">
        <v>526</v>
      </c>
      <c r="H935" s="1" t="s">
        <v>526</v>
      </c>
      <c r="I935" s="1" t="s">
        <v>526</v>
      </c>
      <c r="J935" s="1" t="s">
        <v>526</v>
      </c>
      <c r="K935" s="1" t="s">
        <v>526</v>
      </c>
      <c r="L935" s="1" t="s">
        <v>526</v>
      </c>
      <c r="M935" s="1" t="s">
        <v>526</v>
      </c>
      <c r="N935" s="1" t="s">
        <v>526</v>
      </c>
      <c r="O935" s="1" t="s">
        <v>526</v>
      </c>
      <c r="P935" s="1" t="s">
        <v>526</v>
      </c>
      <c r="Q935" s="1" t="s">
        <v>526</v>
      </c>
      <c r="R935" s="1" t="s">
        <v>526</v>
      </c>
      <c r="S935" s="1" t="s">
        <v>526</v>
      </c>
      <c r="T935" s="1" t="s">
        <v>336</v>
      </c>
      <c r="U935" s="1" t="s">
        <v>336</v>
      </c>
      <c r="V935" s="1" t="s">
        <v>336</v>
      </c>
      <c r="W935" s="1" t="s">
        <v>336</v>
      </c>
      <c r="X935" s="1" t="s">
        <v>336</v>
      </c>
      <c r="Y935" s="1" t="s">
        <v>336</v>
      </c>
      <c r="Z935" s="1" t="s">
        <v>336</v>
      </c>
      <c r="AA935" s="1"/>
      <c r="AB935" s="1"/>
      <c r="AC935" s="1"/>
      <c r="AD935" s="1"/>
      <c r="AE935" s="1"/>
      <c r="AF935" s="1"/>
      <c r="AG935" s="1"/>
      <c r="AH935" s="18" t="str">
        <f t="array" ref="AH93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5" s="18" t="str">
        <f t="array" ref="AI93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5" s="18" t="e">
        <f>VLOOKUP(data[Lead Name],get_cat!$A$170:$B$171,2,0)</f>
        <v>#N/A</v>
      </c>
    </row>
    <row r="936" spans="1:37" x14ac:dyDescent="0.3">
      <c r="A936" s="1" t="s">
        <v>524</v>
      </c>
      <c r="B936" s="1" t="s">
        <v>336</v>
      </c>
      <c r="C936" s="1" t="s">
        <v>336</v>
      </c>
      <c r="D936" s="1" t="s">
        <v>336</v>
      </c>
      <c r="E936" s="1" t="s">
        <v>526</v>
      </c>
      <c r="F936" s="1" t="s">
        <v>526</v>
      </c>
      <c r="G936" s="1" t="s">
        <v>526</v>
      </c>
      <c r="H936" s="1" t="s">
        <v>526</v>
      </c>
      <c r="I936" s="1" t="s">
        <v>526</v>
      </c>
      <c r="J936" s="1" t="s">
        <v>526</v>
      </c>
      <c r="K936" s="1" t="s">
        <v>526</v>
      </c>
      <c r="L936" s="1" t="s">
        <v>526</v>
      </c>
      <c r="M936" s="1" t="s">
        <v>526</v>
      </c>
      <c r="N936" s="1" t="s">
        <v>526</v>
      </c>
      <c r="O936" s="1" t="s">
        <v>526</v>
      </c>
      <c r="P936" s="1" t="s">
        <v>526</v>
      </c>
      <c r="Q936" s="1" t="s">
        <v>526</v>
      </c>
      <c r="R936" s="1" t="s">
        <v>526</v>
      </c>
      <c r="S936" s="1" t="s">
        <v>526</v>
      </c>
      <c r="T936" s="1" t="s">
        <v>336</v>
      </c>
      <c r="U936" s="1" t="s">
        <v>336</v>
      </c>
      <c r="V936" s="1" t="s">
        <v>336</v>
      </c>
      <c r="W936" s="1" t="s">
        <v>336</v>
      </c>
      <c r="X936" s="1" t="s">
        <v>336</v>
      </c>
      <c r="Y936" s="1" t="s">
        <v>336</v>
      </c>
      <c r="Z936" s="1" t="s">
        <v>336</v>
      </c>
      <c r="AA936" s="1"/>
      <c r="AB936" s="1"/>
      <c r="AC936" s="1"/>
      <c r="AD936" s="1"/>
      <c r="AE936" s="1"/>
      <c r="AF936" s="1"/>
      <c r="AG936" s="1"/>
      <c r="AH936" s="18" t="str">
        <f t="array" ref="AH93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6" s="18" t="str">
        <f t="array" ref="AI93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6" s="18" t="e">
        <f>VLOOKUP(data[Lead Name],get_cat!$A$170:$B$171,2,0)</f>
        <v>#N/A</v>
      </c>
    </row>
    <row r="937" spans="1:37" x14ac:dyDescent="0.3">
      <c r="A937" s="1" t="s">
        <v>524</v>
      </c>
      <c r="B937" s="1" t="s">
        <v>336</v>
      </c>
      <c r="C937" s="1" t="s">
        <v>336</v>
      </c>
      <c r="D937" s="1" t="s">
        <v>336</v>
      </c>
      <c r="E937" s="1" t="s">
        <v>526</v>
      </c>
      <c r="F937" s="1" t="s">
        <v>526</v>
      </c>
      <c r="G937" s="1" t="s">
        <v>526</v>
      </c>
      <c r="H937" s="1" t="s">
        <v>526</v>
      </c>
      <c r="I937" s="1" t="s">
        <v>526</v>
      </c>
      <c r="J937" s="1" t="s">
        <v>526</v>
      </c>
      <c r="K937" s="1" t="s">
        <v>526</v>
      </c>
      <c r="L937" s="1" t="s">
        <v>526</v>
      </c>
      <c r="M937" s="1" t="s">
        <v>526</v>
      </c>
      <c r="N937" s="1" t="s">
        <v>526</v>
      </c>
      <c r="O937" s="1" t="s">
        <v>526</v>
      </c>
      <c r="P937" s="1" t="s">
        <v>526</v>
      </c>
      <c r="Q937" s="1" t="s">
        <v>526</v>
      </c>
      <c r="R937" s="1" t="s">
        <v>526</v>
      </c>
      <c r="S937" s="1" t="s">
        <v>526</v>
      </c>
      <c r="T937" s="1" t="s">
        <v>336</v>
      </c>
      <c r="U937" s="1" t="s">
        <v>336</v>
      </c>
      <c r="V937" s="1" t="s">
        <v>336</v>
      </c>
      <c r="W937" s="1" t="s">
        <v>336</v>
      </c>
      <c r="X937" s="1" t="s">
        <v>336</v>
      </c>
      <c r="Y937" s="1" t="s">
        <v>336</v>
      </c>
      <c r="Z937" s="1" t="s">
        <v>336</v>
      </c>
      <c r="AA937" s="1"/>
      <c r="AB937" s="1"/>
      <c r="AC937" s="1"/>
      <c r="AD937" s="1"/>
      <c r="AE937" s="1"/>
      <c r="AF937" s="1"/>
      <c r="AG937" s="1"/>
      <c r="AH937" s="18" t="str">
        <f t="array" ref="AH93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7" s="18" t="str">
        <f t="array" ref="AI93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7" s="18" t="e">
        <f>VLOOKUP(data[Lead Name],get_cat!$A$170:$B$171,2,0)</f>
        <v>#N/A</v>
      </c>
    </row>
    <row r="938" spans="1:37" x14ac:dyDescent="0.3">
      <c r="A938" s="1" t="s">
        <v>524</v>
      </c>
      <c r="B938" s="1" t="s">
        <v>336</v>
      </c>
      <c r="C938" s="1" t="s">
        <v>336</v>
      </c>
      <c r="D938" s="1" t="s">
        <v>336</v>
      </c>
      <c r="E938" s="1" t="s">
        <v>526</v>
      </c>
      <c r="F938" s="1" t="s">
        <v>526</v>
      </c>
      <c r="G938" s="1" t="s">
        <v>526</v>
      </c>
      <c r="H938" s="1" t="s">
        <v>526</v>
      </c>
      <c r="I938" s="1" t="s">
        <v>526</v>
      </c>
      <c r="J938" s="1" t="s">
        <v>526</v>
      </c>
      <c r="K938" s="1" t="s">
        <v>526</v>
      </c>
      <c r="L938" s="1" t="s">
        <v>526</v>
      </c>
      <c r="M938" s="1" t="s">
        <v>526</v>
      </c>
      <c r="N938" s="1" t="s">
        <v>526</v>
      </c>
      <c r="O938" s="1" t="s">
        <v>526</v>
      </c>
      <c r="P938" s="1" t="s">
        <v>526</v>
      </c>
      <c r="Q938" s="1" t="s">
        <v>526</v>
      </c>
      <c r="R938" s="1" t="s">
        <v>526</v>
      </c>
      <c r="S938" s="1" t="s">
        <v>526</v>
      </c>
      <c r="T938" s="1" t="s">
        <v>336</v>
      </c>
      <c r="U938" s="1" t="s">
        <v>336</v>
      </c>
      <c r="V938" s="1" t="s">
        <v>336</v>
      </c>
      <c r="W938" s="1" t="s">
        <v>336</v>
      </c>
      <c r="X938" s="1" t="s">
        <v>336</v>
      </c>
      <c r="Y938" s="1" t="s">
        <v>336</v>
      </c>
      <c r="Z938" s="1" t="s">
        <v>336</v>
      </c>
      <c r="AA938" s="1"/>
      <c r="AB938" s="1"/>
      <c r="AC938" s="1"/>
      <c r="AD938" s="1"/>
      <c r="AE938" s="1"/>
      <c r="AF938" s="1"/>
      <c r="AG938" s="1"/>
      <c r="AH938" s="18" t="str">
        <f t="array" ref="AH93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8" s="18" t="str">
        <f t="array" ref="AI93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8" s="18" t="e">
        <f>VLOOKUP(data[Lead Name],get_cat!$A$170:$B$171,2,0)</f>
        <v>#N/A</v>
      </c>
    </row>
    <row r="939" spans="1:37" x14ac:dyDescent="0.3">
      <c r="A939" s="1" t="s">
        <v>524</v>
      </c>
      <c r="B939" s="1" t="s">
        <v>336</v>
      </c>
      <c r="C939" s="1" t="s">
        <v>336</v>
      </c>
      <c r="D939" s="1" t="s">
        <v>336</v>
      </c>
      <c r="E939" s="1" t="s">
        <v>526</v>
      </c>
      <c r="F939" s="1" t="s">
        <v>526</v>
      </c>
      <c r="G939" s="1" t="s">
        <v>526</v>
      </c>
      <c r="H939" s="1" t="s">
        <v>526</v>
      </c>
      <c r="I939" s="1" t="s">
        <v>526</v>
      </c>
      <c r="J939" s="1" t="s">
        <v>526</v>
      </c>
      <c r="K939" s="1" t="s">
        <v>526</v>
      </c>
      <c r="L939" s="1" t="s">
        <v>526</v>
      </c>
      <c r="M939" s="1" t="s">
        <v>526</v>
      </c>
      <c r="N939" s="1" t="s">
        <v>526</v>
      </c>
      <c r="O939" s="1" t="s">
        <v>526</v>
      </c>
      <c r="P939" s="1" t="s">
        <v>526</v>
      </c>
      <c r="Q939" s="1" t="s">
        <v>526</v>
      </c>
      <c r="R939" s="1" t="s">
        <v>526</v>
      </c>
      <c r="S939" s="1" t="s">
        <v>526</v>
      </c>
      <c r="T939" s="1" t="s">
        <v>336</v>
      </c>
      <c r="U939" s="1" t="s">
        <v>336</v>
      </c>
      <c r="V939" s="1" t="s">
        <v>336</v>
      </c>
      <c r="W939" s="1" t="s">
        <v>336</v>
      </c>
      <c r="X939" s="1" t="s">
        <v>336</v>
      </c>
      <c r="Y939" s="1" t="s">
        <v>336</v>
      </c>
      <c r="Z939" s="1" t="s">
        <v>336</v>
      </c>
      <c r="AA939" s="1"/>
      <c r="AB939" s="1"/>
      <c r="AC939" s="1"/>
      <c r="AD939" s="1"/>
      <c r="AE939" s="1"/>
      <c r="AF939" s="1"/>
      <c r="AG939" s="1"/>
      <c r="AH939" s="18" t="str">
        <f t="array" ref="AH93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39" s="18" t="str">
        <f t="array" ref="AI93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3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39" s="18" t="e">
        <f>VLOOKUP(data[Lead Name],get_cat!$A$170:$B$171,2,0)</f>
        <v>#N/A</v>
      </c>
    </row>
    <row r="940" spans="1:37" x14ac:dyDescent="0.3">
      <c r="A940" s="1" t="s">
        <v>524</v>
      </c>
      <c r="B940" s="1" t="s">
        <v>336</v>
      </c>
      <c r="C940" s="1" t="s">
        <v>336</v>
      </c>
      <c r="D940" s="1" t="s">
        <v>336</v>
      </c>
      <c r="E940" s="1" t="s">
        <v>526</v>
      </c>
      <c r="F940" s="1" t="s">
        <v>526</v>
      </c>
      <c r="G940" s="1" t="s">
        <v>526</v>
      </c>
      <c r="H940" s="1" t="s">
        <v>526</v>
      </c>
      <c r="I940" s="1" t="s">
        <v>526</v>
      </c>
      <c r="J940" s="1" t="s">
        <v>526</v>
      </c>
      <c r="K940" s="1" t="s">
        <v>526</v>
      </c>
      <c r="L940" s="1" t="s">
        <v>526</v>
      </c>
      <c r="M940" s="1" t="s">
        <v>526</v>
      </c>
      <c r="N940" s="1" t="s">
        <v>526</v>
      </c>
      <c r="O940" s="1" t="s">
        <v>526</v>
      </c>
      <c r="P940" s="1" t="s">
        <v>526</v>
      </c>
      <c r="Q940" s="1" t="s">
        <v>526</v>
      </c>
      <c r="R940" s="1" t="s">
        <v>526</v>
      </c>
      <c r="S940" s="1" t="s">
        <v>526</v>
      </c>
      <c r="T940" s="1" t="s">
        <v>336</v>
      </c>
      <c r="U940" s="1" t="s">
        <v>336</v>
      </c>
      <c r="V940" s="1" t="s">
        <v>336</v>
      </c>
      <c r="W940" s="1" t="s">
        <v>336</v>
      </c>
      <c r="X940" s="1" t="s">
        <v>336</v>
      </c>
      <c r="Y940" s="1" t="s">
        <v>336</v>
      </c>
      <c r="Z940" s="1" t="s">
        <v>336</v>
      </c>
      <c r="AA940" s="1"/>
      <c r="AB940" s="1"/>
      <c r="AC940" s="1"/>
      <c r="AD940" s="1"/>
      <c r="AE940" s="1"/>
      <c r="AF940" s="1"/>
      <c r="AG940" s="1"/>
      <c r="AH940" s="18" t="str">
        <f t="array" ref="AH94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0" s="18" t="str">
        <f t="array" ref="AI94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0" s="18" t="e">
        <f>VLOOKUP(data[Lead Name],get_cat!$A$170:$B$171,2,0)</f>
        <v>#N/A</v>
      </c>
    </row>
    <row r="941" spans="1:37" x14ac:dyDescent="0.3">
      <c r="A941" s="1" t="s">
        <v>524</v>
      </c>
      <c r="B941" s="1" t="s">
        <v>336</v>
      </c>
      <c r="C941" s="1" t="s">
        <v>336</v>
      </c>
      <c r="D941" s="1" t="s">
        <v>336</v>
      </c>
      <c r="E941" s="1" t="s">
        <v>526</v>
      </c>
      <c r="F941" s="1" t="s">
        <v>526</v>
      </c>
      <c r="G941" s="1" t="s">
        <v>526</v>
      </c>
      <c r="H941" s="1" t="s">
        <v>526</v>
      </c>
      <c r="I941" s="1" t="s">
        <v>526</v>
      </c>
      <c r="J941" s="1" t="s">
        <v>526</v>
      </c>
      <c r="K941" s="1" t="s">
        <v>526</v>
      </c>
      <c r="L941" s="1" t="s">
        <v>526</v>
      </c>
      <c r="M941" s="1" t="s">
        <v>526</v>
      </c>
      <c r="N941" s="1" t="s">
        <v>526</v>
      </c>
      <c r="O941" s="1" t="s">
        <v>526</v>
      </c>
      <c r="P941" s="1" t="s">
        <v>526</v>
      </c>
      <c r="Q941" s="1" t="s">
        <v>526</v>
      </c>
      <c r="R941" s="1" t="s">
        <v>526</v>
      </c>
      <c r="S941" s="1" t="s">
        <v>526</v>
      </c>
      <c r="T941" s="1" t="s">
        <v>336</v>
      </c>
      <c r="U941" s="1" t="s">
        <v>336</v>
      </c>
      <c r="V941" s="1" t="s">
        <v>336</v>
      </c>
      <c r="W941" s="1" t="s">
        <v>336</v>
      </c>
      <c r="X941" s="1" t="s">
        <v>336</v>
      </c>
      <c r="Y941" s="1" t="s">
        <v>336</v>
      </c>
      <c r="Z941" s="1" t="s">
        <v>336</v>
      </c>
      <c r="AA941" s="1"/>
      <c r="AB941" s="1"/>
      <c r="AC941" s="1"/>
      <c r="AD941" s="1"/>
      <c r="AE941" s="1"/>
      <c r="AF941" s="1"/>
      <c r="AG941" s="1"/>
      <c r="AH941" s="18" t="str">
        <f t="array" ref="AH94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1" s="18" t="str">
        <f t="array" ref="AI94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1" s="18" t="e">
        <f>VLOOKUP(data[Lead Name],get_cat!$A$170:$B$171,2,0)</f>
        <v>#N/A</v>
      </c>
    </row>
    <row r="942" spans="1:37" x14ac:dyDescent="0.3">
      <c r="A942" s="1" t="s">
        <v>524</v>
      </c>
      <c r="B942" s="1" t="s">
        <v>336</v>
      </c>
      <c r="C942" s="1" t="s">
        <v>336</v>
      </c>
      <c r="D942" s="1" t="s">
        <v>336</v>
      </c>
      <c r="E942" s="1" t="s">
        <v>526</v>
      </c>
      <c r="F942" s="1" t="s">
        <v>526</v>
      </c>
      <c r="G942" s="1" t="s">
        <v>526</v>
      </c>
      <c r="H942" s="1" t="s">
        <v>526</v>
      </c>
      <c r="I942" s="1" t="s">
        <v>526</v>
      </c>
      <c r="J942" s="1" t="s">
        <v>526</v>
      </c>
      <c r="K942" s="1" t="s">
        <v>526</v>
      </c>
      <c r="L942" s="1" t="s">
        <v>526</v>
      </c>
      <c r="M942" s="1" t="s">
        <v>526</v>
      </c>
      <c r="N942" s="1" t="s">
        <v>526</v>
      </c>
      <c r="O942" s="1" t="s">
        <v>526</v>
      </c>
      <c r="P942" s="1" t="s">
        <v>526</v>
      </c>
      <c r="Q942" s="1" t="s">
        <v>526</v>
      </c>
      <c r="R942" s="1" t="s">
        <v>526</v>
      </c>
      <c r="S942" s="1" t="s">
        <v>526</v>
      </c>
      <c r="T942" s="1" t="s">
        <v>336</v>
      </c>
      <c r="U942" s="1" t="s">
        <v>336</v>
      </c>
      <c r="V942" s="1" t="s">
        <v>336</v>
      </c>
      <c r="W942" s="1" t="s">
        <v>336</v>
      </c>
      <c r="X942" s="1" t="s">
        <v>336</v>
      </c>
      <c r="Y942" s="1" t="s">
        <v>336</v>
      </c>
      <c r="Z942" s="1" t="s">
        <v>336</v>
      </c>
      <c r="AA942" s="1"/>
      <c r="AB942" s="1"/>
      <c r="AC942" s="1"/>
      <c r="AD942" s="1"/>
      <c r="AE942" s="1"/>
      <c r="AF942" s="1"/>
      <c r="AG942" s="1"/>
      <c r="AH942" s="18" t="str">
        <f t="array" ref="AH94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2" s="18" t="str">
        <f t="array" ref="AI94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2" s="18" t="e">
        <f>VLOOKUP(data[Lead Name],get_cat!$A$170:$B$171,2,0)</f>
        <v>#N/A</v>
      </c>
    </row>
    <row r="943" spans="1:37" x14ac:dyDescent="0.3">
      <c r="A943" s="1" t="s">
        <v>524</v>
      </c>
      <c r="B943" s="1" t="s">
        <v>336</v>
      </c>
      <c r="C943" s="1" t="s">
        <v>336</v>
      </c>
      <c r="D943" s="1" t="s">
        <v>336</v>
      </c>
      <c r="E943" s="1" t="s">
        <v>526</v>
      </c>
      <c r="F943" s="1" t="s">
        <v>526</v>
      </c>
      <c r="G943" s="1" t="s">
        <v>526</v>
      </c>
      <c r="H943" s="1" t="s">
        <v>526</v>
      </c>
      <c r="I943" s="1" t="s">
        <v>526</v>
      </c>
      <c r="J943" s="1" t="s">
        <v>526</v>
      </c>
      <c r="K943" s="1" t="s">
        <v>526</v>
      </c>
      <c r="L943" s="1" t="s">
        <v>526</v>
      </c>
      <c r="M943" s="1" t="s">
        <v>526</v>
      </c>
      <c r="N943" s="1" t="s">
        <v>526</v>
      </c>
      <c r="O943" s="1" t="s">
        <v>526</v>
      </c>
      <c r="P943" s="1" t="s">
        <v>526</v>
      </c>
      <c r="Q943" s="1" t="s">
        <v>526</v>
      </c>
      <c r="R943" s="1" t="s">
        <v>526</v>
      </c>
      <c r="S943" s="1" t="s">
        <v>526</v>
      </c>
      <c r="T943" s="1" t="s">
        <v>336</v>
      </c>
      <c r="U943" s="1" t="s">
        <v>336</v>
      </c>
      <c r="V943" s="1" t="s">
        <v>336</v>
      </c>
      <c r="W943" s="1" t="s">
        <v>336</v>
      </c>
      <c r="X943" s="1" t="s">
        <v>336</v>
      </c>
      <c r="Y943" s="1" t="s">
        <v>336</v>
      </c>
      <c r="Z943" s="1" t="s">
        <v>336</v>
      </c>
      <c r="AA943" s="1"/>
      <c r="AB943" s="1"/>
      <c r="AC943" s="1"/>
      <c r="AD943" s="1"/>
      <c r="AE943" s="1"/>
      <c r="AF943" s="1"/>
      <c r="AG943" s="1"/>
      <c r="AH943" s="18" t="str">
        <f t="array" ref="AH94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3" s="18" t="str">
        <f t="array" ref="AI94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3" s="18" t="e">
        <f>VLOOKUP(data[Lead Name],get_cat!$A$170:$B$171,2,0)</f>
        <v>#N/A</v>
      </c>
    </row>
    <row r="944" spans="1:37" x14ac:dyDescent="0.3">
      <c r="A944" s="1" t="s">
        <v>524</v>
      </c>
      <c r="B944" s="1" t="s">
        <v>336</v>
      </c>
      <c r="C944" s="1" t="s">
        <v>336</v>
      </c>
      <c r="D944" s="1" t="s">
        <v>336</v>
      </c>
      <c r="E944" s="1" t="s">
        <v>526</v>
      </c>
      <c r="F944" s="1" t="s">
        <v>526</v>
      </c>
      <c r="G944" s="1" t="s">
        <v>526</v>
      </c>
      <c r="H944" s="1" t="s">
        <v>526</v>
      </c>
      <c r="I944" s="1" t="s">
        <v>526</v>
      </c>
      <c r="J944" s="1" t="s">
        <v>526</v>
      </c>
      <c r="K944" s="1" t="s">
        <v>526</v>
      </c>
      <c r="L944" s="1" t="s">
        <v>526</v>
      </c>
      <c r="M944" s="1" t="s">
        <v>526</v>
      </c>
      <c r="N944" s="1" t="s">
        <v>526</v>
      </c>
      <c r="O944" s="1" t="s">
        <v>526</v>
      </c>
      <c r="P944" s="1" t="s">
        <v>526</v>
      </c>
      <c r="Q944" s="1" t="s">
        <v>526</v>
      </c>
      <c r="R944" s="1" t="s">
        <v>526</v>
      </c>
      <c r="S944" s="1" t="s">
        <v>526</v>
      </c>
      <c r="T944" s="1" t="s">
        <v>336</v>
      </c>
      <c r="U944" s="1" t="s">
        <v>336</v>
      </c>
      <c r="V944" s="1" t="s">
        <v>336</v>
      </c>
      <c r="W944" s="1" t="s">
        <v>336</v>
      </c>
      <c r="X944" s="1" t="s">
        <v>336</v>
      </c>
      <c r="Y944" s="1" t="s">
        <v>336</v>
      </c>
      <c r="Z944" s="1" t="s">
        <v>336</v>
      </c>
      <c r="AA944" s="1"/>
      <c r="AB944" s="1"/>
      <c r="AC944" s="1"/>
      <c r="AD944" s="1"/>
      <c r="AE944" s="1"/>
      <c r="AF944" s="1"/>
      <c r="AG944" s="1"/>
      <c r="AH944" s="18" t="str">
        <f t="array" ref="AH94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4" s="18" t="str">
        <f t="array" ref="AI94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4" s="18" t="e">
        <f>VLOOKUP(data[Lead Name],get_cat!$A$170:$B$171,2,0)</f>
        <v>#N/A</v>
      </c>
    </row>
    <row r="945" spans="1:37" x14ac:dyDescent="0.3">
      <c r="A945" s="1" t="s">
        <v>524</v>
      </c>
      <c r="B945" s="1" t="s">
        <v>336</v>
      </c>
      <c r="C945" s="1" t="s">
        <v>336</v>
      </c>
      <c r="D945" s="1" t="s">
        <v>336</v>
      </c>
      <c r="E945" s="1" t="s">
        <v>526</v>
      </c>
      <c r="F945" s="1" t="s">
        <v>526</v>
      </c>
      <c r="G945" s="1" t="s">
        <v>526</v>
      </c>
      <c r="H945" s="1" t="s">
        <v>526</v>
      </c>
      <c r="I945" s="1" t="s">
        <v>526</v>
      </c>
      <c r="J945" s="1" t="s">
        <v>526</v>
      </c>
      <c r="K945" s="1" t="s">
        <v>526</v>
      </c>
      <c r="L945" s="1" t="s">
        <v>526</v>
      </c>
      <c r="M945" s="1" t="s">
        <v>526</v>
      </c>
      <c r="N945" s="1" t="s">
        <v>526</v>
      </c>
      <c r="O945" s="1" t="s">
        <v>526</v>
      </c>
      <c r="P945" s="1" t="s">
        <v>526</v>
      </c>
      <c r="Q945" s="1" t="s">
        <v>526</v>
      </c>
      <c r="R945" s="1" t="s">
        <v>526</v>
      </c>
      <c r="S945" s="1" t="s">
        <v>526</v>
      </c>
      <c r="T945" s="1" t="s">
        <v>336</v>
      </c>
      <c r="U945" s="1" t="s">
        <v>336</v>
      </c>
      <c r="V945" s="1" t="s">
        <v>336</v>
      </c>
      <c r="W945" s="1" t="s">
        <v>336</v>
      </c>
      <c r="X945" s="1" t="s">
        <v>336</v>
      </c>
      <c r="Y945" s="1" t="s">
        <v>336</v>
      </c>
      <c r="Z945" s="1" t="s">
        <v>336</v>
      </c>
      <c r="AA945" s="1"/>
      <c r="AB945" s="1"/>
      <c r="AC945" s="1"/>
      <c r="AD945" s="1"/>
      <c r="AE945" s="1"/>
      <c r="AF945" s="1"/>
      <c r="AG945" s="1"/>
      <c r="AH945" s="18" t="str">
        <f t="array" ref="AH94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5" s="18" t="str">
        <f t="array" ref="AI94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5" s="18" t="e">
        <f>VLOOKUP(data[Lead Name],get_cat!$A$170:$B$171,2,0)</f>
        <v>#N/A</v>
      </c>
    </row>
    <row r="946" spans="1:37" x14ac:dyDescent="0.3">
      <c r="A946" s="1" t="s">
        <v>524</v>
      </c>
      <c r="B946" s="1" t="s">
        <v>336</v>
      </c>
      <c r="C946" s="1" t="s">
        <v>336</v>
      </c>
      <c r="D946" s="1" t="s">
        <v>336</v>
      </c>
      <c r="E946" s="1" t="s">
        <v>526</v>
      </c>
      <c r="F946" s="1" t="s">
        <v>526</v>
      </c>
      <c r="G946" s="1" t="s">
        <v>526</v>
      </c>
      <c r="H946" s="1" t="s">
        <v>526</v>
      </c>
      <c r="I946" s="1" t="s">
        <v>526</v>
      </c>
      <c r="J946" s="1" t="s">
        <v>526</v>
      </c>
      <c r="K946" s="1" t="s">
        <v>526</v>
      </c>
      <c r="L946" s="1" t="s">
        <v>526</v>
      </c>
      <c r="M946" s="1" t="s">
        <v>526</v>
      </c>
      <c r="N946" s="1" t="s">
        <v>526</v>
      </c>
      <c r="O946" s="1" t="s">
        <v>526</v>
      </c>
      <c r="P946" s="1" t="s">
        <v>526</v>
      </c>
      <c r="Q946" s="1" t="s">
        <v>526</v>
      </c>
      <c r="R946" s="1" t="s">
        <v>526</v>
      </c>
      <c r="S946" s="1" t="s">
        <v>526</v>
      </c>
      <c r="T946" s="1" t="s">
        <v>336</v>
      </c>
      <c r="U946" s="1" t="s">
        <v>336</v>
      </c>
      <c r="V946" s="1" t="s">
        <v>336</v>
      </c>
      <c r="W946" s="1" t="s">
        <v>336</v>
      </c>
      <c r="X946" s="1" t="s">
        <v>336</v>
      </c>
      <c r="Y946" s="1" t="s">
        <v>336</v>
      </c>
      <c r="Z946" s="1" t="s">
        <v>336</v>
      </c>
      <c r="AA946" s="1"/>
      <c r="AB946" s="1"/>
      <c r="AC946" s="1"/>
      <c r="AD946" s="1"/>
      <c r="AE946" s="1"/>
      <c r="AF946" s="1"/>
      <c r="AG946" s="1"/>
      <c r="AH946" s="18" t="str">
        <f t="array" ref="AH94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6" s="18" t="str">
        <f t="array" ref="AI94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6" s="18" t="e">
        <f>VLOOKUP(data[Lead Name],get_cat!$A$170:$B$171,2,0)</f>
        <v>#N/A</v>
      </c>
    </row>
    <row r="947" spans="1:37" x14ac:dyDescent="0.3">
      <c r="A947" s="1" t="s">
        <v>524</v>
      </c>
      <c r="B947" s="1" t="s">
        <v>336</v>
      </c>
      <c r="C947" s="1" t="s">
        <v>336</v>
      </c>
      <c r="D947" s="1" t="s">
        <v>336</v>
      </c>
      <c r="E947" s="1" t="s">
        <v>526</v>
      </c>
      <c r="F947" s="1" t="s">
        <v>526</v>
      </c>
      <c r="G947" s="1" t="s">
        <v>526</v>
      </c>
      <c r="H947" s="1" t="s">
        <v>526</v>
      </c>
      <c r="I947" s="1" t="s">
        <v>526</v>
      </c>
      <c r="J947" s="1" t="s">
        <v>526</v>
      </c>
      <c r="K947" s="1" t="s">
        <v>526</v>
      </c>
      <c r="L947" s="1" t="s">
        <v>526</v>
      </c>
      <c r="M947" s="1" t="s">
        <v>526</v>
      </c>
      <c r="N947" s="1" t="s">
        <v>526</v>
      </c>
      <c r="O947" s="1" t="s">
        <v>526</v>
      </c>
      <c r="P947" s="1" t="s">
        <v>526</v>
      </c>
      <c r="Q947" s="1" t="s">
        <v>526</v>
      </c>
      <c r="R947" s="1" t="s">
        <v>526</v>
      </c>
      <c r="S947" s="1" t="s">
        <v>526</v>
      </c>
      <c r="T947" s="1" t="s">
        <v>336</v>
      </c>
      <c r="U947" s="1" t="s">
        <v>336</v>
      </c>
      <c r="V947" s="1" t="s">
        <v>336</v>
      </c>
      <c r="W947" s="1" t="s">
        <v>336</v>
      </c>
      <c r="X947" s="1" t="s">
        <v>336</v>
      </c>
      <c r="Y947" s="1" t="s">
        <v>336</v>
      </c>
      <c r="Z947" s="1" t="s">
        <v>336</v>
      </c>
      <c r="AA947" s="1"/>
      <c r="AB947" s="1"/>
      <c r="AC947" s="1"/>
      <c r="AD947" s="1"/>
      <c r="AE947" s="1"/>
      <c r="AF947" s="1"/>
      <c r="AG947" s="1"/>
      <c r="AH947" s="18" t="str">
        <f t="array" ref="AH94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7" s="18" t="str">
        <f t="array" ref="AI94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7" s="18" t="e">
        <f>VLOOKUP(data[Lead Name],get_cat!$A$170:$B$171,2,0)</f>
        <v>#N/A</v>
      </c>
    </row>
    <row r="948" spans="1:37" x14ac:dyDescent="0.3">
      <c r="A948" s="1" t="s">
        <v>524</v>
      </c>
      <c r="B948" s="1" t="s">
        <v>336</v>
      </c>
      <c r="C948" s="1" t="s">
        <v>336</v>
      </c>
      <c r="D948" s="1" t="s">
        <v>336</v>
      </c>
      <c r="E948" s="1" t="s">
        <v>526</v>
      </c>
      <c r="F948" s="1" t="s">
        <v>526</v>
      </c>
      <c r="G948" s="1" t="s">
        <v>526</v>
      </c>
      <c r="H948" s="1" t="s">
        <v>526</v>
      </c>
      <c r="I948" s="1" t="s">
        <v>526</v>
      </c>
      <c r="J948" s="1" t="s">
        <v>526</v>
      </c>
      <c r="K948" s="1" t="s">
        <v>526</v>
      </c>
      <c r="L948" s="1" t="s">
        <v>526</v>
      </c>
      <c r="M948" s="1" t="s">
        <v>526</v>
      </c>
      <c r="N948" s="1" t="s">
        <v>526</v>
      </c>
      <c r="O948" s="1" t="s">
        <v>526</v>
      </c>
      <c r="P948" s="1" t="s">
        <v>526</v>
      </c>
      <c r="Q948" s="1" t="s">
        <v>526</v>
      </c>
      <c r="R948" s="1" t="s">
        <v>526</v>
      </c>
      <c r="S948" s="1" t="s">
        <v>526</v>
      </c>
      <c r="T948" s="1" t="s">
        <v>336</v>
      </c>
      <c r="U948" s="1" t="s">
        <v>336</v>
      </c>
      <c r="V948" s="1" t="s">
        <v>336</v>
      </c>
      <c r="W948" s="1" t="s">
        <v>336</v>
      </c>
      <c r="X948" s="1" t="s">
        <v>336</v>
      </c>
      <c r="Y948" s="1" t="s">
        <v>336</v>
      </c>
      <c r="Z948" s="1" t="s">
        <v>336</v>
      </c>
      <c r="AA948" s="1"/>
      <c r="AB948" s="1"/>
      <c r="AC948" s="1"/>
      <c r="AD948" s="1"/>
      <c r="AE948" s="1"/>
      <c r="AF948" s="1"/>
      <c r="AG948" s="1"/>
      <c r="AH948" s="18" t="str">
        <f t="array" ref="AH94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8" s="18" t="str">
        <f t="array" ref="AI94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8" s="18" t="e">
        <f>VLOOKUP(data[Lead Name],get_cat!$A$170:$B$171,2,0)</f>
        <v>#N/A</v>
      </c>
    </row>
    <row r="949" spans="1:37" x14ac:dyDescent="0.3">
      <c r="A949" s="1" t="s">
        <v>524</v>
      </c>
      <c r="B949" s="1" t="s">
        <v>336</v>
      </c>
      <c r="C949" s="1" t="s">
        <v>336</v>
      </c>
      <c r="D949" s="1" t="s">
        <v>336</v>
      </c>
      <c r="E949" s="1" t="s">
        <v>526</v>
      </c>
      <c r="F949" s="1" t="s">
        <v>526</v>
      </c>
      <c r="G949" s="1" t="s">
        <v>526</v>
      </c>
      <c r="H949" s="1" t="s">
        <v>526</v>
      </c>
      <c r="I949" s="1" t="s">
        <v>526</v>
      </c>
      <c r="J949" s="1" t="s">
        <v>526</v>
      </c>
      <c r="K949" s="1" t="s">
        <v>526</v>
      </c>
      <c r="L949" s="1" t="s">
        <v>526</v>
      </c>
      <c r="M949" s="1" t="s">
        <v>526</v>
      </c>
      <c r="N949" s="1" t="s">
        <v>526</v>
      </c>
      <c r="O949" s="1" t="s">
        <v>526</v>
      </c>
      <c r="P949" s="1" t="s">
        <v>526</v>
      </c>
      <c r="Q949" s="1" t="s">
        <v>526</v>
      </c>
      <c r="R949" s="1" t="s">
        <v>526</v>
      </c>
      <c r="S949" s="1" t="s">
        <v>526</v>
      </c>
      <c r="T949" s="1" t="s">
        <v>336</v>
      </c>
      <c r="U949" s="1" t="s">
        <v>336</v>
      </c>
      <c r="V949" s="1" t="s">
        <v>336</v>
      </c>
      <c r="W949" s="1" t="s">
        <v>336</v>
      </c>
      <c r="X949" s="1" t="s">
        <v>336</v>
      </c>
      <c r="Y949" s="1" t="s">
        <v>336</v>
      </c>
      <c r="Z949" s="1" t="s">
        <v>336</v>
      </c>
      <c r="AA949" s="1"/>
      <c r="AB949" s="1"/>
      <c r="AC949" s="1"/>
      <c r="AD949" s="1"/>
      <c r="AE949" s="1"/>
      <c r="AF949" s="1"/>
      <c r="AG949" s="1"/>
      <c r="AH949" s="18" t="str">
        <f t="array" ref="AH94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49" s="18" t="str">
        <f t="array" ref="AI94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4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49" s="18" t="e">
        <f>VLOOKUP(data[Lead Name],get_cat!$A$170:$B$171,2,0)</f>
        <v>#N/A</v>
      </c>
    </row>
    <row r="950" spans="1:37" x14ac:dyDescent="0.3">
      <c r="A950" s="1" t="s">
        <v>524</v>
      </c>
      <c r="B950" s="1" t="s">
        <v>336</v>
      </c>
      <c r="C950" s="1" t="s">
        <v>336</v>
      </c>
      <c r="D950" s="1" t="s">
        <v>336</v>
      </c>
      <c r="E950" s="1" t="s">
        <v>526</v>
      </c>
      <c r="F950" s="1" t="s">
        <v>526</v>
      </c>
      <c r="G950" s="1" t="s">
        <v>526</v>
      </c>
      <c r="H950" s="1" t="s">
        <v>526</v>
      </c>
      <c r="I950" s="1" t="s">
        <v>526</v>
      </c>
      <c r="J950" s="1" t="s">
        <v>526</v>
      </c>
      <c r="K950" s="1" t="s">
        <v>526</v>
      </c>
      <c r="L950" s="1" t="s">
        <v>526</v>
      </c>
      <c r="M950" s="1" t="s">
        <v>526</v>
      </c>
      <c r="N950" s="1" t="s">
        <v>526</v>
      </c>
      <c r="O950" s="1" t="s">
        <v>526</v>
      </c>
      <c r="P950" s="1" t="s">
        <v>526</v>
      </c>
      <c r="Q950" s="1" t="s">
        <v>526</v>
      </c>
      <c r="R950" s="1" t="s">
        <v>526</v>
      </c>
      <c r="S950" s="1" t="s">
        <v>526</v>
      </c>
      <c r="T950" s="1" t="s">
        <v>336</v>
      </c>
      <c r="U950" s="1" t="s">
        <v>336</v>
      </c>
      <c r="V950" s="1" t="s">
        <v>336</v>
      </c>
      <c r="W950" s="1" t="s">
        <v>336</v>
      </c>
      <c r="X950" s="1" t="s">
        <v>336</v>
      </c>
      <c r="Y950" s="1" t="s">
        <v>336</v>
      </c>
      <c r="Z950" s="1" t="s">
        <v>336</v>
      </c>
      <c r="AA950" s="1"/>
      <c r="AB950" s="1"/>
      <c r="AC950" s="1"/>
      <c r="AD950" s="1"/>
      <c r="AE950" s="1"/>
      <c r="AF950" s="1"/>
      <c r="AG950" s="1"/>
      <c r="AH950" s="18" t="str">
        <f t="array" ref="AH95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0" s="18" t="str">
        <f t="array" ref="AI95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0" s="18" t="e">
        <f>VLOOKUP(data[Lead Name],get_cat!$A$170:$B$171,2,0)</f>
        <v>#N/A</v>
      </c>
    </row>
    <row r="951" spans="1:37" x14ac:dyDescent="0.3">
      <c r="A951" s="1" t="s">
        <v>524</v>
      </c>
      <c r="B951" s="1" t="s">
        <v>336</v>
      </c>
      <c r="C951" s="1" t="s">
        <v>336</v>
      </c>
      <c r="D951" s="1" t="s">
        <v>336</v>
      </c>
      <c r="E951" s="1" t="s">
        <v>526</v>
      </c>
      <c r="F951" s="1" t="s">
        <v>526</v>
      </c>
      <c r="G951" s="1" t="s">
        <v>526</v>
      </c>
      <c r="H951" s="1" t="s">
        <v>526</v>
      </c>
      <c r="I951" s="1" t="s">
        <v>526</v>
      </c>
      <c r="J951" s="1" t="s">
        <v>526</v>
      </c>
      <c r="K951" s="1" t="s">
        <v>526</v>
      </c>
      <c r="L951" s="1" t="s">
        <v>526</v>
      </c>
      <c r="M951" s="1" t="s">
        <v>526</v>
      </c>
      <c r="N951" s="1" t="s">
        <v>526</v>
      </c>
      <c r="O951" s="1" t="s">
        <v>526</v>
      </c>
      <c r="P951" s="1" t="s">
        <v>526</v>
      </c>
      <c r="Q951" s="1" t="s">
        <v>526</v>
      </c>
      <c r="R951" s="1" t="s">
        <v>526</v>
      </c>
      <c r="S951" s="1" t="s">
        <v>526</v>
      </c>
      <c r="T951" s="1" t="s">
        <v>336</v>
      </c>
      <c r="U951" s="1" t="s">
        <v>336</v>
      </c>
      <c r="V951" s="1" t="s">
        <v>336</v>
      </c>
      <c r="W951" s="1" t="s">
        <v>336</v>
      </c>
      <c r="X951" s="1" t="s">
        <v>336</v>
      </c>
      <c r="Y951" s="1" t="s">
        <v>336</v>
      </c>
      <c r="Z951" s="1" t="s">
        <v>336</v>
      </c>
      <c r="AA951" s="1"/>
      <c r="AB951" s="1"/>
      <c r="AC951" s="1"/>
      <c r="AD951" s="1"/>
      <c r="AE951" s="1"/>
      <c r="AF951" s="1"/>
      <c r="AG951" s="1"/>
      <c r="AH951" s="18" t="str">
        <f t="array" ref="AH95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1" s="18" t="str">
        <f t="array" ref="AI95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1" s="18" t="e">
        <f>VLOOKUP(data[Lead Name],get_cat!$A$170:$B$171,2,0)</f>
        <v>#N/A</v>
      </c>
    </row>
    <row r="952" spans="1:37" x14ac:dyDescent="0.3">
      <c r="A952" s="1" t="s">
        <v>524</v>
      </c>
      <c r="B952" s="1" t="s">
        <v>336</v>
      </c>
      <c r="C952" s="1" t="s">
        <v>336</v>
      </c>
      <c r="D952" s="1" t="s">
        <v>336</v>
      </c>
      <c r="E952" s="1" t="s">
        <v>526</v>
      </c>
      <c r="F952" s="1" t="s">
        <v>526</v>
      </c>
      <c r="G952" s="1" t="s">
        <v>526</v>
      </c>
      <c r="H952" s="1" t="s">
        <v>526</v>
      </c>
      <c r="I952" s="1" t="s">
        <v>526</v>
      </c>
      <c r="J952" s="1" t="s">
        <v>526</v>
      </c>
      <c r="K952" s="1" t="s">
        <v>526</v>
      </c>
      <c r="L952" s="1" t="s">
        <v>526</v>
      </c>
      <c r="M952" s="1" t="s">
        <v>526</v>
      </c>
      <c r="N952" s="1" t="s">
        <v>526</v>
      </c>
      <c r="O952" s="1" t="s">
        <v>526</v>
      </c>
      <c r="P952" s="1" t="s">
        <v>526</v>
      </c>
      <c r="Q952" s="1" t="s">
        <v>526</v>
      </c>
      <c r="R952" s="1" t="s">
        <v>526</v>
      </c>
      <c r="S952" s="1" t="s">
        <v>526</v>
      </c>
      <c r="T952" s="1" t="s">
        <v>336</v>
      </c>
      <c r="U952" s="1" t="s">
        <v>336</v>
      </c>
      <c r="V952" s="1" t="s">
        <v>336</v>
      </c>
      <c r="W952" s="1" t="s">
        <v>336</v>
      </c>
      <c r="X952" s="1" t="s">
        <v>336</v>
      </c>
      <c r="Y952" s="1" t="s">
        <v>336</v>
      </c>
      <c r="Z952" s="1" t="s">
        <v>336</v>
      </c>
      <c r="AA952" s="1"/>
      <c r="AB952" s="1"/>
      <c r="AC952" s="1"/>
      <c r="AD952" s="1"/>
      <c r="AE952" s="1"/>
      <c r="AF952" s="1"/>
      <c r="AG952" s="1"/>
      <c r="AH952" s="18" t="str">
        <f t="array" ref="AH95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2" s="18" t="str">
        <f t="array" ref="AI95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2" s="18" t="e">
        <f>VLOOKUP(data[Lead Name],get_cat!$A$170:$B$171,2,0)</f>
        <v>#N/A</v>
      </c>
    </row>
    <row r="953" spans="1:37" x14ac:dyDescent="0.3">
      <c r="A953" s="1" t="s">
        <v>524</v>
      </c>
      <c r="B953" s="1" t="s">
        <v>336</v>
      </c>
      <c r="C953" s="1" t="s">
        <v>336</v>
      </c>
      <c r="D953" s="1" t="s">
        <v>336</v>
      </c>
      <c r="E953" s="1" t="s">
        <v>526</v>
      </c>
      <c r="F953" s="1" t="s">
        <v>526</v>
      </c>
      <c r="G953" s="1" t="s">
        <v>526</v>
      </c>
      <c r="H953" s="1" t="s">
        <v>526</v>
      </c>
      <c r="I953" s="1" t="s">
        <v>526</v>
      </c>
      <c r="J953" s="1" t="s">
        <v>526</v>
      </c>
      <c r="K953" s="1" t="s">
        <v>526</v>
      </c>
      <c r="L953" s="1" t="s">
        <v>526</v>
      </c>
      <c r="M953" s="1" t="s">
        <v>526</v>
      </c>
      <c r="N953" s="1" t="s">
        <v>526</v>
      </c>
      <c r="O953" s="1" t="s">
        <v>526</v>
      </c>
      <c r="P953" s="1" t="s">
        <v>526</v>
      </c>
      <c r="Q953" s="1" t="s">
        <v>526</v>
      </c>
      <c r="R953" s="1" t="s">
        <v>526</v>
      </c>
      <c r="S953" s="1" t="s">
        <v>526</v>
      </c>
      <c r="T953" s="1" t="s">
        <v>336</v>
      </c>
      <c r="U953" s="1" t="s">
        <v>336</v>
      </c>
      <c r="V953" s="1" t="s">
        <v>336</v>
      </c>
      <c r="W953" s="1" t="s">
        <v>336</v>
      </c>
      <c r="X953" s="1" t="s">
        <v>336</v>
      </c>
      <c r="Y953" s="1" t="s">
        <v>336</v>
      </c>
      <c r="Z953" s="1" t="s">
        <v>336</v>
      </c>
      <c r="AA953" s="1"/>
      <c r="AB953" s="1"/>
      <c r="AC953" s="1"/>
      <c r="AD953" s="1"/>
      <c r="AE953" s="1"/>
      <c r="AF953" s="1"/>
      <c r="AG953" s="1"/>
      <c r="AH953" s="18" t="str">
        <f t="array" ref="AH95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3" s="18" t="str">
        <f t="array" ref="AI95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3" s="18" t="e">
        <f>VLOOKUP(data[Lead Name],get_cat!$A$170:$B$171,2,0)</f>
        <v>#N/A</v>
      </c>
    </row>
    <row r="954" spans="1:37" x14ac:dyDescent="0.3">
      <c r="A954" s="1" t="s">
        <v>524</v>
      </c>
      <c r="B954" s="1" t="s">
        <v>336</v>
      </c>
      <c r="C954" s="1" t="s">
        <v>336</v>
      </c>
      <c r="D954" s="1" t="s">
        <v>336</v>
      </c>
      <c r="E954" s="1" t="s">
        <v>526</v>
      </c>
      <c r="F954" s="1" t="s">
        <v>526</v>
      </c>
      <c r="G954" s="1" t="s">
        <v>526</v>
      </c>
      <c r="H954" s="1" t="s">
        <v>526</v>
      </c>
      <c r="I954" s="1" t="s">
        <v>526</v>
      </c>
      <c r="J954" s="1" t="s">
        <v>526</v>
      </c>
      <c r="K954" s="1" t="s">
        <v>526</v>
      </c>
      <c r="L954" s="1" t="s">
        <v>526</v>
      </c>
      <c r="M954" s="1" t="s">
        <v>526</v>
      </c>
      <c r="N954" s="1" t="s">
        <v>526</v>
      </c>
      <c r="O954" s="1" t="s">
        <v>526</v>
      </c>
      <c r="P954" s="1" t="s">
        <v>526</v>
      </c>
      <c r="Q954" s="1" t="s">
        <v>526</v>
      </c>
      <c r="R954" s="1" t="s">
        <v>526</v>
      </c>
      <c r="S954" s="1" t="s">
        <v>526</v>
      </c>
      <c r="T954" s="1" t="s">
        <v>336</v>
      </c>
      <c r="U954" s="1" t="s">
        <v>336</v>
      </c>
      <c r="V954" s="1" t="s">
        <v>336</v>
      </c>
      <c r="W954" s="1" t="s">
        <v>336</v>
      </c>
      <c r="X954" s="1" t="s">
        <v>336</v>
      </c>
      <c r="Y954" s="1" t="s">
        <v>336</v>
      </c>
      <c r="Z954" s="1" t="s">
        <v>336</v>
      </c>
      <c r="AA954" s="1"/>
      <c r="AB954" s="1"/>
      <c r="AC954" s="1"/>
      <c r="AD954" s="1"/>
      <c r="AE954" s="1"/>
      <c r="AF954" s="1"/>
      <c r="AG954" s="1"/>
      <c r="AH954" s="18" t="str">
        <f t="array" ref="AH954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4" s="18" t="str">
        <f t="array" ref="AI954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4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4" s="18" t="e">
        <f>VLOOKUP(data[Lead Name],get_cat!$A$170:$B$171,2,0)</f>
        <v>#N/A</v>
      </c>
    </row>
    <row r="955" spans="1:37" x14ac:dyDescent="0.3">
      <c r="A955" s="1" t="s">
        <v>524</v>
      </c>
      <c r="B955" s="1" t="s">
        <v>336</v>
      </c>
      <c r="C955" s="1" t="s">
        <v>336</v>
      </c>
      <c r="D955" s="1" t="s">
        <v>336</v>
      </c>
      <c r="E955" s="1" t="s">
        <v>526</v>
      </c>
      <c r="F955" s="1" t="s">
        <v>526</v>
      </c>
      <c r="G955" s="1" t="s">
        <v>526</v>
      </c>
      <c r="H955" s="1" t="s">
        <v>526</v>
      </c>
      <c r="I955" s="1" t="s">
        <v>526</v>
      </c>
      <c r="J955" s="1" t="s">
        <v>526</v>
      </c>
      <c r="K955" s="1" t="s">
        <v>526</v>
      </c>
      <c r="L955" s="1" t="s">
        <v>526</v>
      </c>
      <c r="M955" s="1" t="s">
        <v>526</v>
      </c>
      <c r="N955" s="1" t="s">
        <v>526</v>
      </c>
      <c r="O955" s="1" t="s">
        <v>526</v>
      </c>
      <c r="P955" s="1" t="s">
        <v>526</v>
      </c>
      <c r="Q955" s="1" t="s">
        <v>526</v>
      </c>
      <c r="R955" s="1" t="s">
        <v>526</v>
      </c>
      <c r="S955" s="1" t="s">
        <v>526</v>
      </c>
      <c r="T955" s="1" t="s">
        <v>336</v>
      </c>
      <c r="U955" s="1" t="s">
        <v>336</v>
      </c>
      <c r="V955" s="1" t="s">
        <v>336</v>
      </c>
      <c r="W955" s="1" t="s">
        <v>336</v>
      </c>
      <c r="X955" s="1" t="s">
        <v>336</v>
      </c>
      <c r="Y955" s="1" t="s">
        <v>336</v>
      </c>
      <c r="Z955" s="1" t="s">
        <v>336</v>
      </c>
      <c r="AA955" s="1"/>
      <c r="AB955" s="1"/>
      <c r="AC955" s="1"/>
      <c r="AD955" s="1"/>
      <c r="AE955" s="1"/>
      <c r="AF955" s="1"/>
      <c r="AG955" s="1"/>
      <c r="AH955" s="18" t="str">
        <f t="array" ref="AH955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5" s="18" t="str">
        <f t="array" ref="AI955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5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5" s="18" t="e">
        <f>VLOOKUP(data[Lead Name],get_cat!$A$170:$B$171,2,0)</f>
        <v>#N/A</v>
      </c>
    </row>
    <row r="956" spans="1:37" x14ac:dyDescent="0.3">
      <c r="A956" s="1" t="s">
        <v>524</v>
      </c>
      <c r="B956" s="1" t="s">
        <v>336</v>
      </c>
      <c r="C956" s="1" t="s">
        <v>336</v>
      </c>
      <c r="D956" s="1" t="s">
        <v>336</v>
      </c>
      <c r="E956" s="1" t="s">
        <v>526</v>
      </c>
      <c r="F956" s="1" t="s">
        <v>526</v>
      </c>
      <c r="G956" s="1" t="s">
        <v>526</v>
      </c>
      <c r="H956" s="1" t="s">
        <v>526</v>
      </c>
      <c r="I956" s="1" t="s">
        <v>526</v>
      </c>
      <c r="J956" s="1" t="s">
        <v>526</v>
      </c>
      <c r="K956" s="1" t="s">
        <v>526</v>
      </c>
      <c r="L956" s="1" t="s">
        <v>526</v>
      </c>
      <c r="M956" s="1" t="s">
        <v>526</v>
      </c>
      <c r="N956" s="1" t="s">
        <v>526</v>
      </c>
      <c r="O956" s="1" t="s">
        <v>526</v>
      </c>
      <c r="P956" s="1" t="s">
        <v>526</v>
      </c>
      <c r="Q956" s="1" t="s">
        <v>526</v>
      </c>
      <c r="R956" s="1" t="s">
        <v>526</v>
      </c>
      <c r="S956" s="1" t="s">
        <v>526</v>
      </c>
      <c r="T956" s="1" t="s">
        <v>336</v>
      </c>
      <c r="U956" s="1" t="s">
        <v>336</v>
      </c>
      <c r="V956" s="1" t="s">
        <v>336</v>
      </c>
      <c r="W956" s="1" t="s">
        <v>336</v>
      </c>
      <c r="X956" s="1" t="s">
        <v>336</v>
      </c>
      <c r="Y956" s="1" t="s">
        <v>336</v>
      </c>
      <c r="Z956" s="1" t="s">
        <v>336</v>
      </c>
      <c r="AA956" s="1"/>
      <c r="AB956" s="1"/>
      <c r="AC956" s="1"/>
      <c r="AD956" s="1"/>
      <c r="AE956" s="1"/>
      <c r="AF956" s="1"/>
      <c r="AG956" s="1"/>
      <c r="AH956" s="18" t="str">
        <f t="array" ref="AH956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6" s="18" t="str">
        <f t="array" ref="AI956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6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6" s="18" t="e">
        <f>VLOOKUP(data[Lead Name],get_cat!$A$170:$B$171,2,0)</f>
        <v>#N/A</v>
      </c>
    </row>
    <row r="957" spans="1:37" x14ac:dyDescent="0.3">
      <c r="A957" s="1" t="s">
        <v>524</v>
      </c>
      <c r="B957" s="1" t="s">
        <v>336</v>
      </c>
      <c r="C957" s="1" t="s">
        <v>336</v>
      </c>
      <c r="D957" s="1" t="s">
        <v>336</v>
      </c>
      <c r="E957" s="1" t="s">
        <v>526</v>
      </c>
      <c r="F957" s="1" t="s">
        <v>526</v>
      </c>
      <c r="G957" s="1" t="s">
        <v>526</v>
      </c>
      <c r="H957" s="1" t="s">
        <v>526</v>
      </c>
      <c r="I957" s="1" t="s">
        <v>526</v>
      </c>
      <c r="J957" s="1" t="s">
        <v>526</v>
      </c>
      <c r="K957" s="1" t="s">
        <v>526</v>
      </c>
      <c r="L957" s="1" t="s">
        <v>526</v>
      </c>
      <c r="M957" s="1" t="s">
        <v>526</v>
      </c>
      <c r="N957" s="1" t="s">
        <v>526</v>
      </c>
      <c r="O957" s="1" t="s">
        <v>526</v>
      </c>
      <c r="P957" s="1" t="s">
        <v>526</v>
      </c>
      <c r="Q957" s="1" t="s">
        <v>526</v>
      </c>
      <c r="R957" s="1" t="s">
        <v>526</v>
      </c>
      <c r="S957" s="1" t="s">
        <v>526</v>
      </c>
      <c r="T957" s="1" t="s">
        <v>336</v>
      </c>
      <c r="U957" s="1" t="s">
        <v>336</v>
      </c>
      <c r="V957" s="1" t="s">
        <v>336</v>
      </c>
      <c r="W957" s="1" t="s">
        <v>336</v>
      </c>
      <c r="X957" s="1" t="s">
        <v>336</v>
      </c>
      <c r="Y957" s="1" t="s">
        <v>336</v>
      </c>
      <c r="Z957" s="1" t="s">
        <v>336</v>
      </c>
      <c r="AA957" s="1"/>
      <c r="AB957" s="1"/>
      <c r="AC957" s="1"/>
      <c r="AD957" s="1"/>
      <c r="AE957" s="1"/>
      <c r="AF957" s="1"/>
      <c r="AG957" s="1"/>
      <c r="AH957" s="18" t="str">
        <f t="array" ref="AH957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7" s="18" t="str">
        <f t="array" ref="AI957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7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7" s="18" t="e">
        <f>VLOOKUP(data[Lead Name],get_cat!$A$170:$B$171,2,0)</f>
        <v>#N/A</v>
      </c>
    </row>
    <row r="958" spans="1:37" x14ac:dyDescent="0.3">
      <c r="A958" s="1" t="s">
        <v>524</v>
      </c>
      <c r="B958" s="1" t="s">
        <v>336</v>
      </c>
      <c r="C958" s="1" t="s">
        <v>336</v>
      </c>
      <c r="D958" s="1" t="s">
        <v>336</v>
      </c>
      <c r="E958" s="1" t="s">
        <v>526</v>
      </c>
      <c r="F958" s="1" t="s">
        <v>526</v>
      </c>
      <c r="G958" s="1" t="s">
        <v>526</v>
      </c>
      <c r="H958" s="1" t="s">
        <v>526</v>
      </c>
      <c r="I958" s="1" t="s">
        <v>526</v>
      </c>
      <c r="J958" s="1" t="s">
        <v>526</v>
      </c>
      <c r="K958" s="1" t="s">
        <v>526</v>
      </c>
      <c r="L958" s="1" t="s">
        <v>526</v>
      </c>
      <c r="M958" s="1" t="s">
        <v>526</v>
      </c>
      <c r="N958" s="1" t="s">
        <v>526</v>
      </c>
      <c r="O958" s="1" t="s">
        <v>526</v>
      </c>
      <c r="P958" s="1" t="s">
        <v>526</v>
      </c>
      <c r="Q958" s="1" t="s">
        <v>526</v>
      </c>
      <c r="R958" s="1" t="s">
        <v>526</v>
      </c>
      <c r="S958" s="1" t="s">
        <v>526</v>
      </c>
      <c r="T958" s="1" t="s">
        <v>336</v>
      </c>
      <c r="U958" s="1" t="s">
        <v>336</v>
      </c>
      <c r="V958" s="1" t="s">
        <v>336</v>
      </c>
      <c r="W958" s="1" t="s">
        <v>336</v>
      </c>
      <c r="X958" s="1" t="s">
        <v>336</v>
      </c>
      <c r="Y958" s="1" t="s">
        <v>336</v>
      </c>
      <c r="Z958" s="1" t="s">
        <v>336</v>
      </c>
      <c r="AA958" s="1"/>
      <c r="AB958" s="1"/>
      <c r="AC958" s="1"/>
      <c r="AD958" s="1"/>
      <c r="AE958" s="1"/>
      <c r="AF958" s="1"/>
      <c r="AG958" s="1"/>
      <c r="AH958" s="18" t="str">
        <f t="array" ref="AH958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8" s="18" t="str">
        <f t="array" ref="AI958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8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8" s="18" t="e">
        <f>VLOOKUP(data[Lead Name],get_cat!$A$170:$B$171,2,0)</f>
        <v>#N/A</v>
      </c>
    </row>
    <row r="959" spans="1:37" x14ac:dyDescent="0.3">
      <c r="A959" s="1" t="s">
        <v>524</v>
      </c>
      <c r="B959" s="1" t="s">
        <v>336</v>
      </c>
      <c r="C959" s="1" t="s">
        <v>336</v>
      </c>
      <c r="D959" s="1" t="s">
        <v>336</v>
      </c>
      <c r="E959" s="1" t="s">
        <v>526</v>
      </c>
      <c r="F959" s="1" t="s">
        <v>526</v>
      </c>
      <c r="G959" s="1" t="s">
        <v>526</v>
      </c>
      <c r="H959" s="1" t="s">
        <v>526</v>
      </c>
      <c r="I959" s="1" t="s">
        <v>526</v>
      </c>
      <c r="J959" s="1" t="s">
        <v>526</v>
      </c>
      <c r="K959" s="1" t="s">
        <v>526</v>
      </c>
      <c r="L959" s="1" t="s">
        <v>526</v>
      </c>
      <c r="M959" s="1" t="s">
        <v>526</v>
      </c>
      <c r="N959" s="1" t="s">
        <v>526</v>
      </c>
      <c r="O959" s="1" t="s">
        <v>526</v>
      </c>
      <c r="P959" s="1" t="s">
        <v>526</v>
      </c>
      <c r="Q959" s="1" t="s">
        <v>526</v>
      </c>
      <c r="R959" s="1" t="s">
        <v>526</v>
      </c>
      <c r="S959" s="1" t="s">
        <v>526</v>
      </c>
      <c r="T959" s="1" t="s">
        <v>336</v>
      </c>
      <c r="U959" s="1" t="s">
        <v>336</v>
      </c>
      <c r="V959" s="1" t="s">
        <v>336</v>
      </c>
      <c r="W959" s="1" t="s">
        <v>336</v>
      </c>
      <c r="X959" s="1" t="s">
        <v>336</v>
      </c>
      <c r="Y959" s="1" t="s">
        <v>336</v>
      </c>
      <c r="Z959" s="1" t="s">
        <v>336</v>
      </c>
      <c r="AA959" s="1"/>
      <c r="AB959" s="1"/>
      <c r="AC959" s="1"/>
      <c r="AD959" s="1"/>
      <c r="AE959" s="1"/>
      <c r="AF959" s="1"/>
      <c r="AG959" s="1"/>
      <c r="AH959" s="18" t="str">
        <f t="array" ref="AH959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59" s="18" t="str">
        <f t="array" ref="AI959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59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59" s="18" t="e">
        <f>VLOOKUP(data[Lead Name],get_cat!$A$170:$B$171,2,0)</f>
        <v>#N/A</v>
      </c>
    </row>
    <row r="960" spans="1:37" x14ac:dyDescent="0.3">
      <c r="A960" s="1" t="s">
        <v>524</v>
      </c>
      <c r="B960" s="1" t="s">
        <v>336</v>
      </c>
      <c r="C960" s="1" t="s">
        <v>336</v>
      </c>
      <c r="D960" s="1" t="s">
        <v>336</v>
      </c>
      <c r="E960" s="1" t="s">
        <v>526</v>
      </c>
      <c r="F960" s="1" t="s">
        <v>526</v>
      </c>
      <c r="G960" s="1" t="s">
        <v>526</v>
      </c>
      <c r="H960" s="1" t="s">
        <v>526</v>
      </c>
      <c r="I960" s="1" t="s">
        <v>526</v>
      </c>
      <c r="J960" s="1" t="s">
        <v>526</v>
      </c>
      <c r="K960" s="1" t="s">
        <v>526</v>
      </c>
      <c r="L960" s="1" t="s">
        <v>526</v>
      </c>
      <c r="M960" s="1" t="s">
        <v>526</v>
      </c>
      <c r="N960" s="1" t="s">
        <v>526</v>
      </c>
      <c r="O960" s="1" t="s">
        <v>526</v>
      </c>
      <c r="P960" s="1" t="s">
        <v>526</v>
      </c>
      <c r="Q960" s="1" t="s">
        <v>526</v>
      </c>
      <c r="R960" s="1" t="s">
        <v>526</v>
      </c>
      <c r="S960" s="1" t="s">
        <v>526</v>
      </c>
      <c r="T960" s="1" t="s">
        <v>336</v>
      </c>
      <c r="U960" s="1" t="s">
        <v>336</v>
      </c>
      <c r="V960" s="1" t="s">
        <v>336</v>
      </c>
      <c r="W960" s="1" t="s">
        <v>336</v>
      </c>
      <c r="X960" s="1" t="s">
        <v>336</v>
      </c>
      <c r="Y960" s="1" t="s">
        <v>336</v>
      </c>
      <c r="Z960" s="1" t="s">
        <v>336</v>
      </c>
      <c r="AA960" s="1"/>
      <c r="AB960" s="1"/>
      <c r="AC960" s="1"/>
      <c r="AD960" s="1"/>
      <c r="AE960" s="1"/>
      <c r="AF960" s="1"/>
      <c r="AG960" s="1"/>
      <c r="AH960" s="18" t="str">
        <f t="array" ref="AH960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0" s="18" t="str">
        <f t="array" ref="AI960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0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0" s="18" t="e">
        <f>VLOOKUP(data[Lead Name],get_cat!$A$170:$B$171,2,0)</f>
        <v>#N/A</v>
      </c>
    </row>
    <row r="961" spans="1:37" x14ac:dyDescent="0.3">
      <c r="A961" s="1" t="s">
        <v>524</v>
      </c>
      <c r="B961" s="1" t="s">
        <v>336</v>
      </c>
      <c r="C961" s="1" t="s">
        <v>336</v>
      </c>
      <c r="D961" s="1" t="s">
        <v>336</v>
      </c>
      <c r="E961" s="1" t="s">
        <v>526</v>
      </c>
      <c r="F961" s="1" t="s">
        <v>526</v>
      </c>
      <c r="G961" s="1" t="s">
        <v>526</v>
      </c>
      <c r="H961" s="1" t="s">
        <v>526</v>
      </c>
      <c r="I961" s="1" t="s">
        <v>526</v>
      </c>
      <c r="J961" s="1" t="s">
        <v>526</v>
      </c>
      <c r="K961" s="1" t="s">
        <v>526</v>
      </c>
      <c r="L961" s="1" t="s">
        <v>526</v>
      </c>
      <c r="M961" s="1" t="s">
        <v>526</v>
      </c>
      <c r="N961" s="1" t="s">
        <v>526</v>
      </c>
      <c r="O961" s="1" t="s">
        <v>526</v>
      </c>
      <c r="P961" s="1" t="s">
        <v>526</v>
      </c>
      <c r="Q961" s="1" t="s">
        <v>526</v>
      </c>
      <c r="R961" s="1" t="s">
        <v>526</v>
      </c>
      <c r="S961" s="1" t="s">
        <v>526</v>
      </c>
      <c r="T961" s="1" t="s">
        <v>336</v>
      </c>
      <c r="U961" s="1" t="s">
        <v>336</v>
      </c>
      <c r="V961" s="1" t="s">
        <v>336</v>
      </c>
      <c r="W961" s="1" t="s">
        <v>336</v>
      </c>
      <c r="X961" s="1" t="s">
        <v>336</v>
      </c>
      <c r="Y961" s="1" t="s">
        <v>336</v>
      </c>
      <c r="Z961" s="1" t="s">
        <v>336</v>
      </c>
      <c r="AA961" s="1"/>
      <c r="AB961" s="1"/>
      <c r="AC961" s="1"/>
      <c r="AD961" s="1"/>
      <c r="AE961" s="1"/>
      <c r="AF961" s="1"/>
      <c r="AG961" s="1"/>
      <c r="AH961" s="18" t="str">
        <f t="array" ref="AH961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1" s="18" t="str">
        <f t="array" ref="AI961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1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1" s="18" t="e">
        <f>VLOOKUP(data[Lead Name],get_cat!$A$170:$B$171,2,0)</f>
        <v>#N/A</v>
      </c>
    </row>
    <row r="962" spans="1:37" x14ac:dyDescent="0.3">
      <c r="A962" s="1" t="s">
        <v>524</v>
      </c>
      <c r="B962" s="1" t="s">
        <v>336</v>
      </c>
      <c r="C962" s="1" t="s">
        <v>336</v>
      </c>
      <c r="D962" s="1" t="s">
        <v>336</v>
      </c>
      <c r="E962" s="1" t="s">
        <v>526</v>
      </c>
      <c r="F962" s="1" t="s">
        <v>526</v>
      </c>
      <c r="G962" s="1" t="s">
        <v>526</v>
      </c>
      <c r="H962" s="1" t="s">
        <v>526</v>
      </c>
      <c r="I962" s="1" t="s">
        <v>526</v>
      </c>
      <c r="J962" s="1" t="s">
        <v>526</v>
      </c>
      <c r="K962" s="1" t="s">
        <v>526</v>
      </c>
      <c r="L962" s="1" t="s">
        <v>526</v>
      </c>
      <c r="M962" s="1" t="s">
        <v>526</v>
      </c>
      <c r="N962" s="1" t="s">
        <v>526</v>
      </c>
      <c r="O962" s="1" t="s">
        <v>526</v>
      </c>
      <c r="P962" s="1" t="s">
        <v>526</v>
      </c>
      <c r="Q962" s="1" t="s">
        <v>526</v>
      </c>
      <c r="R962" s="1" t="s">
        <v>526</v>
      </c>
      <c r="S962" s="1" t="s">
        <v>526</v>
      </c>
      <c r="T962" s="1" t="s">
        <v>336</v>
      </c>
      <c r="U962" s="1" t="s">
        <v>336</v>
      </c>
      <c r="V962" s="1" t="s">
        <v>336</v>
      </c>
      <c r="W962" s="1" t="s">
        <v>336</v>
      </c>
      <c r="X962" s="1" t="s">
        <v>336</v>
      </c>
      <c r="Y962" s="1" t="s">
        <v>336</v>
      </c>
      <c r="Z962" s="1" t="s">
        <v>336</v>
      </c>
      <c r="AA962" s="1"/>
      <c r="AB962" s="1"/>
      <c r="AC962" s="1"/>
      <c r="AD962" s="1"/>
      <c r="AE962" s="1"/>
      <c r="AF962" s="1"/>
      <c r="AG962" s="1"/>
      <c r="AH962" s="18" t="str">
        <f t="array" ref="AH962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2" s="18" t="str">
        <f t="array" ref="AI962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2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2" s="18" t="e">
        <f>VLOOKUP(data[Lead Name],get_cat!$A$170:$B$171,2,0)</f>
        <v>#N/A</v>
      </c>
    </row>
    <row r="963" spans="1:37" x14ac:dyDescent="0.3">
      <c r="A963" s="1" t="s">
        <v>524</v>
      </c>
      <c r="B963" s="1" t="s">
        <v>336</v>
      </c>
      <c r="C963" s="1" t="s">
        <v>336</v>
      </c>
      <c r="D963" s="1" t="s">
        <v>336</v>
      </c>
      <c r="E963" s="1" t="s">
        <v>526</v>
      </c>
      <c r="F963" s="1" t="s">
        <v>526</v>
      </c>
      <c r="G963" s="1" t="s">
        <v>526</v>
      </c>
      <c r="H963" s="1" t="s">
        <v>526</v>
      </c>
      <c r="I963" s="1" t="s">
        <v>526</v>
      </c>
      <c r="J963" s="1" t="s">
        <v>526</v>
      </c>
      <c r="K963" s="1" t="s">
        <v>526</v>
      </c>
      <c r="L963" s="1" t="s">
        <v>526</v>
      </c>
      <c r="M963" s="1" t="s">
        <v>526</v>
      </c>
      <c r="N963" s="1" t="s">
        <v>526</v>
      </c>
      <c r="O963" s="1" t="s">
        <v>526</v>
      </c>
      <c r="P963" s="1" t="s">
        <v>526</v>
      </c>
      <c r="Q963" s="1" t="s">
        <v>526</v>
      </c>
      <c r="R963" s="1" t="s">
        <v>526</v>
      </c>
      <c r="S963" s="1" t="s">
        <v>526</v>
      </c>
      <c r="T963" s="1" t="s">
        <v>336</v>
      </c>
      <c r="U963" s="1" t="s">
        <v>336</v>
      </c>
      <c r="V963" s="1" t="s">
        <v>336</v>
      </c>
      <c r="W963" s="1" t="s">
        <v>336</v>
      </c>
      <c r="X963" s="1" t="s">
        <v>336</v>
      </c>
      <c r="Y963" s="1" t="s">
        <v>336</v>
      </c>
      <c r="Z963" s="1" t="s">
        <v>336</v>
      </c>
      <c r="AA963" s="1"/>
      <c r="AB963" s="1"/>
      <c r="AC963" s="1"/>
      <c r="AD963" s="1"/>
      <c r="AE963" s="1"/>
      <c r="AF963" s="1"/>
      <c r="AG963" s="1"/>
      <c r="AH963" s="18" t="str">
        <f t="array" ref="AH963">data[[#Headers],[PPD 10 Days]]&amp;": "&amp;TEXT(data[[#This Row],[PPD 10 Days]],"0.00%")&amp;CHAR(10)&amp;data[[#Headers],[PPD 15 Days]]&amp;": "&amp;TEXT(data[[#This Row],[PPD 15 Days]],"0.00%")&amp;CHAR(10)&amp;data[[#Headers],[PPD 20 Days]]&amp;": "&amp;TEXT(data[[#This Row],[PPD 20 Days]],"0.00%")&amp;CHAR(10)&amp;data[[#Headers],[PPD 30 Days]]&amp;": "&amp;TEXT(data[[#This Row],[PPD 30 Days]],"0.00%")</f>
        <v>PPD 10 Days: 0.00%
PPD 15 Days: 0.00%
PPD 20 Days: 0.00%
PPD 30 Days: 0.00%</v>
      </c>
      <c r="AI963" s="18" t="str">
        <f t="array" ref="AI963">data[[#Headers],[% Markup Prevailing Wage]]&amp;": "&amp;TEXT(data[[#This Row],[% Markup Prevailing Wage]],"0.00%")&amp;CHAR(10)&amp;data[[#Headers],[% Markup Non Business/Emergency Hours]]&amp;": "&amp;TEXT(data[[#This Row],[% Markup Non Business/Emergency Hours]],"$0.00")&amp;CHAR(10)&amp;data[[#Headers],[% Markup Materials]]&amp;": "&amp;TEXT(data[[#This Row],[% Markup Materials]],"0.00%")</f>
        <v>% Markup Prevailing Wage: 0.00%
% Markup Non Business/Emergency Hours: $0.00
% Markup Materials: 0.00%</v>
      </c>
      <c r="AJ963" s="18" t="str">
        <f>data[[#Headers],[Contract Manager Name]]&amp;": "&amp;data[[#This Row],[Contract Manager Name]]&amp;CHAR(10)&amp;LEFT(data[[#Headers],[Primary Address (Street, City, Town)]],14)&amp;": "&amp;data[[#This Row],[Primary Address (Street, City, Town)]]&amp;CHAR(10)&amp;data[[#Headers],[Phone Number]]&amp;": "&amp;data[[#This Row],[Phone Number]]&amp;CHAR(10)&amp;data[[#Headers],[Fax Number]]&amp;": "&amp;data[[#This Row],[Fax Number]]</f>
        <v xml:space="preserve">Contract Manager Name:  
Primary Addres:  
Phone Number:  
Fax Number:  </v>
      </c>
      <c r="AK963" s="18" t="e">
        <f>VLOOKUP(data[Lead Name],get_cat!$A$170:$B$171,2,0)</f>
        <v>#N/A</v>
      </c>
    </row>
    <row r="964" spans="1:37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8"/>
      <c r="AI964" s="18"/>
      <c r="AJ964" s="18"/>
      <c r="AK964" s="18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zoomScale="70" zoomScaleNormal="70" workbookViewId="0">
      <pane xSplit="2" ySplit="1" topLeftCell="H134" activePane="bottomRight" state="frozenSplit"/>
      <selection activeCell="B171" sqref="B171"/>
      <selection pane="topRight" activeCell="B171" sqref="B171"/>
      <selection pane="bottomLeft" activeCell="B171" sqref="B171"/>
      <selection pane="bottomRight" activeCell="B171" sqref="B171"/>
    </sheetView>
  </sheetViews>
  <sheetFormatPr defaultRowHeight="14.4" x14ac:dyDescent="0.3"/>
  <cols>
    <col min="1" max="1" width="37" customWidth="1"/>
    <col min="2" max="2" width="49.88671875" bestFit="1" customWidth="1"/>
    <col min="3" max="3" width="47.33203125" bestFit="1" customWidth="1"/>
    <col min="4" max="6" width="47.33203125" style="1" customWidth="1"/>
    <col min="7" max="8" width="45.6640625" style="1" customWidth="1"/>
    <col min="9" max="10" width="12" customWidth="1"/>
    <col min="11" max="11" width="11" customWidth="1"/>
    <col min="12" max="15" width="10.6640625" customWidth="1"/>
    <col min="16" max="16" width="11.109375" customWidth="1"/>
    <col min="17" max="17" width="12.109375" customWidth="1"/>
    <col min="18" max="18" width="12" customWidth="1"/>
    <col min="19" max="19" width="11.6640625" customWidth="1"/>
    <col min="20" max="20" width="10.6640625" customWidth="1"/>
    <col min="21" max="21" width="11.109375" customWidth="1"/>
    <col min="22" max="22" width="10.6640625" customWidth="1"/>
    <col min="23" max="23" width="11.6640625" customWidth="1"/>
    <col min="25" max="25" width="176.88671875" bestFit="1" customWidth="1"/>
    <col min="26" max="26" width="51.88671875" customWidth="1"/>
  </cols>
  <sheetData>
    <row r="1" spans="1:25" ht="15" x14ac:dyDescent="0.25">
      <c r="A1" s="7" t="str">
        <f>'County and Category Lookup'!$D$3</f>
        <v>Select Trade Category</v>
      </c>
      <c r="B1" s="6" t="s">
        <v>1</v>
      </c>
      <c r="C1" s="6" t="s">
        <v>520</v>
      </c>
      <c r="D1" s="6" t="s">
        <v>516</v>
      </c>
      <c r="E1" s="6" t="s">
        <v>5</v>
      </c>
      <c r="F1" s="6" t="s">
        <v>6</v>
      </c>
      <c r="G1" s="6" t="s">
        <v>514</v>
      </c>
      <c r="H1" s="6" t="s">
        <v>439</v>
      </c>
      <c r="I1" s="6" t="s">
        <v>223</v>
      </c>
      <c r="J1" s="6" t="s">
        <v>224</v>
      </c>
      <c r="K1" s="6" t="s">
        <v>225</v>
      </c>
      <c r="L1" s="6" t="s">
        <v>226</v>
      </c>
      <c r="M1" s="6" t="s">
        <v>227</v>
      </c>
      <c r="N1" s="6" t="s">
        <v>228</v>
      </c>
      <c r="O1" s="6" t="s">
        <v>229</v>
      </c>
      <c r="P1" s="6" t="s">
        <v>230</v>
      </c>
      <c r="Q1" s="6" t="s">
        <v>231</v>
      </c>
      <c r="R1" s="6" t="s">
        <v>232</v>
      </c>
      <c r="S1" s="6" t="s">
        <v>233</v>
      </c>
      <c r="T1" s="6" t="s">
        <v>234</v>
      </c>
      <c r="U1" s="6" t="s">
        <v>235</v>
      </c>
      <c r="V1" s="6" t="s">
        <v>236</v>
      </c>
      <c r="W1" s="6" t="s">
        <v>237</v>
      </c>
      <c r="X1" s="6" t="s">
        <v>515</v>
      </c>
      <c r="Y1" s="6" t="s">
        <v>649</v>
      </c>
    </row>
    <row r="2" spans="1:25" ht="19.5" x14ac:dyDescent="0.25">
      <c r="B2" s="8" t="str">
        <f t="array" ref="B2">IFERROR(INDEX(data[[#All],[Vendor Name]],SMALL(IF(data[[#All],[Category]]=$A$1,ROW(data[[#All],[Vendor Name]])),ROW(1:1)),1),"")</f>
        <v/>
      </c>
      <c r="C2" s="3" t="str">
        <f t="array" ref="C2">IFERROR(INDEX(data[[#All],[Vendor Contact Info]],MATCH(get_cat!$B2&amp;$A$1,data[[#All],[Vendor Name]]&amp;data[[#All],[Category]],0),),"")</f>
        <v/>
      </c>
      <c r="D2" s="9" t="str">
        <f t="array" ref="D2">IFERROR(INDEX(data[[#All],[Category]],MATCH(get_cat!$B2&amp;$A$1,data[[#All],[Vendor Name]]&amp;data[[#All],[Category]],0),),"")</f>
        <v/>
      </c>
      <c r="E2" s="3" t="str">
        <f t="array" ref="E2">IFERROR(INDEX(data[[#All],[Email]],MATCH(get_cat!$B2&amp;$A$1,data[[#All],[Vendor Name]]&amp;data[[#All],[Category]],0),),"")</f>
        <v/>
      </c>
      <c r="F2" s="3" t="str">
        <f t="array" ref="F2">IFERROR(INDEX(data[[#All],[COMMBUYS MBPO Link2]],MATCH(get_cat!$B2&amp;$A$1,data[[#All],[Vendor Name]]&amp;data[[#All],[Category]],0),),"")</f>
        <v/>
      </c>
      <c r="G2" s="5" t="str">
        <f t="array" ref="G2">IFERROR(INDEX(data[[#All],[Prompt Pay]],MATCH(get_cat!$B2&amp;$A$1,data[[#All],[Vendor Name]]&amp;data[[#All],[Category]],0),),"")</f>
        <v/>
      </c>
      <c r="H2" s="5" t="str">
        <f t="array" ref="H2">IFERROR(INDEX(data[[#All],[% Markup Prevailing Wage2]],MATCH(get_cat!$B2&amp;$A$1,data[[#All],[Vendor Name]]&amp;data[[#All],[Category]],0),),"")</f>
        <v/>
      </c>
      <c r="I2" s="2" t="str">
        <f t="array" ref="I2">IFERROR(INDEX(data[[#All],[Statewide]],MATCH(get_cat!$B2&amp;$A$1,data[[#All],[Vendor Name]]&amp;data[[#All],[Category]],0),),"")</f>
        <v/>
      </c>
      <c r="J2" s="2" t="str">
        <f t="array" ref="J2">IFERROR(INDEX(data[[#All],[Barnstable]],MATCH(get_cat!$B2&amp;$A$1,data[[#All],[Vendor Name]]&amp;data[[#All],[Category]],0),),"")</f>
        <v/>
      </c>
      <c r="K2" s="2" t="str">
        <f t="array" ref="K2">IFERROR(INDEX(data[[#All],[Berkshire]],MATCH(get_cat!$B2&amp;$A$1,data[[#All],[Vendor Name]]&amp;data[[#All],[Category]],0),),"")</f>
        <v/>
      </c>
      <c r="L2" s="2" t="str">
        <f t="array" ref="L2">IFERROR(INDEX(data[[#All],[Bristol]],MATCH(get_cat!$B2&amp;$A$1,data[[#All],[Vendor Name]]&amp;data[[#All],[Category]],0),),"")</f>
        <v/>
      </c>
      <c r="M2" s="2" t="str">
        <f t="array" ref="M2">IFERROR(INDEX(data[[#All],[Dukes]],MATCH(get_cat!$B2&amp;$A$1,data[[#All],[Vendor Name]]&amp;data[[#All],[Category]],0),),"")</f>
        <v/>
      </c>
      <c r="N2" s="2" t="str">
        <f t="array" ref="N2">IFERROR(INDEX(data[[#All],[Essex]],MATCH(get_cat!$B2&amp;$A$1,data[[#All],[Vendor Name]]&amp;data[[#All],[Category]],0),),"")</f>
        <v/>
      </c>
      <c r="O2" s="2" t="str">
        <f t="array" ref="O2">IFERROR(INDEX(data[[#All],[Franklin]],MATCH(get_cat!$B2&amp;$A$1,data[[#All],[Vendor Name]]&amp;data[[#All],[Category]],0),),"")</f>
        <v/>
      </c>
      <c r="P2" s="2" t="str">
        <f t="array" ref="P2">IFERROR(INDEX(data[[#All],[Hampden]],MATCH(get_cat!$B2&amp;$A$1,data[[#All],[Vendor Name]]&amp;data[[#All],[Category]],0),),"")</f>
        <v/>
      </c>
      <c r="Q2" s="2" t="str">
        <f t="array" ref="Q2">IFERROR(INDEX(data[[#All],[Hampshire]],MATCH(get_cat!$B2&amp;$A$1,data[[#All],[Vendor Name]]&amp;data[[#All],[Category]],0),),"")</f>
        <v/>
      </c>
      <c r="R2" s="2" t="str">
        <f t="array" ref="R2">IFERROR(INDEX(data[[#All],[Middlesex]],MATCH(get_cat!$B2&amp;$A$1,data[[#All],[Vendor Name]]&amp;data[[#All],[Category]],0),),"")</f>
        <v/>
      </c>
      <c r="S2" s="2" t="str">
        <f t="array" ref="S2">IFERROR(INDEX(data[[#All],[Nantucket]],MATCH(get_cat!$B2&amp;$A$1,data[[#All],[Vendor Name]]&amp;data[[#All],[Category]],0),),"")</f>
        <v/>
      </c>
      <c r="T2" s="2" t="str">
        <f t="array" ref="T2">IFERROR(INDEX(data[[#All],[Norfolk]],MATCH(get_cat!$B2&amp;$A$1,data[[#All],[Vendor Name]]&amp;data[[#All],[Category]],0),),"")</f>
        <v/>
      </c>
      <c r="U2" s="2" t="str">
        <f t="array" ref="U2">IFERROR(INDEX(data[[#All],[Plymouth]],MATCH(get_cat!$B2&amp;$A$1,data[[#All],[Vendor Name]]&amp;data[[#All],[Category]],0),),"")</f>
        <v/>
      </c>
      <c r="V2" s="2" t="str">
        <f t="array" ref="V2">IFERROR(INDEX(data[[#All],[Suffolk]],MATCH(get_cat!$B2&amp;$A$1,data[[#All],[Vendor Name]]&amp;data[[#All],[Category]],0),),"")</f>
        <v/>
      </c>
      <c r="W2" s="2" t="str">
        <f t="array" ref="W2">IFERROR(INDEX(data[[#All],[Worcester]],MATCH(get_cat!$B2&amp;$A$1,data[[#All],[Vendor Name]]&amp;data[[#All],[Category]],0),),"")</f>
        <v/>
      </c>
      <c r="X2" s="2" t="str">
        <f t="array" ref="X2">IFERROR(INDEX(data[[#All],[Contract Doc ID]],MATCH(get_cat!$B2&amp;$A$1,data[[#All],[Vendor Name]]&amp;data[[#All],[Category]],0),),"")</f>
        <v/>
      </c>
      <c r="Y2" s="2" t="str">
        <f t="array" ref="Y2">IFERROR(INDEX(data[[#All],[OSD Contract Manager]],MATCH(get_cat!$B2&amp;$A$1,data[[#All],[Vendor Name]]&amp;data[[#All],[Category]],0),),"")</f>
        <v/>
      </c>
    </row>
    <row r="3" spans="1:25" ht="19.5" x14ac:dyDescent="0.25">
      <c r="B3" s="8" t="str">
        <f t="array" ref="B3">IFERROR(INDEX(data[[#All],[Vendor Name]],SMALL(IF(data[[#All],[Category]]=$A$1,ROW(data[[#All],[Vendor Name]])),ROW(2:2)),1),"")</f>
        <v/>
      </c>
      <c r="C3" s="3" t="str">
        <f t="array" ref="C3">IFERROR(INDEX(data[[#All],[Vendor Contact Info]],MATCH(get_cat!$B3&amp;$A$1,data[[#All],[Vendor Name]]&amp;data[[#All],[Category]],0),),"")</f>
        <v/>
      </c>
      <c r="D3" s="9" t="str">
        <f t="array" ref="D3">IFERROR(INDEX(data[[#All],[Category]],MATCH(get_cat!$B3&amp;$A$1,data[[#All],[Vendor Name]]&amp;data[[#All],[Category]],0),),"")</f>
        <v/>
      </c>
      <c r="E3" s="3" t="str">
        <f t="array" ref="E3">IFERROR(INDEX(data[[#All],[Email]],MATCH(get_cat!$B3&amp;$A$1,data[[#All],[Vendor Name]]&amp;data[[#All],[Category]],0),),"")</f>
        <v/>
      </c>
      <c r="F3" s="3" t="str">
        <f t="array" ref="F3">IFERROR(INDEX(data[[#All],[COMMBUYS MBPO Link2]],MATCH(get_cat!$B3&amp;$A$1,data[[#All],[Vendor Name]]&amp;data[[#All],[Category]],0),),"")</f>
        <v/>
      </c>
      <c r="G3" s="5" t="str">
        <f t="array" ref="G3">IFERROR(INDEX(data[[#All],[Prompt Pay]],MATCH(get_cat!$B3&amp;$A$1,data[[#All],[Vendor Name]]&amp;data[[#All],[Category]],0),),"")</f>
        <v/>
      </c>
      <c r="H3" s="5" t="str">
        <f t="array" ref="H3">IFERROR(INDEX(data[[#All],[% Markup Prevailing Wage2]],MATCH(get_cat!$B3&amp;$A$1,data[[#All],[Vendor Name]]&amp;data[[#All],[Category]],0),),"")</f>
        <v/>
      </c>
      <c r="I3" s="2" t="str">
        <f t="array" ref="I3">IFERROR(INDEX(data[[#All],[Statewide]],MATCH(get_cat!$B3&amp;$A$1,data[[#All],[Vendor Name]]&amp;data[[#All],[Category]],0),),"")</f>
        <v/>
      </c>
      <c r="J3" s="2" t="str">
        <f t="array" ref="J3">IFERROR(INDEX(data[[#All],[Barnstable]],MATCH(get_cat!$B3&amp;$A$1,data[[#All],[Vendor Name]]&amp;data[[#All],[Category]],0),),"")</f>
        <v/>
      </c>
      <c r="K3" s="2" t="str">
        <f t="array" ref="K3">IFERROR(INDEX(data[[#All],[Berkshire]],MATCH(get_cat!$B3&amp;$A$1,data[[#All],[Vendor Name]]&amp;data[[#All],[Category]],0),),"")</f>
        <v/>
      </c>
      <c r="L3" s="2" t="str">
        <f t="array" ref="L3">IFERROR(INDEX(data[[#All],[Bristol]],MATCH(get_cat!$B3&amp;$A$1,data[[#All],[Vendor Name]]&amp;data[[#All],[Category]],0),),"")</f>
        <v/>
      </c>
      <c r="M3" s="2" t="str">
        <f t="array" ref="M3">IFERROR(INDEX(data[[#All],[Dukes]],MATCH(get_cat!$B3&amp;$A$1,data[[#All],[Vendor Name]]&amp;data[[#All],[Category]],0),),"")</f>
        <v/>
      </c>
      <c r="N3" s="2" t="str">
        <f t="array" ref="N3">IFERROR(INDEX(data[[#All],[Essex]],MATCH(get_cat!$B3&amp;$A$1,data[[#All],[Vendor Name]]&amp;data[[#All],[Category]],0),),"")</f>
        <v/>
      </c>
      <c r="O3" s="2" t="str">
        <f t="array" ref="O3">IFERROR(INDEX(data[[#All],[Franklin]],MATCH(get_cat!$B3&amp;$A$1,data[[#All],[Vendor Name]]&amp;data[[#All],[Category]],0),),"")</f>
        <v/>
      </c>
      <c r="P3" s="2" t="str">
        <f t="array" ref="P3">IFERROR(INDEX(data[[#All],[Hampden]],MATCH(get_cat!$B3&amp;$A$1,data[[#All],[Vendor Name]]&amp;data[[#All],[Category]],0),),"")</f>
        <v/>
      </c>
      <c r="Q3" s="2" t="str">
        <f t="array" ref="Q3">IFERROR(INDEX(data[[#All],[Hampshire]],MATCH(get_cat!$B3&amp;$A$1,data[[#All],[Vendor Name]]&amp;data[[#All],[Category]],0),),"")</f>
        <v/>
      </c>
      <c r="R3" s="2" t="str">
        <f t="array" ref="R3">IFERROR(INDEX(data[[#All],[Middlesex]],MATCH(get_cat!$B3&amp;$A$1,data[[#All],[Vendor Name]]&amp;data[[#All],[Category]],0),),"")</f>
        <v/>
      </c>
      <c r="S3" s="2" t="str">
        <f t="array" ref="S3">IFERROR(INDEX(data[[#All],[Nantucket]],MATCH(get_cat!$B3&amp;$A$1,data[[#All],[Vendor Name]]&amp;data[[#All],[Category]],0),),"")</f>
        <v/>
      </c>
      <c r="T3" s="2" t="str">
        <f t="array" ref="T3">IFERROR(INDEX(data[[#All],[Norfolk]],MATCH(get_cat!$B3&amp;$A$1,data[[#All],[Vendor Name]]&amp;data[[#All],[Category]],0),),"")</f>
        <v/>
      </c>
      <c r="U3" s="2" t="str">
        <f t="array" ref="U3">IFERROR(INDEX(data[[#All],[Plymouth]],MATCH(get_cat!$B3&amp;$A$1,data[[#All],[Vendor Name]]&amp;data[[#All],[Category]],0),),"")</f>
        <v/>
      </c>
      <c r="V3" s="2" t="str">
        <f t="array" ref="V3">IFERROR(INDEX(data[[#All],[Suffolk]],MATCH(get_cat!$B3&amp;$A$1,data[[#All],[Vendor Name]]&amp;data[[#All],[Category]],0),),"")</f>
        <v/>
      </c>
      <c r="W3" s="2" t="str">
        <f t="array" ref="W3">IFERROR(INDEX(data[[#All],[Worcester]],MATCH(get_cat!$B3&amp;$A$1,data[[#All],[Vendor Name]]&amp;data[[#All],[Category]],0),),"")</f>
        <v/>
      </c>
      <c r="X3" s="2" t="str">
        <f t="array" ref="X3">IFERROR(INDEX(data[[#All],[Contract Doc ID]],MATCH(get_cat!$B3&amp;$A$1,data[[#All],[Vendor Name]]&amp;data[[#All],[Category]],0),),"")</f>
        <v/>
      </c>
      <c r="Y3" s="19" t="str">
        <f t="array" ref="Y3">IFERROR(INDEX(data[[#All],[OSD Contract Manager]],MATCH(get_cat!$B3&amp;$A$1,data[[#All],[Vendor Name]]&amp;data[[#All],[Category]],0),),"")</f>
        <v/>
      </c>
    </row>
    <row r="4" spans="1:25" ht="19.5" x14ac:dyDescent="0.25">
      <c r="B4" s="8" t="str">
        <f t="array" ref="B4">IFERROR(INDEX(data[[#All],[Vendor Name]],SMALL(IF(data[[#All],[Category]]=$A$1,ROW(data[[#All],[Vendor Name]])),ROW(3:3)),1),"")</f>
        <v/>
      </c>
      <c r="C4" s="3" t="str">
        <f t="array" ref="C4">IFERROR(INDEX(data[[#All],[Vendor Contact Info]],MATCH(get_cat!$B4&amp;$A$1,data[[#All],[Vendor Name]]&amp;data[[#All],[Category]],0),),"")</f>
        <v/>
      </c>
      <c r="D4" s="9" t="str">
        <f t="array" ref="D4">IFERROR(INDEX(data[[#All],[Category]],MATCH(get_cat!$B4&amp;$A$1,data[[#All],[Vendor Name]]&amp;data[[#All],[Category]],0),),"")</f>
        <v/>
      </c>
      <c r="E4" s="3" t="str">
        <f t="array" ref="E4">IFERROR(INDEX(data[[#All],[Email]],MATCH(get_cat!$B4&amp;$A$1,data[[#All],[Vendor Name]]&amp;data[[#All],[Category]],0),),"")</f>
        <v/>
      </c>
      <c r="F4" s="3" t="str">
        <f t="array" ref="F4">IFERROR(INDEX(data[[#All],[COMMBUYS MBPO Link2]],MATCH(get_cat!$B4&amp;$A$1,data[[#All],[Vendor Name]]&amp;data[[#All],[Category]],0),),"")</f>
        <v/>
      </c>
      <c r="G4" s="5" t="str">
        <f t="array" ref="G4">IFERROR(INDEX(data[[#All],[Prompt Pay]],MATCH(get_cat!$B4&amp;$A$1,data[[#All],[Vendor Name]]&amp;data[[#All],[Category]],0),),"")</f>
        <v/>
      </c>
      <c r="H4" s="5" t="str">
        <f t="array" ref="H4">IFERROR(INDEX(data[[#All],[% Markup Prevailing Wage2]],MATCH(get_cat!$B4&amp;$A$1,data[[#All],[Vendor Name]]&amp;data[[#All],[Category]],0),),"")</f>
        <v/>
      </c>
      <c r="I4" s="2" t="str">
        <f t="array" ref="I4">IFERROR(INDEX(data[[#All],[Statewide]],MATCH(get_cat!$B4&amp;$A$1,data[[#All],[Vendor Name]]&amp;data[[#All],[Category]],0),),"")</f>
        <v/>
      </c>
      <c r="J4" s="2" t="str">
        <f t="array" ref="J4">IFERROR(INDEX(data[[#All],[Barnstable]],MATCH(get_cat!$B4&amp;$A$1,data[[#All],[Vendor Name]]&amp;data[[#All],[Category]],0),),"")</f>
        <v/>
      </c>
      <c r="K4" s="2" t="str">
        <f t="array" ref="K4">IFERROR(INDEX(data[[#All],[Berkshire]],MATCH(get_cat!$B4&amp;$A$1,data[[#All],[Vendor Name]]&amp;data[[#All],[Category]],0),),"")</f>
        <v/>
      </c>
      <c r="L4" s="2" t="str">
        <f t="array" ref="L4">IFERROR(INDEX(data[[#All],[Bristol]],MATCH(get_cat!$B4&amp;$A$1,data[[#All],[Vendor Name]]&amp;data[[#All],[Category]],0),),"")</f>
        <v/>
      </c>
      <c r="M4" s="2" t="str">
        <f t="array" ref="M4">IFERROR(INDEX(data[[#All],[Dukes]],MATCH(get_cat!$B4&amp;$A$1,data[[#All],[Vendor Name]]&amp;data[[#All],[Category]],0),),"")</f>
        <v/>
      </c>
      <c r="N4" s="2" t="str">
        <f t="array" ref="N4">IFERROR(INDEX(data[[#All],[Essex]],MATCH(get_cat!$B4&amp;$A$1,data[[#All],[Vendor Name]]&amp;data[[#All],[Category]],0),),"")</f>
        <v/>
      </c>
      <c r="O4" s="2" t="str">
        <f t="array" ref="O4">IFERROR(INDEX(data[[#All],[Franklin]],MATCH(get_cat!$B4&amp;$A$1,data[[#All],[Vendor Name]]&amp;data[[#All],[Category]],0),),"")</f>
        <v/>
      </c>
      <c r="P4" s="2" t="str">
        <f t="array" ref="P4">IFERROR(INDEX(data[[#All],[Hampden]],MATCH(get_cat!$B4&amp;$A$1,data[[#All],[Vendor Name]]&amp;data[[#All],[Category]],0),),"")</f>
        <v/>
      </c>
      <c r="Q4" s="2" t="str">
        <f t="array" ref="Q4">IFERROR(INDEX(data[[#All],[Hampshire]],MATCH(get_cat!$B4&amp;$A$1,data[[#All],[Vendor Name]]&amp;data[[#All],[Category]],0),),"")</f>
        <v/>
      </c>
      <c r="R4" s="2" t="str">
        <f t="array" ref="R4">IFERROR(INDEX(data[[#All],[Middlesex]],MATCH(get_cat!$B4&amp;$A$1,data[[#All],[Vendor Name]]&amp;data[[#All],[Category]],0),),"")</f>
        <v/>
      </c>
      <c r="S4" s="2" t="str">
        <f t="array" ref="S4">IFERROR(INDEX(data[[#All],[Nantucket]],MATCH(get_cat!$B4&amp;$A$1,data[[#All],[Vendor Name]]&amp;data[[#All],[Category]],0),),"")</f>
        <v/>
      </c>
      <c r="T4" s="2" t="str">
        <f t="array" ref="T4">IFERROR(INDEX(data[[#All],[Norfolk]],MATCH(get_cat!$B4&amp;$A$1,data[[#All],[Vendor Name]]&amp;data[[#All],[Category]],0),),"")</f>
        <v/>
      </c>
      <c r="U4" s="2" t="str">
        <f t="array" ref="U4">IFERROR(INDEX(data[[#All],[Plymouth]],MATCH(get_cat!$B4&amp;$A$1,data[[#All],[Vendor Name]]&amp;data[[#All],[Category]],0),),"")</f>
        <v/>
      </c>
      <c r="V4" s="2" t="str">
        <f t="array" ref="V4">IFERROR(INDEX(data[[#All],[Suffolk]],MATCH(get_cat!$B4&amp;$A$1,data[[#All],[Vendor Name]]&amp;data[[#All],[Category]],0),),"")</f>
        <v/>
      </c>
      <c r="W4" s="2" t="str">
        <f t="array" ref="W4">IFERROR(INDEX(data[[#All],[Worcester]],MATCH(get_cat!$B4&amp;$A$1,data[[#All],[Vendor Name]]&amp;data[[#All],[Category]],0),),"")</f>
        <v/>
      </c>
      <c r="X4" s="2" t="str">
        <f t="array" ref="X4">IFERROR(INDEX(data[[#All],[Contract Doc ID]],MATCH(get_cat!$B4&amp;$A$1,data[[#All],[Vendor Name]]&amp;data[[#All],[Category]],0),),"")</f>
        <v/>
      </c>
      <c r="Y4" s="19" t="str">
        <f t="array" ref="Y4">IFERROR(INDEX(data[[#All],[OSD Contract Manager]],MATCH(get_cat!$B4&amp;$A$1,data[[#All],[Vendor Name]]&amp;data[[#All],[Category]],0),),"")</f>
        <v/>
      </c>
    </row>
    <row r="5" spans="1:25" ht="19.5" x14ac:dyDescent="0.25">
      <c r="B5" s="8" t="str">
        <f t="array" ref="B5">IFERROR(INDEX(data[[#All],[Vendor Name]],SMALL(IF(data[[#All],[Category]]=$A$1,ROW(data[[#All],[Vendor Name]])),ROW(4:4)),1),"")</f>
        <v/>
      </c>
      <c r="C5" s="3" t="str">
        <f t="array" ref="C5">IFERROR(INDEX(data[[#All],[Vendor Contact Info]],MATCH(get_cat!$B5&amp;$A$1,data[[#All],[Vendor Name]]&amp;data[[#All],[Category]],0),),"")</f>
        <v/>
      </c>
      <c r="D5" s="9" t="str">
        <f t="array" ref="D5">IFERROR(INDEX(data[[#All],[Category]],MATCH(get_cat!$B5&amp;$A$1,data[[#All],[Vendor Name]]&amp;data[[#All],[Category]],0),),"")</f>
        <v/>
      </c>
      <c r="E5" s="3" t="str">
        <f t="array" ref="E5">IFERROR(INDEX(data[[#All],[Email]],MATCH(get_cat!$B5&amp;$A$1,data[[#All],[Vendor Name]]&amp;data[[#All],[Category]],0),),"")</f>
        <v/>
      </c>
      <c r="F5" s="3" t="str">
        <f t="array" ref="F5">IFERROR(INDEX(data[[#All],[COMMBUYS MBPO Link2]],MATCH(get_cat!$B5&amp;$A$1,data[[#All],[Vendor Name]]&amp;data[[#All],[Category]],0),),"")</f>
        <v/>
      </c>
      <c r="G5" s="5" t="str">
        <f t="array" ref="G5">IFERROR(INDEX(data[[#All],[Prompt Pay]],MATCH(get_cat!$B5&amp;$A$1,data[[#All],[Vendor Name]]&amp;data[[#All],[Category]],0),),"")</f>
        <v/>
      </c>
      <c r="H5" s="5" t="str">
        <f t="array" ref="H5">IFERROR(INDEX(data[[#All],[% Markup Prevailing Wage2]],MATCH(get_cat!$B5&amp;$A$1,data[[#All],[Vendor Name]]&amp;data[[#All],[Category]],0),),"")</f>
        <v/>
      </c>
      <c r="I5" s="2" t="str">
        <f t="array" ref="I5">IFERROR(INDEX(data[[#All],[Statewide]],MATCH(get_cat!$B5&amp;$A$1,data[[#All],[Vendor Name]]&amp;data[[#All],[Category]],0),),"")</f>
        <v/>
      </c>
      <c r="J5" s="2" t="str">
        <f t="array" ref="J5">IFERROR(INDEX(data[[#All],[Barnstable]],MATCH(get_cat!$B5&amp;$A$1,data[[#All],[Vendor Name]]&amp;data[[#All],[Category]],0),),"")</f>
        <v/>
      </c>
      <c r="K5" s="2" t="str">
        <f t="array" ref="K5">IFERROR(INDEX(data[[#All],[Berkshire]],MATCH(get_cat!$B5&amp;$A$1,data[[#All],[Vendor Name]]&amp;data[[#All],[Category]],0),),"")</f>
        <v/>
      </c>
      <c r="L5" s="2" t="str">
        <f t="array" ref="L5">IFERROR(INDEX(data[[#All],[Bristol]],MATCH(get_cat!$B5&amp;$A$1,data[[#All],[Vendor Name]]&amp;data[[#All],[Category]],0),),"")</f>
        <v/>
      </c>
      <c r="M5" s="2" t="str">
        <f t="array" ref="M5">IFERROR(INDEX(data[[#All],[Dukes]],MATCH(get_cat!$B5&amp;$A$1,data[[#All],[Vendor Name]]&amp;data[[#All],[Category]],0),),"")</f>
        <v/>
      </c>
      <c r="N5" s="2" t="str">
        <f t="array" ref="N5">IFERROR(INDEX(data[[#All],[Essex]],MATCH(get_cat!$B5&amp;$A$1,data[[#All],[Vendor Name]]&amp;data[[#All],[Category]],0),),"")</f>
        <v/>
      </c>
      <c r="O5" s="2" t="str">
        <f t="array" ref="O5">IFERROR(INDEX(data[[#All],[Franklin]],MATCH(get_cat!$B5&amp;$A$1,data[[#All],[Vendor Name]]&amp;data[[#All],[Category]],0),),"")</f>
        <v/>
      </c>
      <c r="P5" s="2" t="str">
        <f t="array" ref="P5">IFERROR(INDEX(data[[#All],[Hampden]],MATCH(get_cat!$B5&amp;$A$1,data[[#All],[Vendor Name]]&amp;data[[#All],[Category]],0),),"")</f>
        <v/>
      </c>
      <c r="Q5" s="2" t="str">
        <f t="array" ref="Q5">IFERROR(INDEX(data[[#All],[Hampshire]],MATCH(get_cat!$B5&amp;$A$1,data[[#All],[Vendor Name]]&amp;data[[#All],[Category]],0),),"")</f>
        <v/>
      </c>
      <c r="R5" s="2" t="str">
        <f t="array" ref="R5">IFERROR(INDEX(data[[#All],[Middlesex]],MATCH(get_cat!$B5&amp;$A$1,data[[#All],[Vendor Name]]&amp;data[[#All],[Category]],0),),"")</f>
        <v/>
      </c>
      <c r="S5" s="2" t="str">
        <f t="array" ref="S5">IFERROR(INDEX(data[[#All],[Nantucket]],MATCH(get_cat!$B5&amp;$A$1,data[[#All],[Vendor Name]]&amp;data[[#All],[Category]],0),),"")</f>
        <v/>
      </c>
      <c r="T5" s="2" t="str">
        <f t="array" ref="T5">IFERROR(INDEX(data[[#All],[Norfolk]],MATCH(get_cat!$B5&amp;$A$1,data[[#All],[Vendor Name]]&amp;data[[#All],[Category]],0),),"")</f>
        <v/>
      </c>
      <c r="U5" s="2" t="str">
        <f t="array" ref="U5">IFERROR(INDEX(data[[#All],[Plymouth]],MATCH(get_cat!$B5&amp;$A$1,data[[#All],[Vendor Name]]&amp;data[[#All],[Category]],0),),"")</f>
        <v/>
      </c>
      <c r="V5" s="2" t="str">
        <f t="array" ref="V5">IFERROR(INDEX(data[[#All],[Suffolk]],MATCH(get_cat!$B5&amp;$A$1,data[[#All],[Vendor Name]]&amp;data[[#All],[Category]],0),),"")</f>
        <v/>
      </c>
      <c r="W5" s="2" t="str">
        <f t="array" ref="W5">IFERROR(INDEX(data[[#All],[Worcester]],MATCH(get_cat!$B5&amp;$A$1,data[[#All],[Vendor Name]]&amp;data[[#All],[Category]],0),),"")</f>
        <v/>
      </c>
      <c r="X5" s="2" t="str">
        <f t="array" ref="X5">IFERROR(INDEX(data[[#All],[Contract Doc ID]],MATCH(get_cat!$B5&amp;$A$1,data[[#All],[Vendor Name]]&amp;data[[#All],[Category]],0),),"")</f>
        <v/>
      </c>
      <c r="Y5" s="19" t="str">
        <f t="array" ref="Y5">IFERROR(INDEX(data[[#All],[OSD Contract Manager]],MATCH(get_cat!$B5&amp;$A$1,data[[#All],[Vendor Name]]&amp;data[[#All],[Category]],0),),"")</f>
        <v/>
      </c>
    </row>
    <row r="6" spans="1:25" ht="19.5" x14ac:dyDescent="0.25">
      <c r="B6" s="8" t="str">
        <f t="array" ref="B6">IFERROR(INDEX(data[[#All],[Vendor Name]],SMALL(IF(data[[#All],[Category]]=$A$1,ROW(data[[#All],[Vendor Name]])),ROW(5:5)),1),"")</f>
        <v/>
      </c>
      <c r="C6" s="3" t="str">
        <f t="array" ref="C6">IFERROR(INDEX(data[[#All],[Vendor Contact Info]],MATCH(get_cat!$B6&amp;$A$1,data[[#All],[Vendor Name]]&amp;data[[#All],[Category]],0),),"")</f>
        <v/>
      </c>
      <c r="D6" s="9" t="str">
        <f t="array" ref="D6">IFERROR(INDEX(data[[#All],[Category]],MATCH(get_cat!$B6&amp;$A$1,data[[#All],[Vendor Name]]&amp;data[[#All],[Category]],0),),"")</f>
        <v/>
      </c>
      <c r="E6" s="3" t="str">
        <f t="array" ref="E6">IFERROR(INDEX(data[[#All],[Email]],MATCH(get_cat!$B6&amp;$A$1,data[[#All],[Vendor Name]]&amp;data[[#All],[Category]],0),),"")</f>
        <v/>
      </c>
      <c r="F6" s="3" t="str">
        <f t="array" ref="F6">IFERROR(INDEX(data[[#All],[COMMBUYS MBPO Link2]],MATCH(get_cat!$B6&amp;$A$1,data[[#All],[Vendor Name]]&amp;data[[#All],[Category]],0),),"")</f>
        <v/>
      </c>
      <c r="G6" s="5" t="str">
        <f t="array" ref="G6">IFERROR(INDEX(data[[#All],[Prompt Pay]],MATCH(get_cat!$B6&amp;$A$1,data[[#All],[Vendor Name]]&amp;data[[#All],[Category]],0),),"")</f>
        <v/>
      </c>
      <c r="H6" s="5" t="str">
        <f t="array" ref="H6">IFERROR(INDEX(data[[#All],[% Markup Prevailing Wage2]],MATCH(get_cat!$B6&amp;$A$1,data[[#All],[Vendor Name]]&amp;data[[#All],[Category]],0),),"")</f>
        <v/>
      </c>
      <c r="I6" s="2" t="str">
        <f t="array" ref="I6">IFERROR(INDEX(data[[#All],[Statewide]],MATCH(get_cat!$B6&amp;$A$1,data[[#All],[Vendor Name]]&amp;data[[#All],[Category]],0),),"")</f>
        <v/>
      </c>
      <c r="J6" s="2" t="str">
        <f t="array" ref="J6">IFERROR(INDEX(data[[#All],[Barnstable]],MATCH(get_cat!$B6&amp;$A$1,data[[#All],[Vendor Name]]&amp;data[[#All],[Category]],0),),"")</f>
        <v/>
      </c>
      <c r="K6" s="2" t="str">
        <f t="array" ref="K6">IFERROR(INDEX(data[[#All],[Berkshire]],MATCH(get_cat!$B6&amp;$A$1,data[[#All],[Vendor Name]]&amp;data[[#All],[Category]],0),),"")</f>
        <v/>
      </c>
      <c r="L6" s="2" t="str">
        <f t="array" ref="L6">IFERROR(INDEX(data[[#All],[Bristol]],MATCH(get_cat!$B6&amp;$A$1,data[[#All],[Vendor Name]]&amp;data[[#All],[Category]],0),),"")</f>
        <v/>
      </c>
      <c r="M6" s="2" t="str">
        <f t="array" ref="M6">IFERROR(INDEX(data[[#All],[Dukes]],MATCH(get_cat!$B6&amp;$A$1,data[[#All],[Vendor Name]]&amp;data[[#All],[Category]],0),),"")</f>
        <v/>
      </c>
      <c r="N6" s="2" t="str">
        <f t="array" ref="N6">IFERROR(INDEX(data[[#All],[Essex]],MATCH(get_cat!$B6&amp;$A$1,data[[#All],[Vendor Name]]&amp;data[[#All],[Category]],0),),"")</f>
        <v/>
      </c>
      <c r="O6" s="2" t="str">
        <f t="array" ref="O6">IFERROR(INDEX(data[[#All],[Franklin]],MATCH(get_cat!$B6&amp;$A$1,data[[#All],[Vendor Name]]&amp;data[[#All],[Category]],0),),"")</f>
        <v/>
      </c>
      <c r="P6" s="2" t="str">
        <f t="array" ref="P6">IFERROR(INDEX(data[[#All],[Hampden]],MATCH(get_cat!$B6&amp;$A$1,data[[#All],[Vendor Name]]&amp;data[[#All],[Category]],0),),"")</f>
        <v/>
      </c>
      <c r="Q6" s="2" t="str">
        <f t="array" ref="Q6">IFERROR(INDEX(data[[#All],[Hampshire]],MATCH(get_cat!$B6&amp;$A$1,data[[#All],[Vendor Name]]&amp;data[[#All],[Category]],0),),"")</f>
        <v/>
      </c>
      <c r="R6" s="2" t="str">
        <f t="array" ref="R6">IFERROR(INDEX(data[[#All],[Middlesex]],MATCH(get_cat!$B6&amp;$A$1,data[[#All],[Vendor Name]]&amp;data[[#All],[Category]],0),),"")</f>
        <v/>
      </c>
      <c r="S6" s="2" t="str">
        <f t="array" ref="S6">IFERROR(INDEX(data[[#All],[Nantucket]],MATCH(get_cat!$B6&amp;$A$1,data[[#All],[Vendor Name]]&amp;data[[#All],[Category]],0),),"")</f>
        <v/>
      </c>
      <c r="T6" s="2" t="str">
        <f t="array" ref="T6">IFERROR(INDEX(data[[#All],[Norfolk]],MATCH(get_cat!$B6&amp;$A$1,data[[#All],[Vendor Name]]&amp;data[[#All],[Category]],0),),"")</f>
        <v/>
      </c>
      <c r="U6" s="2" t="str">
        <f t="array" ref="U6">IFERROR(INDEX(data[[#All],[Plymouth]],MATCH(get_cat!$B6&amp;$A$1,data[[#All],[Vendor Name]]&amp;data[[#All],[Category]],0),),"")</f>
        <v/>
      </c>
      <c r="V6" s="2" t="str">
        <f t="array" ref="V6">IFERROR(INDEX(data[[#All],[Suffolk]],MATCH(get_cat!$B6&amp;$A$1,data[[#All],[Vendor Name]]&amp;data[[#All],[Category]],0),),"")</f>
        <v/>
      </c>
      <c r="W6" s="2" t="str">
        <f t="array" ref="W6">IFERROR(INDEX(data[[#All],[Worcester]],MATCH(get_cat!$B6&amp;$A$1,data[[#All],[Vendor Name]]&amp;data[[#All],[Category]],0),),"")</f>
        <v/>
      </c>
      <c r="X6" s="2" t="str">
        <f t="array" ref="X6">IFERROR(INDEX(data[[#All],[Contract Doc ID]],MATCH(get_cat!$B6&amp;$A$1,data[[#All],[Vendor Name]]&amp;data[[#All],[Category]],0),),"")</f>
        <v/>
      </c>
      <c r="Y6" s="19" t="str">
        <f t="array" ref="Y6">IFERROR(INDEX(data[[#All],[OSD Contract Manager]],MATCH(get_cat!$B6&amp;$A$1,data[[#All],[Vendor Name]]&amp;data[[#All],[Category]],0),),"")</f>
        <v/>
      </c>
    </row>
    <row r="7" spans="1:25" ht="19.5" x14ac:dyDescent="0.25">
      <c r="B7" s="8" t="str">
        <f t="array" ref="B7">IFERROR(INDEX(data[[#All],[Vendor Name]],SMALL(IF(data[[#All],[Category]]=$A$1,ROW(data[[#All],[Vendor Name]])),ROW(6:6)),1),"")</f>
        <v/>
      </c>
      <c r="C7" s="3" t="str">
        <f t="array" ref="C7">IFERROR(INDEX(data[[#All],[Vendor Contact Info]],MATCH(get_cat!$B7&amp;$A$1,data[[#All],[Vendor Name]]&amp;data[[#All],[Category]],0),),"")</f>
        <v/>
      </c>
      <c r="D7" s="9" t="str">
        <f t="array" ref="D7">IFERROR(INDEX(data[[#All],[Category]],MATCH(get_cat!$B7&amp;$A$1,data[[#All],[Vendor Name]]&amp;data[[#All],[Category]],0),),"")</f>
        <v/>
      </c>
      <c r="E7" s="3" t="str">
        <f t="array" ref="E7">IFERROR(INDEX(data[[#All],[Email]],MATCH(get_cat!$B7&amp;$A$1,data[[#All],[Vendor Name]]&amp;data[[#All],[Category]],0),),"")</f>
        <v/>
      </c>
      <c r="F7" s="3" t="str">
        <f t="array" ref="F7">IFERROR(INDEX(data[[#All],[COMMBUYS MBPO Link2]],MATCH(get_cat!$B7&amp;$A$1,data[[#All],[Vendor Name]]&amp;data[[#All],[Category]],0),),"")</f>
        <v/>
      </c>
      <c r="G7" s="5" t="str">
        <f t="array" ref="G7">IFERROR(INDEX(data[[#All],[Prompt Pay]],MATCH(get_cat!$B7&amp;$A$1,data[[#All],[Vendor Name]]&amp;data[[#All],[Category]],0),),"")</f>
        <v/>
      </c>
      <c r="H7" s="5" t="str">
        <f t="array" ref="H7">IFERROR(INDEX(data[[#All],[% Markup Prevailing Wage2]],MATCH(get_cat!$B7&amp;$A$1,data[[#All],[Vendor Name]]&amp;data[[#All],[Category]],0),),"")</f>
        <v/>
      </c>
      <c r="I7" s="2" t="str">
        <f t="array" ref="I7">IFERROR(INDEX(data[[#All],[Statewide]],MATCH(get_cat!$B7&amp;$A$1,data[[#All],[Vendor Name]]&amp;data[[#All],[Category]],0),),"")</f>
        <v/>
      </c>
      <c r="J7" s="2" t="str">
        <f t="array" ref="J7">IFERROR(INDEX(data[[#All],[Barnstable]],MATCH(get_cat!$B7&amp;$A$1,data[[#All],[Vendor Name]]&amp;data[[#All],[Category]],0),),"")</f>
        <v/>
      </c>
      <c r="K7" s="2" t="str">
        <f t="array" ref="K7">IFERROR(INDEX(data[[#All],[Berkshire]],MATCH(get_cat!$B7&amp;$A$1,data[[#All],[Vendor Name]]&amp;data[[#All],[Category]],0),),"")</f>
        <v/>
      </c>
      <c r="L7" s="2" t="str">
        <f t="array" ref="L7">IFERROR(INDEX(data[[#All],[Bristol]],MATCH(get_cat!$B7&amp;$A$1,data[[#All],[Vendor Name]]&amp;data[[#All],[Category]],0),),"")</f>
        <v/>
      </c>
      <c r="M7" s="2" t="str">
        <f t="array" ref="M7">IFERROR(INDEX(data[[#All],[Dukes]],MATCH(get_cat!$B7&amp;$A$1,data[[#All],[Vendor Name]]&amp;data[[#All],[Category]],0),),"")</f>
        <v/>
      </c>
      <c r="N7" s="2" t="str">
        <f t="array" ref="N7">IFERROR(INDEX(data[[#All],[Essex]],MATCH(get_cat!$B7&amp;$A$1,data[[#All],[Vendor Name]]&amp;data[[#All],[Category]],0),),"")</f>
        <v/>
      </c>
      <c r="O7" s="2" t="str">
        <f t="array" ref="O7">IFERROR(INDEX(data[[#All],[Franklin]],MATCH(get_cat!$B7&amp;$A$1,data[[#All],[Vendor Name]]&amp;data[[#All],[Category]],0),),"")</f>
        <v/>
      </c>
      <c r="P7" s="2" t="str">
        <f t="array" ref="P7">IFERROR(INDEX(data[[#All],[Hampden]],MATCH(get_cat!$B7&amp;$A$1,data[[#All],[Vendor Name]]&amp;data[[#All],[Category]],0),),"")</f>
        <v/>
      </c>
      <c r="Q7" s="2" t="str">
        <f t="array" ref="Q7">IFERROR(INDEX(data[[#All],[Hampshire]],MATCH(get_cat!$B7&amp;$A$1,data[[#All],[Vendor Name]]&amp;data[[#All],[Category]],0),),"")</f>
        <v/>
      </c>
      <c r="R7" s="2" t="str">
        <f t="array" ref="R7">IFERROR(INDEX(data[[#All],[Middlesex]],MATCH(get_cat!$B7&amp;$A$1,data[[#All],[Vendor Name]]&amp;data[[#All],[Category]],0),),"")</f>
        <v/>
      </c>
      <c r="S7" s="2" t="str">
        <f t="array" ref="S7">IFERROR(INDEX(data[[#All],[Nantucket]],MATCH(get_cat!$B7&amp;$A$1,data[[#All],[Vendor Name]]&amp;data[[#All],[Category]],0),),"")</f>
        <v/>
      </c>
      <c r="T7" s="2" t="str">
        <f t="array" ref="T7">IFERROR(INDEX(data[[#All],[Norfolk]],MATCH(get_cat!$B7&amp;$A$1,data[[#All],[Vendor Name]]&amp;data[[#All],[Category]],0),),"")</f>
        <v/>
      </c>
      <c r="U7" s="2" t="str">
        <f t="array" ref="U7">IFERROR(INDEX(data[[#All],[Plymouth]],MATCH(get_cat!$B7&amp;$A$1,data[[#All],[Vendor Name]]&amp;data[[#All],[Category]],0),),"")</f>
        <v/>
      </c>
      <c r="V7" s="2" t="str">
        <f t="array" ref="V7">IFERROR(INDEX(data[[#All],[Suffolk]],MATCH(get_cat!$B7&amp;$A$1,data[[#All],[Vendor Name]]&amp;data[[#All],[Category]],0),),"")</f>
        <v/>
      </c>
      <c r="W7" s="2" t="str">
        <f t="array" ref="W7">IFERROR(INDEX(data[[#All],[Worcester]],MATCH(get_cat!$B7&amp;$A$1,data[[#All],[Vendor Name]]&amp;data[[#All],[Category]],0),),"")</f>
        <v/>
      </c>
      <c r="X7" s="2" t="str">
        <f t="array" ref="X7">IFERROR(INDEX(data[[#All],[Contract Doc ID]],MATCH(get_cat!$B7&amp;$A$1,data[[#All],[Vendor Name]]&amp;data[[#All],[Category]],0),),"")</f>
        <v/>
      </c>
      <c r="Y7" s="19" t="str">
        <f t="array" ref="Y7">IFERROR(INDEX(data[[#All],[OSD Contract Manager]],MATCH(get_cat!$B7&amp;$A$1,data[[#All],[Vendor Name]]&amp;data[[#All],[Category]],0),),"")</f>
        <v/>
      </c>
    </row>
    <row r="8" spans="1:25" ht="19.5" x14ac:dyDescent="0.25">
      <c r="B8" s="8" t="str">
        <f t="array" ref="B8">IFERROR(INDEX(data[[#All],[Vendor Name]],SMALL(IF(data[[#All],[Category]]=$A$1,ROW(data[[#All],[Vendor Name]])),ROW(7:7)),1),"")</f>
        <v/>
      </c>
      <c r="C8" s="3" t="str">
        <f t="array" ref="C8">IFERROR(INDEX(data[[#All],[Vendor Contact Info]],MATCH(get_cat!$B8&amp;$A$1,data[[#All],[Vendor Name]]&amp;data[[#All],[Category]],0),),"")</f>
        <v/>
      </c>
      <c r="D8" s="9" t="str">
        <f t="array" ref="D8">IFERROR(INDEX(data[[#All],[Category]],MATCH(get_cat!$B8&amp;$A$1,data[[#All],[Vendor Name]]&amp;data[[#All],[Category]],0),),"")</f>
        <v/>
      </c>
      <c r="E8" s="3" t="str">
        <f t="array" ref="E8">IFERROR(INDEX(data[[#All],[Email]],MATCH(get_cat!$B8&amp;$A$1,data[[#All],[Vendor Name]]&amp;data[[#All],[Category]],0),),"")</f>
        <v/>
      </c>
      <c r="F8" s="3" t="str">
        <f t="array" ref="F8">IFERROR(INDEX(data[[#All],[COMMBUYS MBPO Link2]],MATCH(get_cat!$B8&amp;$A$1,data[[#All],[Vendor Name]]&amp;data[[#All],[Category]],0),),"")</f>
        <v/>
      </c>
      <c r="G8" s="5" t="str">
        <f t="array" ref="G8">IFERROR(INDEX(data[[#All],[Prompt Pay]],MATCH(get_cat!$B8&amp;$A$1,data[[#All],[Vendor Name]]&amp;data[[#All],[Category]],0),),"")</f>
        <v/>
      </c>
      <c r="H8" s="5" t="str">
        <f t="array" ref="H8">IFERROR(INDEX(data[[#All],[% Markup Prevailing Wage2]],MATCH(get_cat!$B8&amp;$A$1,data[[#All],[Vendor Name]]&amp;data[[#All],[Category]],0),),"")</f>
        <v/>
      </c>
      <c r="I8" s="2" t="str">
        <f t="array" ref="I8">IFERROR(INDEX(data[[#All],[Statewide]],MATCH(get_cat!$B8&amp;$A$1,data[[#All],[Vendor Name]]&amp;data[[#All],[Category]],0),),"")</f>
        <v/>
      </c>
      <c r="J8" s="2" t="str">
        <f t="array" ref="J8">IFERROR(INDEX(data[[#All],[Barnstable]],MATCH(get_cat!$B8&amp;$A$1,data[[#All],[Vendor Name]]&amp;data[[#All],[Category]],0),),"")</f>
        <v/>
      </c>
      <c r="K8" s="2" t="str">
        <f t="array" ref="K8">IFERROR(INDEX(data[[#All],[Berkshire]],MATCH(get_cat!$B8&amp;$A$1,data[[#All],[Vendor Name]]&amp;data[[#All],[Category]],0),),"")</f>
        <v/>
      </c>
      <c r="L8" s="2" t="str">
        <f t="array" ref="L8">IFERROR(INDEX(data[[#All],[Bristol]],MATCH(get_cat!$B8&amp;$A$1,data[[#All],[Vendor Name]]&amp;data[[#All],[Category]],0),),"")</f>
        <v/>
      </c>
      <c r="M8" s="2" t="str">
        <f t="array" ref="M8">IFERROR(INDEX(data[[#All],[Dukes]],MATCH(get_cat!$B8&amp;$A$1,data[[#All],[Vendor Name]]&amp;data[[#All],[Category]],0),),"")</f>
        <v/>
      </c>
      <c r="N8" s="2" t="str">
        <f t="array" ref="N8">IFERROR(INDEX(data[[#All],[Essex]],MATCH(get_cat!$B8&amp;$A$1,data[[#All],[Vendor Name]]&amp;data[[#All],[Category]],0),),"")</f>
        <v/>
      </c>
      <c r="O8" s="2" t="str">
        <f t="array" ref="O8">IFERROR(INDEX(data[[#All],[Franklin]],MATCH(get_cat!$B8&amp;$A$1,data[[#All],[Vendor Name]]&amp;data[[#All],[Category]],0),),"")</f>
        <v/>
      </c>
      <c r="P8" s="2" t="str">
        <f t="array" ref="P8">IFERROR(INDEX(data[[#All],[Hampden]],MATCH(get_cat!$B8&amp;$A$1,data[[#All],[Vendor Name]]&amp;data[[#All],[Category]],0),),"")</f>
        <v/>
      </c>
      <c r="Q8" s="2" t="str">
        <f t="array" ref="Q8">IFERROR(INDEX(data[[#All],[Hampshire]],MATCH(get_cat!$B8&amp;$A$1,data[[#All],[Vendor Name]]&amp;data[[#All],[Category]],0),),"")</f>
        <v/>
      </c>
      <c r="R8" s="2" t="str">
        <f t="array" ref="R8">IFERROR(INDEX(data[[#All],[Middlesex]],MATCH(get_cat!$B8&amp;$A$1,data[[#All],[Vendor Name]]&amp;data[[#All],[Category]],0),),"")</f>
        <v/>
      </c>
      <c r="S8" s="2" t="str">
        <f t="array" ref="S8">IFERROR(INDEX(data[[#All],[Nantucket]],MATCH(get_cat!$B8&amp;$A$1,data[[#All],[Vendor Name]]&amp;data[[#All],[Category]],0),),"")</f>
        <v/>
      </c>
      <c r="T8" s="2" t="str">
        <f t="array" ref="T8">IFERROR(INDEX(data[[#All],[Norfolk]],MATCH(get_cat!$B8&amp;$A$1,data[[#All],[Vendor Name]]&amp;data[[#All],[Category]],0),),"")</f>
        <v/>
      </c>
      <c r="U8" s="2" t="str">
        <f t="array" ref="U8">IFERROR(INDEX(data[[#All],[Plymouth]],MATCH(get_cat!$B8&amp;$A$1,data[[#All],[Vendor Name]]&amp;data[[#All],[Category]],0),),"")</f>
        <v/>
      </c>
      <c r="V8" s="2" t="str">
        <f t="array" ref="V8">IFERROR(INDEX(data[[#All],[Suffolk]],MATCH(get_cat!$B8&amp;$A$1,data[[#All],[Vendor Name]]&amp;data[[#All],[Category]],0),),"")</f>
        <v/>
      </c>
      <c r="W8" s="2" t="str">
        <f t="array" ref="W8">IFERROR(INDEX(data[[#All],[Worcester]],MATCH(get_cat!$B8&amp;$A$1,data[[#All],[Vendor Name]]&amp;data[[#All],[Category]],0),),"")</f>
        <v/>
      </c>
      <c r="X8" s="2" t="str">
        <f t="array" ref="X8">IFERROR(INDEX(data[[#All],[Contract Doc ID]],MATCH(get_cat!$B8&amp;$A$1,data[[#All],[Vendor Name]]&amp;data[[#All],[Category]],0),),"")</f>
        <v/>
      </c>
      <c r="Y8" s="19" t="str">
        <f t="array" ref="Y8">IFERROR(INDEX(data[[#All],[OSD Contract Manager]],MATCH(get_cat!$B8&amp;$A$1,data[[#All],[Vendor Name]]&amp;data[[#All],[Category]],0),),"")</f>
        <v/>
      </c>
    </row>
    <row r="9" spans="1:25" ht="19.5" x14ac:dyDescent="0.25">
      <c r="B9" s="8" t="str">
        <f t="array" ref="B9">IFERROR(INDEX(data[[#All],[Vendor Name]],SMALL(IF(data[[#All],[Category]]=$A$1,ROW(data[[#All],[Vendor Name]])),ROW(8:8)),1),"")</f>
        <v/>
      </c>
      <c r="C9" s="3" t="str">
        <f t="array" ref="C9">IFERROR(INDEX(data[[#All],[Vendor Contact Info]],MATCH(get_cat!$B9&amp;$A$1,data[[#All],[Vendor Name]]&amp;data[[#All],[Category]],0),),"")</f>
        <v/>
      </c>
      <c r="D9" s="9" t="str">
        <f t="array" ref="D9">IFERROR(INDEX(data[[#All],[Category]],MATCH(get_cat!$B9&amp;$A$1,data[[#All],[Vendor Name]]&amp;data[[#All],[Category]],0),),"")</f>
        <v/>
      </c>
      <c r="E9" s="3" t="str">
        <f t="array" ref="E9">IFERROR(INDEX(data[[#All],[Email]],MATCH(get_cat!$B9&amp;$A$1,data[[#All],[Vendor Name]]&amp;data[[#All],[Category]],0),),"")</f>
        <v/>
      </c>
      <c r="F9" s="3" t="str">
        <f t="array" ref="F9">IFERROR(INDEX(data[[#All],[COMMBUYS MBPO Link2]],MATCH(get_cat!$B9&amp;$A$1,data[[#All],[Vendor Name]]&amp;data[[#All],[Category]],0),),"")</f>
        <v/>
      </c>
      <c r="G9" s="5" t="str">
        <f t="array" ref="G9">IFERROR(INDEX(data[[#All],[Prompt Pay]],MATCH(get_cat!$B9&amp;$A$1,data[[#All],[Vendor Name]]&amp;data[[#All],[Category]],0),),"")</f>
        <v/>
      </c>
      <c r="H9" s="5" t="str">
        <f t="array" ref="H9">IFERROR(INDEX(data[[#All],[% Markup Prevailing Wage2]],MATCH(get_cat!$B9&amp;$A$1,data[[#All],[Vendor Name]]&amp;data[[#All],[Category]],0),),"")</f>
        <v/>
      </c>
      <c r="I9" s="2" t="str">
        <f t="array" ref="I9">IFERROR(INDEX(data[[#All],[Statewide]],MATCH(get_cat!$B9&amp;$A$1,data[[#All],[Vendor Name]]&amp;data[[#All],[Category]],0),),"")</f>
        <v/>
      </c>
      <c r="J9" s="2" t="str">
        <f t="array" ref="J9">IFERROR(INDEX(data[[#All],[Barnstable]],MATCH(get_cat!$B9&amp;$A$1,data[[#All],[Vendor Name]]&amp;data[[#All],[Category]],0),),"")</f>
        <v/>
      </c>
      <c r="K9" s="2" t="str">
        <f t="array" ref="K9">IFERROR(INDEX(data[[#All],[Berkshire]],MATCH(get_cat!$B9&amp;$A$1,data[[#All],[Vendor Name]]&amp;data[[#All],[Category]],0),),"")</f>
        <v/>
      </c>
      <c r="L9" s="2" t="str">
        <f t="array" ref="L9">IFERROR(INDEX(data[[#All],[Bristol]],MATCH(get_cat!$B9&amp;$A$1,data[[#All],[Vendor Name]]&amp;data[[#All],[Category]],0),),"")</f>
        <v/>
      </c>
      <c r="M9" s="2" t="str">
        <f t="array" ref="M9">IFERROR(INDEX(data[[#All],[Dukes]],MATCH(get_cat!$B9&amp;$A$1,data[[#All],[Vendor Name]]&amp;data[[#All],[Category]],0),),"")</f>
        <v/>
      </c>
      <c r="N9" s="2" t="str">
        <f t="array" ref="N9">IFERROR(INDEX(data[[#All],[Essex]],MATCH(get_cat!$B9&amp;$A$1,data[[#All],[Vendor Name]]&amp;data[[#All],[Category]],0),),"")</f>
        <v/>
      </c>
      <c r="O9" s="2" t="str">
        <f t="array" ref="O9">IFERROR(INDEX(data[[#All],[Franklin]],MATCH(get_cat!$B9&amp;$A$1,data[[#All],[Vendor Name]]&amp;data[[#All],[Category]],0),),"")</f>
        <v/>
      </c>
      <c r="P9" s="2" t="str">
        <f t="array" ref="P9">IFERROR(INDEX(data[[#All],[Hampden]],MATCH(get_cat!$B9&amp;$A$1,data[[#All],[Vendor Name]]&amp;data[[#All],[Category]],0),),"")</f>
        <v/>
      </c>
      <c r="Q9" s="2" t="str">
        <f t="array" ref="Q9">IFERROR(INDEX(data[[#All],[Hampshire]],MATCH(get_cat!$B9&amp;$A$1,data[[#All],[Vendor Name]]&amp;data[[#All],[Category]],0),),"")</f>
        <v/>
      </c>
      <c r="R9" s="2" t="str">
        <f t="array" ref="R9">IFERROR(INDEX(data[[#All],[Middlesex]],MATCH(get_cat!$B9&amp;$A$1,data[[#All],[Vendor Name]]&amp;data[[#All],[Category]],0),),"")</f>
        <v/>
      </c>
      <c r="S9" s="2" t="str">
        <f t="array" ref="S9">IFERROR(INDEX(data[[#All],[Nantucket]],MATCH(get_cat!$B9&amp;$A$1,data[[#All],[Vendor Name]]&amp;data[[#All],[Category]],0),),"")</f>
        <v/>
      </c>
      <c r="T9" s="2" t="str">
        <f t="array" ref="T9">IFERROR(INDEX(data[[#All],[Norfolk]],MATCH(get_cat!$B9&amp;$A$1,data[[#All],[Vendor Name]]&amp;data[[#All],[Category]],0),),"")</f>
        <v/>
      </c>
      <c r="U9" s="2" t="str">
        <f t="array" ref="U9">IFERROR(INDEX(data[[#All],[Plymouth]],MATCH(get_cat!$B9&amp;$A$1,data[[#All],[Vendor Name]]&amp;data[[#All],[Category]],0),),"")</f>
        <v/>
      </c>
      <c r="V9" s="2" t="str">
        <f t="array" ref="V9">IFERROR(INDEX(data[[#All],[Suffolk]],MATCH(get_cat!$B9&amp;$A$1,data[[#All],[Vendor Name]]&amp;data[[#All],[Category]],0),),"")</f>
        <v/>
      </c>
      <c r="W9" s="2" t="str">
        <f t="array" ref="W9">IFERROR(INDEX(data[[#All],[Worcester]],MATCH(get_cat!$B9&amp;$A$1,data[[#All],[Vendor Name]]&amp;data[[#All],[Category]],0),),"")</f>
        <v/>
      </c>
      <c r="X9" s="2" t="str">
        <f t="array" ref="X9">IFERROR(INDEX(data[[#All],[Contract Doc ID]],MATCH(get_cat!$B9&amp;$A$1,data[[#All],[Vendor Name]]&amp;data[[#All],[Category]],0),),"")</f>
        <v/>
      </c>
      <c r="Y9" s="19" t="str">
        <f t="array" ref="Y9">IFERROR(INDEX(data[[#All],[OSD Contract Manager]],MATCH(get_cat!$B9&amp;$A$1,data[[#All],[Vendor Name]]&amp;data[[#All],[Category]],0),),"")</f>
        <v/>
      </c>
    </row>
    <row r="10" spans="1:25" ht="19.5" x14ac:dyDescent="0.25">
      <c r="B10" s="8" t="str">
        <f t="array" ref="B10">IFERROR(INDEX(data[[#All],[Vendor Name]],SMALL(IF(data[[#All],[Category]]=$A$1,ROW(data[[#All],[Vendor Name]])),ROW(9:9)),1),"")</f>
        <v/>
      </c>
      <c r="C10" s="3" t="str">
        <f t="array" ref="C10">IFERROR(INDEX(data[[#All],[Vendor Contact Info]],MATCH(get_cat!$B10&amp;$A$1,data[[#All],[Vendor Name]]&amp;data[[#All],[Category]],0),),"")</f>
        <v/>
      </c>
      <c r="D10" s="9" t="str">
        <f t="array" ref="D10">IFERROR(INDEX(data[[#All],[Category]],MATCH(get_cat!$B10&amp;$A$1,data[[#All],[Vendor Name]]&amp;data[[#All],[Category]],0),),"")</f>
        <v/>
      </c>
      <c r="E10" s="3" t="str">
        <f t="array" ref="E10">IFERROR(INDEX(data[[#All],[Email]],MATCH(get_cat!$B10&amp;$A$1,data[[#All],[Vendor Name]]&amp;data[[#All],[Category]],0),),"")</f>
        <v/>
      </c>
      <c r="F10" s="3" t="str">
        <f t="array" ref="F10">IFERROR(INDEX(data[[#All],[COMMBUYS MBPO Link2]],MATCH(get_cat!$B10&amp;$A$1,data[[#All],[Vendor Name]]&amp;data[[#All],[Category]],0),),"")</f>
        <v/>
      </c>
      <c r="G10" s="5" t="str">
        <f t="array" ref="G10">IFERROR(INDEX(data[[#All],[Prompt Pay]],MATCH(get_cat!$B10&amp;$A$1,data[[#All],[Vendor Name]]&amp;data[[#All],[Category]],0),),"")</f>
        <v/>
      </c>
      <c r="H10" s="5" t="str">
        <f t="array" ref="H10">IFERROR(INDEX(data[[#All],[% Markup Prevailing Wage2]],MATCH(get_cat!$B10&amp;$A$1,data[[#All],[Vendor Name]]&amp;data[[#All],[Category]],0),),"")</f>
        <v/>
      </c>
      <c r="I10" s="2" t="str">
        <f t="array" ref="I10">IFERROR(INDEX(data[[#All],[Statewide]],MATCH(get_cat!$B10&amp;$A$1,data[[#All],[Vendor Name]]&amp;data[[#All],[Category]],0),),"")</f>
        <v/>
      </c>
      <c r="J10" s="2" t="str">
        <f t="array" ref="J10">IFERROR(INDEX(data[[#All],[Barnstable]],MATCH(get_cat!$B10&amp;$A$1,data[[#All],[Vendor Name]]&amp;data[[#All],[Category]],0),),"")</f>
        <v/>
      </c>
      <c r="K10" s="2" t="str">
        <f t="array" ref="K10">IFERROR(INDEX(data[[#All],[Berkshire]],MATCH(get_cat!$B10&amp;$A$1,data[[#All],[Vendor Name]]&amp;data[[#All],[Category]],0),),"")</f>
        <v/>
      </c>
      <c r="L10" s="2" t="str">
        <f t="array" ref="L10">IFERROR(INDEX(data[[#All],[Bristol]],MATCH(get_cat!$B10&amp;$A$1,data[[#All],[Vendor Name]]&amp;data[[#All],[Category]],0),),"")</f>
        <v/>
      </c>
      <c r="M10" s="2" t="str">
        <f t="array" ref="M10">IFERROR(INDEX(data[[#All],[Dukes]],MATCH(get_cat!$B10&amp;$A$1,data[[#All],[Vendor Name]]&amp;data[[#All],[Category]],0),),"")</f>
        <v/>
      </c>
      <c r="N10" s="2" t="str">
        <f t="array" ref="N10">IFERROR(INDEX(data[[#All],[Essex]],MATCH(get_cat!$B10&amp;$A$1,data[[#All],[Vendor Name]]&amp;data[[#All],[Category]],0),),"")</f>
        <v/>
      </c>
      <c r="O10" s="2" t="str">
        <f t="array" ref="O10">IFERROR(INDEX(data[[#All],[Franklin]],MATCH(get_cat!$B10&amp;$A$1,data[[#All],[Vendor Name]]&amp;data[[#All],[Category]],0),),"")</f>
        <v/>
      </c>
      <c r="P10" s="2" t="str">
        <f t="array" ref="P10">IFERROR(INDEX(data[[#All],[Hampden]],MATCH(get_cat!$B10&amp;$A$1,data[[#All],[Vendor Name]]&amp;data[[#All],[Category]],0),),"")</f>
        <v/>
      </c>
      <c r="Q10" s="2" t="str">
        <f t="array" ref="Q10">IFERROR(INDEX(data[[#All],[Hampshire]],MATCH(get_cat!$B10&amp;$A$1,data[[#All],[Vendor Name]]&amp;data[[#All],[Category]],0),),"")</f>
        <v/>
      </c>
      <c r="R10" s="2" t="str">
        <f t="array" ref="R10">IFERROR(INDEX(data[[#All],[Middlesex]],MATCH(get_cat!$B10&amp;$A$1,data[[#All],[Vendor Name]]&amp;data[[#All],[Category]],0),),"")</f>
        <v/>
      </c>
      <c r="S10" s="2" t="str">
        <f t="array" ref="S10">IFERROR(INDEX(data[[#All],[Nantucket]],MATCH(get_cat!$B10&amp;$A$1,data[[#All],[Vendor Name]]&amp;data[[#All],[Category]],0),),"")</f>
        <v/>
      </c>
      <c r="T10" s="2" t="str">
        <f t="array" ref="T10">IFERROR(INDEX(data[[#All],[Norfolk]],MATCH(get_cat!$B10&amp;$A$1,data[[#All],[Vendor Name]]&amp;data[[#All],[Category]],0),),"")</f>
        <v/>
      </c>
      <c r="U10" s="2" t="str">
        <f t="array" ref="U10">IFERROR(INDEX(data[[#All],[Plymouth]],MATCH(get_cat!$B10&amp;$A$1,data[[#All],[Vendor Name]]&amp;data[[#All],[Category]],0),),"")</f>
        <v/>
      </c>
      <c r="V10" s="2" t="str">
        <f t="array" ref="V10">IFERROR(INDEX(data[[#All],[Suffolk]],MATCH(get_cat!$B10&amp;$A$1,data[[#All],[Vendor Name]]&amp;data[[#All],[Category]],0),),"")</f>
        <v/>
      </c>
      <c r="W10" s="2" t="str">
        <f t="array" ref="W10">IFERROR(INDEX(data[[#All],[Worcester]],MATCH(get_cat!$B10&amp;$A$1,data[[#All],[Vendor Name]]&amp;data[[#All],[Category]],0),),"")</f>
        <v/>
      </c>
      <c r="X10" s="2" t="str">
        <f t="array" ref="X10">IFERROR(INDEX(data[[#All],[Contract Doc ID]],MATCH(get_cat!$B10&amp;$A$1,data[[#All],[Vendor Name]]&amp;data[[#All],[Category]],0),),"")</f>
        <v/>
      </c>
      <c r="Y10" s="19" t="str">
        <f t="array" ref="Y10">IFERROR(INDEX(data[[#All],[OSD Contract Manager]],MATCH(get_cat!$B10&amp;$A$1,data[[#All],[Vendor Name]]&amp;data[[#All],[Category]],0),),"")</f>
        <v/>
      </c>
    </row>
    <row r="11" spans="1:25" ht="19.5" x14ac:dyDescent="0.25">
      <c r="B11" s="8" t="str">
        <f t="array" ref="B11">IFERROR(INDEX(data[[#All],[Vendor Name]],SMALL(IF(data[[#All],[Category]]=$A$1,ROW(data[[#All],[Vendor Name]])),ROW(10:10)),1),"")</f>
        <v/>
      </c>
      <c r="C11" s="3" t="str">
        <f t="array" ref="C11">IFERROR(INDEX(data[[#All],[Vendor Contact Info]],MATCH(get_cat!$B11&amp;$A$1,data[[#All],[Vendor Name]]&amp;data[[#All],[Category]],0),),"")</f>
        <v/>
      </c>
      <c r="D11" s="9" t="str">
        <f t="array" ref="D11">IFERROR(INDEX(data[[#All],[Category]],MATCH(get_cat!$B11&amp;$A$1,data[[#All],[Vendor Name]]&amp;data[[#All],[Category]],0),),"")</f>
        <v/>
      </c>
      <c r="E11" s="3" t="str">
        <f t="array" ref="E11">IFERROR(INDEX(data[[#All],[Email]],MATCH(get_cat!$B11&amp;$A$1,data[[#All],[Vendor Name]]&amp;data[[#All],[Category]],0),),"")</f>
        <v/>
      </c>
      <c r="F11" s="3" t="str">
        <f t="array" ref="F11">IFERROR(INDEX(data[[#All],[COMMBUYS MBPO Link2]],MATCH(get_cat!$B11&amp;$A$1,data[[#All],[Vendor Name]]&amp;data[[#All],[Category]],0),),"")</f>
        <v/>
      </c>
      <c r="G11" s="5" t="str">
        <f t="array" ref="G11">IFERROR(INDEX(data[[#All],[Prompt Pay]],MATCH(get_cat!$B11&amp;$A$1,data[[#All],[Vendor Name]]&amp;data[[#All],[Category]],0),),"")</f>
        <v/>
      </c>
      <c r="H11" s="5" t="str">
        <f t="array" ref="H11">IFERROR(INDEX(data[[#All],[% Markup Prevailing Wage2]],MATCH(get_cat!$B11&amp;$A$1,data[[#All],[Vendor Name]]&amp;data[[#All],[Category]],0),),"")</f>
        <v/>
      </c>
      <c r="I11" s="2" t="str">
        <f t="array" ref="I11">IFERROR(INDEX(data[[#All],[Statewide]],MATCH(get_cat!$B11&amp;$A$1,data[[#All],[Vendor Name]]&amp;data[[#All],[Category]],0),),"")</f>
        <v/>
      </c>
      <c r="J11" s="2" t="str">
        <f t="array" ref="J11">IFERROR(INDEX(data[[#All],[Barnstable]],MATCH(get_cat!$B11&amp;$A$1,data[[#All],[Vendor Name]]&amp;data[[#All],[Category]],0),),"")</f>
        <v/>
      </c>
      <c r="K11" s="2" t="str">
        <f t="array" ref="K11">IFERROR(INDEX(data[[#All],[Berkshire]],MATCH(get_cat!$B11&amp;$A$1,data[[#All],[Vendor Name]]&amp;data[[#All],[Category]],0),),"")</f>
        <v/>
      </c>
      <c r="L11" s="2" t="str">
        <f t="array" ref="L11">IFERROR(INDEX(data[[#All],[Bristol]],MATCH(get_cat!$B11&amp;$A$1,data[[#All],[Vendor Name]]&amp;data[[#All],[Category]],0),),"")</f>
        <v/>
      </c>
      <c r="M11" s="2" t="str">
        <f t="array" ref="M11">IFERROR(INDEX(data[[#All],[Dukes]],MATCH(get_cat!$B11&amp;$A$1,data[[#All],[Vendor Name]]&amp;data[[#All],[Category]],0),),"")</f>
        <v/>
      </c>
      <c r="N11" s="2" t="str">
        <f t="array" ref="N11">IFERROR(INDEX(data[[#All],[Essex]],MATCH(get_cat!$B11&amp;$A$1,data[[#All],[Vendor Name]]&amp;data[[#All],[Category]],0),),"")</f>
        <v/>
      </c>
      <c r="O11" s="2" t="str">
        <f t="array" ref="O11">IFERROR(INDEX(data[[#All],[Franklin]],MATCH(get_cat!$B11&amp;$A$1,data[[#All],[Vendor Name]]&amp;data[[#All],[Category]],0),),"")</f>
        <v/>
      </c>
      <c r="P11" s="2" t="str">
        <f t="array" ref="P11">IFERROR(INDEX(data[[#All],[Hampden]],MATCH(get_cat!$B11&amp;$A$1,data[[#All],[Vendor Name]]&amp;data[[#All],[Category]],0),),"")</f>
        <v/>
      </c>
      <c r="Q11" s="2" t="str">
        <f t="array" ref="Q11">IFERROR(INDEX(data[[#All],[Hampshire]],MATCH(get_cat!$B11&amp;$A$1,data[[#All],[Vendor Name]]&amp;data[[#All],[Category]],0),),"")</f>
        <v/>
      </c>
      <c r="R11" s="2" t="str">
        <f t="array" ref="R11">IFERROR(INDEX(data[[#All],[Middlesex]],MATCH(get_cat!$B11&amp;$A$1,data[[#All],[Vendor Name]]&amp;data[[#All],[Category]],0),),"")</f>
        <v/>
      </c>
      <c r="S11" s="2" t="str">
        <f t="array" ref="S11">IFERROR(INDEX(data[[#All],[Nantucket]],MATCH(get_cat!$B11&amp;$A$1,data[[#All],[Vendor Name]]&amp;data[[#All],[Category]],0),),"")</f>
        <v/>
      </c>
      <c r="T11" s="2" t="str">
        <f t="array" ref="T11">IFERROR(INDEX(data[[#All],[Norfolk]],MATCH(get_cat!$B11&amp;$A$1,data[[#All],[Vendor Name]]&amp;data[[#All],[Category]],0),),"")</f>
        <v/>
      </c>
      <c r="U11" s="2" t="str">
        <f t="array" ref="U11">IFERROR(INDEX(data[[#All],[Plymouth]],MATCH(get_cat!$B11&amp;$A$1,data[[#All],[Vendor Name]]&amp;data[[#All],[Category]],0),),"")</f>
        <v/>
      </c>
      <c r="V11" s="2" t="str">
        <f t="array" ref="V11">IFERROR(INDEX(data[[#All],[Suffolk]],MATCH(get_cat!$B11&amp;$A$1,data[[#All],[Vendor Name]]&amp;data[[#All],[Category]],0),),"")</f>
        <v/>
      </c>
      <c r="W11" s="2" t="str">
        <f t="array" ref="W11">IFERROR(INDEX(data[[#All],[Worcester]],MATCH(get_cat!$B11&amp;$A$1,data[[#All],[Vendor Name]]&amp;data[[#All],[Category]],0),),"")</f>
        <v/>
      </c>
      <c r="X11" s="2" t="str">
        <f t="array" ref="X11">IFERROR(INDEX(data[[#All],[Contract Doc ID]],MATCH(get_cat!$B11&amp;$A$1,data[[#All],[Vendor Name]]&amp;data[[#All],[Category]],0),),"")</f>
        <v/>
      </c>
      <c r="Y11" s="19" t="str">
        <f t="array" ref="Y11">IFERROR(INDEX(data[[#All],[OSD Contract Manager]],MATCH(get_cat!$B11&amp;$A$1,data[[#All],[Vendor Name]]&amp;data[[#All],[Category]],0),),"")</f>
        <v/>
      </c>
    </row>
    <row r="12" spans="1:25" ht="19.5" x14ac:dyDescent="0.25">
      <c r="B12" s="8" t="str">
        <f t="array" ref="B12">IFERROR(INDEX(data[[#All],[Vendor Name]],SMALL(IF(data[[#All],[Category]]=$A$1,ROW(data[[#All],[Vendor Name]])),ROW(11:11)),1),"")</f>
        <v/>
      </c>
      <c r="C12" s="3" t="str">
        <f t="array" ref="C12">IFERROR(INDEX(data[[#All],[Vendor Contact Info]],MATCH(get_cat!$B12&amp;$A$1,data[[#All],[Vendor Name]]&amp;data[[#All],[Category]],0),),"")</f>
        <v/>
      </c>
      <c r="D12" s="9" t="str">
        <f t="array" ref="D12">IFERROR(INDEX(data[[#All],[Category]],MATCH(get_cat!$B12&amp;$A$1,data[[#All],[Vendor Name]]&amp;data[[#All],[Category]],0),),"")</f>
        <v/>
      </c>
      <c r="E12" s="3" t="str">
        <f t="array" ref="E12">IFERROR(INDEX(data[[#All],[Email]],MATCH(get_cat!$B12&amp;$A$1,data[[#All],[Vendor Name]]&amp;data[[#All],[Category]],0),),"")</f>
        <v/>
      </c>
      <c r="F12" s="3" t="str">
        <f t="array" ref="F12">IFERROR(INDEX(data[[#All],[COMMBUYS MBPO Link2]],MATCH(get_cat!$B12&amp;$A$1,data[[#All],[Vendor Name]]&amp;data[[#All],[Category]],0),),"")</f>
        <v/>
      </c>
      <c r="G12" s="5" t="str">
        <f t="array" ref="G12">IFERROR(INDEX(data[[#All],[Prompt Pay]],MATCH(get_cat!$B12&amp;$A$1,data[[#All],[Vendor Name]]&amp;data[[#All],[Category]],0),),"")</f>
        <v/>
      </c>
      <c r="H12" s="5" t="str">
        <f t="array" ref="H12">IFERROR(INDEX(data[[#All],[% Markup Prevailing Wage2]],MATCH(get_cat!$B12&amp;$A$1,data[[#All],[Vendor Name]]&amp;data[[#All],[Category]],0),),"")</f>
        <v/>
      </c>
      <c r="I12" s="2" t="str">
        <f t="array" ref="I12">IFERROR(INDEX(data[[#All],[Statewide]],MATCH(get_cat!$B12&amp;$A$1,data[[#All],[Vendor Name]]&amp;data[[#All],[Category]],0),),"")</f>
        <v/>
      </c>
      <c r="J12" s="2" t="str">
        <f t="array" ref="J12">IFERROR(INDEX(data[[#All],[Barnstable]],MATCH(get_cat!$B12&amp;$A$1,data[[#All],[Vendor Name]]&amp;data[[#All],[Category]],0),),"")</f>
        <v/>
      </c>
      <c r="K12" s="2" t="str">
        <f t="array" ref="K12">IFERROR(INDEX(data[[#All],[Berkshire]],MATCH(get_cat!$B12&amp;$A$1,data[[#All],[Vendor Name]]&amp;data[[#All],[Category]],0),),"")</f>
        <v/>
      </c>
      <c r="L12" s="2" t="str">
        <f t="array" ref="L12">IFERROR(INDEX(data[[#All],[Bristol]],MATCH(get_cat!$B12&amp;$A$1,data[[#All],[Vendor Name]]&amp;data[[#All],[Category]],0),),"")</f>
        <v/>
      </c>
      <c r="M12" s="2" t="str">
        <f t="array" ref="M12">IFERROR(INDEX(data[[#All],[Dukes]],MATCH(get_cat!$B12&amp;$A$1,data[[#All],[Vendor Name]]&amp;data[[#All],[Category]],0),),"")</f>
        <v/>
      </c>
      <c r="N12" s="2" t="str">
        <f t="array" ref="N12">IFERROR(INDEX(data[[#All],[Essex]],MATCH(get_cat!$B12&amp;$A$1,data[[#All],[Vendor Name]]&amp;data[[#All],[Category]],0),),"")</f>
        <v/>
      </c>
      <c r="O12" s="2" t="str">
        <f t="array" ref="O12">IFERROR(INDEX(data[[#All],[Franklin]],MATCH(get_cat!$B12&amp;$A$1,data[[#All],[Vendor Name]]&amp;data[[#All],[Category]],0),),"")</f>
        <v/>
      </c>
      <c r="P12" s="2" t="str">
        <f t="array" ref="P12">IFERROR(INDEX(data[[#All],[Hampden]],MATCH(get_cat!$B12&amp;$A$1,data[[#All],[Vendor Name]]&amp;data[[#All],[Category]],0),),"")</f>
        <v/>
      </c>
      <c r="Q12" s="2" t="str">
        <f t="array" ref="Q12">IFERROR(INDEX(data[[#All],[Hampshire]],MATCH(get_cat!$B12&amp;$A$1,data[[#All],[Vendor Name]]&amp;data[[#All],[Category]],0),),"")</f>
        <v/>
      </c>
      <c r="R12" s="2" t="str">
        <f t="array" ref="R12">IFERROR(INDEX(data[[#All],[Middlesex]],MATCH(get_cat!$B12&amp;$A$1,data[[#All],[Vendor Name]]&amp;data[[#All],[Category]],0),),"")</f>
        <v/>
      </c>
      <c r="S12" s="2" t="str">
        <f t="array" ref="S12">IFERROR(INDEX(data[[#All],[Nantucket]],MATCH(get_cat!$B12&amp;$A$1,data[[#All],[Vendor Name]]&amp;data[[#All],[Category]],0),),"")</f>
        <v/>
      </c>
      <c r="T12" s="2" t="str">
        <f t="array" ref="T12">IFERROR(INDEX(data[[#All],[Norfolk]],MATCH(get_cat!$B12&amp;$A$1,data[[#All],[Vendor Name]]&amp;data[[#All],[Category]],0),),"")</f>
        <v/>
      </c>
      <c r="U12" s="2" t="str">
        <f t="array" ref="U12">IFERROR(INDEX(data[[#All],[Plymouth]],MATCH(get_cat!$B12&amp;$A$1,data[[#All],[Vendor Name]]&amp;data[[#All],[Category]],0),),"")</f>
        <v/>
      </c>
      <c r="V12" s="2" t="str">
        <f t="array" ref="V12">IFERROR(INDEX(data[[#All],[Suffolk]],MATCH(get_cat!$B12&amp;$A$1,data[[#All],[Vendor Name]]&amp;data[[#All],[Category]],0),),"")</f>
        <v/>
      </c>
      <c r="W12" s="2" t="str">
        <f t="array" ref="W12">IFERROR(INDEX(data[[#All],[Worcester]],MATCH(get_cat!$B12&amp;$A$1,data[[#All],[Vendor Name]]&amp;data[[#All],[Category]],0),),"")</f>
        <v/>
      </c>
      <c r="X12" s="2" t="str">
        <f t="array" ref="X12">IFERROR(INDEX(data[[#All],[Contract Doc ID]],MATCH(get_cat!$B12&amp;$A$1,data[[#All],[Vendor Name]]&amp;data[[#All],[Category]],0),),"")</f>
        <v/>
      </c>
      <c r="Y12" s="19" t="str">
        <f t="array" ref="Y12">IFERROR(INDEX(data[[#All],[OSD Contract Manager]],MATCH(get_cat!$B12&amp;$A$1,data[[#All],[Vendor Name]]&amp;data[[#All],[Category]],0),),"")</f>
        <v/>
      </c>
    </row>
    <row r="13" spans="1:25" ht="19.5" x14ac:dyDescent="0.25">
      <c r="B13" s="8" t="str">
        <f t="array" ref="B13">IFERROR(INDEX(data[[#All],[Vendor Name]],SMALL(IF(data[[#All],[Category]]=$A$1,ROW(data[[#All],[Vendor Name]])),ROW(12:12)),1),"")</f>
        <v/>
      </c>
      <c r="C13" s="3" t="str">
        <f t="array" ref="C13">IFERROR(INDEX(data[[#All],[Vendor Contact Info]],MATCH(get_cat!$B13&amp;$A$1,data[[#All],[Vendor Name]]&amp;data[[#All],[Category]],0),),"")</f>
        <v/>
      </c>
      <c r="D13" s="9" t="str">
        <f t="array" ref="D13">IFERROR(INDEX(data[[#All],[Category]],MATCH(get_cat!$B13&amp;$A$1,data[[#All],[Vendor Name]]&amp;data[[#All],[Category]],0),),"")</f>
        <v/>
      </c>
      <c r="E13" s="3" t="str">
        <f t="array" ref="E13">IFERROR(INDEX(data[[#All],[Email]],MATCH(get_cat!$B13&amp;$A$1,data[[#All],[Vendor Name]]&amp;data[[#All],[Category]],0),),"")</f>
        <v/>
      </c>
      <c r="F13" s="3" t="str">
        <f t="array" ref="F13">IFERROR(INDEX(data[[#All],[COMMBUYS MBPO Link2]],MATCH(get_cat!$B13&amp;$A$1,data[[#All],[Vendor Name]]&amp;data[[#All],[Category]],0),),"")</f>
        <v/>
      </c>
      <c r="G13" s="5" t="str">
        <f t="array" ref="G13">IFERROR(INDEX(data[[#All],[Prompt Pay]],MATCH(get_cat!$B13&amp;$A$1,data[[#All],[Vendor Name]]&amp;data[[#All],[Category]],0),),"")</f>
        <v/>
      </c>
      <c r="H13" s="5" t="str">
        <f t="array" ref="H13">IFERROR(INDEX(data[[#All],[% Markup Prevailing Wage2]],MATCH(get_cat!$B13&amp;$A$1,data[[#All],[Vendor Name]]&amp;data[[#All],[Category]],0),),"")</f>
        <v/>
      </c>
      <c r="I13" s="2" t="str">
        <f t="array" ref="I13">IFERROR(INDEX(data[[#All],[Statewide]],MATCH(get_cat!$B13&amp;$A$1,data[[#All],[Vendor Name]]&amp;data[[#All],[Category]],0),),"")</f>
        <v/>
      </c>
      <c r="J13" s="2" t="str">
        <f t="array" ref="J13">IFERROR(INDEX(data[[#All],[Barnstable]],MATCH(get_cat!$B13&amp;$A$1,data[[#All],[Vendor Name]]&amp;data[[#All],[Category]],0),),"")</f>
        <v/>
      </c>
      <c r="K13" s="2" t="str">
        <f t="array" ref="K13">IFERROR(INDEX(data[[#All],[Berkshire]],MATCH(get_cat!$B13&amp;$A$1,data[[#All],[Vendor Name]]&amp;data[[#All],[Category]],0),),"")</f>
        <v/>
      </c>
      <c r="L13" s="2" t="str">
        <f t="array" ref="L13">IFERROR(INDEX(data[[#All],[Bristol]],MATCH(get_cat!$B13&amp;$A$1,data[[#All],[Vendor Name]]&amp;data[[#All],[Category]],0),),"")</f>
        <v/>
      </c>
      <c r="M13" s="2" t="str">
        <f t="array" ref="M13">IFERROR(INDEX(data[[#All],[Dukes]],MATCH(get_cat!$B13&amp;$A$1,data[[#All],[Vendor Name]]&amp;data[[#All],[Category]],0),),"")</f>
        <v/>
      </c>
      <c r="N13" s="2" t="str">
        <f t="array" ref="N13">IFERROR(INDEX(data[[#All],[Essex]],MATCH(get_cat!$B13&amp;$A$1,data[[#All],[Vendor Name]]&amp;data[[#All],[Category]],0),),"")</f>
        <v/>
      </c>
      <c r="O13" s="2" t="str">
        <f t="array" ref="O13">IFERROR(INDEX(data[[#All],[Franklin]],MATCH(get_cat!$B13&amp;$A$1,data[[#All],[Vendor Name]]&amp;data[[#All],[Category]],0),),"")</f>
        <v/>
      </c>
      <c r="P13" s="2" t="str">
        <f t="array" ref="P13">IFERROR(INDEX(data[[#All],[Hampden]],MATCH(get_cat!$B13&amp;$A$1,data[[#All],[Vendor Name]]&amp;data[[#All],[Category]],0),),"")</f>
        <v/>
      </c>
      <c r="Q13" s="2" t="str">
        <f t="array" ref="Q13">IFERROR(INDEX(data[[#All],[Hampshire]],MATCH(get_cat!$B13&amp;$A$1,data[[#All],[Vendor Name]]&amp;data[[#All],[Category]],0),),"")</f>
        <v/>
      </c>
      <c r="R13" s="2" t="str">
        <f t="array" ref="R13">IFERROR(INDEX(data[[#All],[Middlesex]],MATCH(get_cat!$B13&amp;$A$1,data[[#All],[Vendor Name]]&amp;data[[#All],[Category]],0),),"")</f>
        <v/>
      </c>
      <c r="S13" s="2" t="str">
        <f t="array" ref="S13">IFERROR(INDEX(data[[#All],[Nantucket]],MATCH(get_cat!$B13&amp;$A$1,data[[#All],[Vendor Name]]&amp;data[[#All],[Category]],0),),"")</f>
        <v/>
      </c>
      <c r="T13" s="2" t="str">
        <f t="array" ref="T13">IFERROR(INDEX(data[[#All],[Norfolk]],MATCH(get_cat!$B13&amp;$A$1,data[[#All],[Vendor Name]]&amp;data[[#All],[Category]],0),),"")</f>
        <v/>
      </c>
      <c r="U13" s="2" t="str">
        <f t="array" ref="U13">IFERROR(INDEX(data[[#All],[Plymouth]],MATCH(get_cat!$B13&amp;$A$1,data[[#All],[Vendor Name]]&amp;data[[#All],[Category]],0),),"")</f>
        <v/>
      </c>
      <c r="V13" s="2" t="str">
        <f t="array" ref="V13">IFERROR(INDEX(data[[#All],[Suffolk]],MATCH(get_cat!$B13&amp;$A$1,data[[#All],[Vendor Name]]&amp;data[[#All],[Category]],0),),"")</f>
        <v/>
      </c>
      <c r="W13" s="2" t="str">
        <f t="array" ref="W13">IFERROR(INDEX(data[[#All],[Worcester]],MATCH(get_cat!$B13&amp;$A$1,data[[#All],[Vendor Name]]&amp;data[[#All],[Category]],0),),"")</f>
        <v/>
      </c>
      <c r="X13" s="2" t="str">
        <f t="array" ref="X13">IFERROR(INDEX(data[[#All],[Contract Doc ID]],MATCH(get_cat!$B13&amp;$A$1,data[[#All],[Vendor Name]]&amp;data[[#All],[Category]],0),),"")</f>
        <v/>
      </c>
      <c r="Y13" s="19" t="str">
        <f t="array" ref="Y13">IFERROR(INDEX(data[[#All],[OSD Contract Manager]],MATCH(get_cat!$B13&amp;$A$1,data[[#All],[Vendor Name]]&amp;data[[#All],[Category]],0),),"")</f>
        <v/>
      </c>
    </row>
    <row r="14" spans="1:25" ht="19.5" x14ac:dyDescent="0.25">
      <c r="B14" s="8" t="str">
        <f t="array" ref="B14">IFERROR(INDEX(data[[#All],[Vendor Name]],SMALL(IF(data[[#All],[Category]]=$A$1,ROW(data[[#All],[Vendor Name]])),ROW(13:13)),1),"")</f>
        <v/>
      </c>
      <c r="C14" s="3" t="str">
        <f t="array" ref="C14">IFERROR(INDEX(data[[#All],[Vendor Contact Info]],MATCH(get_cat!$B14&amp;$A$1,data[[#All],[Vendor Name]]&amp;data[[#All],[Category]],0),),"")</f>
        <v/>
      </c>
      <c r="D14" s="9" t="str">
        <f t="array" ref="D14">IFERROR(INDEX(data[[#All],[Category]],MATCH(get_cat!$B14&amp;$A$1,data[[#All],[Vendor Name]]&amp;data[[#All],[Category]],0),),"")</f>
        <v/>
      </c>
      <c r="E14" s="3" t="str">
        <f t="array" ref="E14">IFERROR(INDEX(data[[#All],[Email]],MATCH(get_cat!$B14&amp;$A$1,data[[#All],[Vendor Name]]&amp;data[[#All],[Category]],0),),"")</f>
        <v/>
      </c>
      <c r="F14" s="3" t="str">
        <f t="array" ref="F14">IFERROR(INDEX(data[[#All],[COMMBUYS MBPO Link2]],MATCH(get_cat!$B14&amp;$A$1,data[[#All],[Vendor Name]]&amp;data[[#All],[Category]],0),),"")</f>
        <v/>
      </c>
      <c r="G14" s="5" t="str">
        <f t="array" ref="G14">IFERROR(INDEX(data[[#All],[Prompt Pay]],MATCH(get_cat!$B14&amp;$A$1,data[[#All],[Vendor Name]]&amp;data[[#All],[Category]],0),),"")</f>
        <v/>
      </c>
      <c r="H14" s="5" t="str">
        <f t="array" ref="H14">IFERROR(INDEX(data[[#All],[% Markup Prevailing Wage2]],MATCH(get_cat!$B14&amp;$A$1,data[[#All],[Vendor Name]]&amp;data[[#All],[Category]],0),),"")</f>
        <v/>
      </c>
      <c r="I14" s="2" t="str">
        <f t="array" ref="I14">IFERROR(INDEX(data[[#All],[Statewide]],MATCH(get_cat!$B14&amp;$A$1,data[[#All],[Vendor Name]]&amp;data[[#All],[Category]],0),),"")</f>
        <v/>
      </c>
      <c r="J14" s="2" t="str">
        <f t="array" ref="J14">IFERROR(INDEX(data[[#All],[Barnstable]],MATCH(get_cat!$B14&amp;$A$1,data[[#All],[Vendor Name]]&amp;data[[#All],[Category]],0),),"")</f>
        <v/>
      </c>
      <c r="K14" s="2" t="str">
        <f t="array" ref="K14">IFERROR(INDEX(data[[#All],[Berkshire]],MATCH(get_cat!$B14&amp;$A$1,data[[#All],[Vendor Name]]&amp;data[[#All],[Category]],0),),"")</f>
        <v/>
      </c>
      <c r="L14" s="2" t="str">
        <f t="array" ref="L14">IFERROR(INDEX(data[[#All],[Bristol]],MATCH(get_cat!$B14&amp;$A$1,data[[#All],[Vendor Name]]&amp;data[[#All],[Category]],0),),"")</f>
        <v/>
      </c>
      <c r="M14" s="2" t="str">
        <f t="array" ref="M14">IFERROR(INDEX(data[[#All],[Dukes]],MATCH(get_cat!$B14&amp;$A$1,data[[#All],[Vendor Name]]&amp;data[[#All],[Category]],0),),"")</f>
        <v/>
      </c>
      <c r="N14" s="2" t="str">
        <f t="array" ref="N14">IFERROR(INDEX(data[[#All],[Essex]],MATCH(get_cat!$B14&amp;$A$1,data[[#All],[Vendor Name]]&amp;data[[#All],[Category]],0),),"")</f>
        <v/>
      </c>
      <c r="O14" s="2" t="str">
        <f t="array" ref="O14">IFERROR(INDEX(data[[#All],[Franklin]],MATCH(get_cat!$B14&amp;$A$1,data[[#All],[Vendor Name]]&amp;data[[#All],[Category]],0),),"")</f>
        <v/>
      </c>
      <c r="P14" s="2" t="str">
        <f t="array" ref="P14">IFERROR(INDEX(data[[#All],[Hampden]],MATCH(get_cat!$B14&amp;$A$1,data[[#All],[Vendor Name]]&amp;data[[#All],[Category]],0),),"")</f>
        <v/>
      </c>
      <c r="Q14" s="2" t="str">
        <f t="array" ref="Q14">IFERROR(INDEX(data[[#All],[Hampshire]],MATCH(get_cat!$B14&amp;$A$1,data[[#All],[Vendor Name]]&amp;data[[#All],[Category]],0),),"")</f>
        <v/>
      </c>
      <c r="R14" s="2" t="str">
        <f t="array" ref="R14">IFERROR(INDEX(data[[#All],[Middlesex]],MATCH(get_cat!$B14&amp;$A$1,data[[#All],[Vendor Name]]&amp;data[[#All],[Category]],0),),"")</f>
        <v/>
      </c>
      <c r="S14" s="2" t="str">
        <f t="array" ref="S14">IFERROR(INDEX(data[[#All],[Nantucket]],MATCH(get_cat!$B14&amp;$A$1,data[[#All],[Vendor Name]]&amp;data[[#All],[Category]],0),),"")</f>
        <v/>
      </c>
      <c r="T14" s="2" t="str">
        <f t="array" ref="T14">IFERROR(INDEX(data[[#All],[Norfolk]],MATCH(get_cat!$B14&amp;$A$1,data[[#All],[Vendor Name]]&amp;data[[#All],[Category]],0),),"")</f>
        <v/>
      </c>
      <c r="U14" s="2" t="str">
        <f t="array" ref="U14">IFERROR(INDEX(data[[#All],[Plymouth]],MATCH(get_cat!$B14&amp;$A$1,data[[#All],[Vendor Name]]&amp;data[[#All],[Category]],0),),"")</f>
        <v/>
      </c>
      <c r="V14" s="2" t="str">
        <f t="array" ref="V14">IFERROR(INDEX(data[[#All],[Suffolk]],MATCH(get_cat!$B14&amp;$A$1,data[[#All],[Vendor Name]]&amp;data[[#All],[Category]],0),),"")</f>
        <v/>
      </c>
      <c r="W14" s="2" t="str">
        <f t="array" ref="W14">IFERROR(INDEX(data[[#All],[Worcester]],MATCH(get_cat!$B14&amp;$A$1,data[[#All],[Vendor Name]]&amp;data[[#All],[Category]],0),),"")</f>
        <v/>
      </c>
      <c r="X14" s="2" t="str">
        <f t="array" ref="X14">IFERROR(INDEX(data[[#All],[Contract Doc ID]],MATCH(get_cat!$B14&amp;$A$1,data[[#All],[Vendor Name]]&amp;data[[#All],[Category]],0),),"")</f>
        <v/>
      </c>
      <c r="Y14" s="19" t="str">
        <f t="array" ref="Y14">IFERROR(INDEX(data[[#All],[OSD Contract Manager]],MATCH(get_cat!$B14&amp;$A$1,data[[#All],[Vendor Name]]&amp;data[[#All],[Category]],0),),"")</f>
        <v/>
      </c>
    </row>
    <row r="15" spans="1:25" ht="19.5" x14ac:dyDescent="0.25">
      <c r="B15" s="8" t="str">
        <f t="array" ref="B15">IFERROR(INDEX(data[[#All],[Vendor Name]],SMALL(IF(data[[#All],[Category]]=$A$1,ROW(data[[#All],[Vendor Name]])),ROW(14:14)),1),"")</f>
        <v/>
      </c>
      <c r="C15" s="3" t="str">
        <f t="array" ref="C15">IFERROR(INDEX(data[[#All],[Vendor Contact Info]],MATCH(get_cat!$B15&amp;$A$1,data[[#All],[Vendor Name]]&amp;data[[#All],[Category]],0),),"")</f>
        <v/>
      </c>
      <c r="D15" s="9" t="str">
        <f t="array" ref="D15">IFERROR(INDEX(data[[#All],[Category]],MATCH(get_cat!$B15&amp;$A$1,data[[#All],[Vendor Name]]&amp;data[[#All],[Category]],0),),"")</f>
        <v/>
      </c>
      <c r="E15" s="3" t="str">
        <f t="array" ref="E15">IFERROR(INDEX(data[[#All],[Email]],MATCH(get_cat!$B15&amp;$A$1,data[[#All],[Vendor Name]]&amp;data[[#All],[Category]],0),),"")</f>
        <v/>
      </c>
      <c r="F15" s="3" t="str">
        <f t="array" ref="F15">IFERROR(INDEX(data[[#All],[COMMBUYS MBPO Link2]],MATCH(get_cat!$B15&amp;$A$1,data[[#All],[Vendor Name]]&amp;data[[#All],[Category]],0),),"")</f>
        <v/>
      </c>
      <c r="G15" s="5" t="str">
        <f t="array" ref="G15">IFERROR(INDEX(data[[#All],[Prompt Pay]],MATCH(get_cat!$B15&amp;$A$1,data[[#All],[Vendor Name]]&amp;data[[#All],[Category]],0),),"")</f>
        <v/>
      </c>
      <c r="H15" s="5" t="str">
        <f t="array" ref="H15">IFERROR(INDEX(data[[#All],[% Markup Prevailing Wage2]],MATCH(get_cat!$B15&amp;$A$1,data[[#All],[Vendor Name]]&amp;data[[#All],[Category]],0),),"")</f>
        <v/>
      </c>
      <c r="I15" s="2" t="str">
        <f t="array" ref="I15">IFERROR(INDEX(data[[#All],[Statewide]],MATCH(get_cat!$B15&amp;$A$1,data[[#All],[Vendor Name]]&amp;data[[#All],[Category]],0),),"")</f>
        <v/>
      </c>
      <c r="J15" s="2" t="str">
        <f t="array" ref="J15">IFERROR(INDEX(data[[#All],[Barnstable]],MATCH(get_cat!$B15&amp;$A$1,data[[#All],[Vendor Name]]&amp;data[[#All],[Category]],0),),"")</f>
        <v/>
      </c>
      <c r="K15" s="2" t="str">
        <f t="array" ref="K15">IFERROR(INDEX(data[[#All],[Berkshire]],MATCH(get_cat!$B15&amp;$A$1,data[[#All],[Vendor Name]]&amp;data[[#All],[Category]],0),),"")</f>
        <v/>
      </c>
      <c r="L15" s="2" t="str">
        <f t="array" ref="L15">IFERROR(INDEX(data[[#All],[Bristol]],MATCH(get_cat!$B15&amp;$A$1,data[[#All],[Vendor Name]]&amp;data[[#All],[Category]],0),),"")</f>
        <v/>
      </c>
      <c r="M15" s="2" t="str">
        <f t="array" ref="M15">IFERROR(INDEX(data[[#All],[Dukes]],MATCH(get_cat!$B15&amp;$A$1,data[[#All],[Vendor Name]]&amp;data[[#All],[Category]],0),),"")</f>
        <v/>
      </c>
      <c r="N15" s="2" t="str">
        <f t="array" ref="N15">IFERROR(INDEX(data[[#All],[Essex]],MATCH(get_cat!$B15&amp;$A$1,data[[#All],[Vendor Name]]&amp;data[[#All],[Category]],0),),"")</f>
        <v/>
      </c>
      <c r="O15" s="2" t="str">
        <f t="array" ref="O15">IFERROR(INDEX(data[[#All],[Franklin]],MATCH(get_cat!$B15&amp;$A$1,data[[#All],[Vendor Name]]&amp;data[[#All],[Category]],0),),"")</f>
        <v/>
      </c>
      <c r="P15" s="2" t="str">
        <f t="array" ref="P15">IFERROR(INDEX(data[[#All],[Hampden]],MATCH(get_cat!$B15&amp;$A$1,data[[#All],[Vendor Name]]&amp;data[[#All],[Category]],0),),"")</f>
        <v/>
      </c>
      <c r="Q15" s="2" t="str">
        <f t="array" ref="Q15">IFERROR(INDEX(data[[#All],[Hampshire]],MATCH(get_cat!$B15&amp;$A$1,data[[#All],[Vendor Name]]&amp;data[[#All],[Category]],0),),"")</f>
        <v/>
      </c>
      <c r="R15" s="2" t="str">
        <f t="array" ref="R15">IFERROR(INDEX(data[[#All],[Middlesex]],MATCH(get_cat!$B15&amp;$A$1,data[[#All],[Vendor Name]]&amp;data[[#All],[Category]],0),),"")</f>
        <v/>
      </c>
      <c r="S15" s="2" t="str">
        <f t="array" ref="S15">IFERROR(INDEX(data[[#All],[Nantucket]],MATCH(get_cat!$B15&amp;$A$1,data[[#All],[Vendor Name]]&amp;data[[#All],[Category]],0),),"")</f>
        <v/>
      </c>
      <c r="T15" s="2" t="str">
        <f t="array" ref="T15">IFERROR(INDEX(data[[#All],[Norfolk]],MATCH(get_cat!$B15&amp;$A$1,data[[#All],[Vendor Name]]&amp;data[[#All],[Category]],0),),"")</f>
        <v/>
      </c>
      <c r="U15" s="2" t="str">
        <f t="array" ref="U15">IFERROR(INDEX(data[[#All],[Plymouth]],MATCH(get_cat!$B15&amp;$A$1,data[[#All],[Vendor Name]]&amp;data[[#All],[Category]],0),),"")</f>
        <v/>
      </c>
      <c r="V15" s="2" t="str">
        <f t="array" ref="V15">IFERROR(INDEX(data[[#All],[Suffolk]],MATCH(get_cat!$B15&amp;$A$1,data[[#All],[Vendor Name]]&amp;data[[#All],[Category]],0),),"")</f>
        <v/>
      </c>
      <c r="W15" s="2" t="str">
        <f t="array" ref="W15">IFERROR(INDEX(data[[#All],[Worcester]],MATCH(get_cat!$B15&amp;$A$1,data[[#All],[Vendor Name]]&amp;data[[#All],[Category]],0),),"")</f>
        <v/>
      </c>
      <c r="X15" s="2" t="str">
        <f t="array" ref="X15">IFERROR(INDEX(data[[#All],[Contract Doc ID]],MATCH(get_cat!$B15&amp;$A$1,data[[#All],[Vendor Name]]&amp;data[[#All],[Category]],0),),"")</f>
        <v/>
      </c>
      <c r="Y15" s="19" t="str">
        <f t="array" ref="Y15">IFERROR(INDEX(data[[#All],[OSD Contract Manager]],MATCH(get_cat!$B15&amp;$A$1,data[[#All],[Vendor Name]]&amp;data[[#All],[Category]],0),),"")</f>
        <v/>
      </c>
    </row>
    <row r="16" spans="1:25" ht="19.5" x14ac:dyDescent="0.25">
      <c r="B16" s="8" t="str">
        <f t="array" ref="B16">IFERROR(INDEX(data[[#All],[Vendor Name]],SMALL(IF(data[[#All],[Category]]=$A$1,ROW(data[[#All],[Vendor Name]])),ROW(15:15)),1),"")</f>
        <v/>
      </c>
      <c r="C16" s="3" t="str">
        <f t="array" ref="C16">IFERROR(INDEX(data[[#All],[Vendor Contact Info]],MATCH(get_cat!$B16&amp;$A$1,data[[#All],[Vendor Name]]&amp;data[[#All],[Category]],0),),"")</f>
        <v/>
      </c>
      <c r="D16" s="9" t="str">
        <f t="array" ref="D16">IFERROR(INDEX(data[[#All],[Category]],MATCH(get_cat!$B16&amp;$A$1,data[[#All],[Vendor Name]]&amp;data[[#All],[Category]],0),),"")</f>
        <v/>
      </c>
      <c r="E16" s="3" t="str">
        <f t="array" ref="E16">IFERROR(INDEX(data[[#All],[Email]],MATCH(get_cat!$B16&amp;$A$1,data[[#All],[Vendor Name]]&amp;data[[#All],[Category]],0),),"")</f>
        <v/>
      </c>
      <c r="F16" s="3" t="str">
        <f t="array" ref="F16">IFERROR(INDEX(data[[#All],[COMMBUYS MBPO Link2]],MATCH(get_cat!$B16&amp;$A$1,data[[#All],[Vendor Name]]&amp;data[[#All],[Category]],0),),"")</f>
        <v/>
      </c>
      <c r="G16" s="5" t="str">
        <f t="array" ref="G16">IFERROR(INDEX(data[[#All],[Prompt Pay]],MATCH(get_cat!$B16&amp;$A$1,data[[#All],[Vendor Name]]&amp;data[[#All],[Category]],0),),"")</f>
        <v/>
      </c>
      <c r="H16" s="5" t="str">
        <f t="array" ref="H16">IFERROR(INDEX(data[[#All],[% Markup Prevailing Wage2]],MATCH(get_cat!$B16&amp;$A$1,data[[#All],[Vendor Name]]&amp;data[[#All],[Category]],0),),"")</f>
        <v/>
      </c>
      <c r="I16" s="2" t="str">
        <f t="array" ref="I16">IFERROR(INDEX(data[[#All],[Statewide]],MATCH(get_cat!$B16&amp;$A$1,data[[#All],[Vendor Name]]&amp;data[[#All],[Category]],0),),"")</f>
        <v/>
      </c>
      <c r="J16" s="2" t="str">
        <f t="array" ref="J16">IFERROR(INDEX(data[[#All],[Barnstable]],MATCH(get_cat!$B16&amp;$A$1,data[[#All],[Vendor Name]]&amp;data[[#All],[Category]],0),),"")</f>
        <v/>
      </c>
      <c r="K16" s="2" t="str">
        <f t="array" ref="K16">IFERROR(INDEX(data[[#All],[Berkshire]],MATCH(get_cat!$B16&amp;$A$1,data[[#All],[Vendor Name]]&amp;data[[#All],[Category]],0),),"")</f>
        <v/>
      </c>
      <c r="L16" s="2" t="str">
        <f t="array" ref="L16">IFERROR(INDEX(data[[#All],[Bristol]],MATCH(get_cat!$B16&amp;$A$1,data[[#All],[Vendor Name]]&amp;data[[#All],[Category]],0),),"")</f>
        <v/>
      </c>
      <c r="M16" s="2" t="str">
        <f t="array" ref="M16">IFERROR(INDEX(data[[#All],[Dukes]],MATCH(get_cat!$B16&amp;$A$1,data[[#All],[Vendor Name]]&amp;data[[#All],[Category]],0),),"")</f>
        <v/>
      </c>
      <c r="N16" s="2" t="str">
        <f t="array" ref="N16">IFERROR(INDEX(data[[#All],[Essex]],MATCH(get_cat!$B16&amp;$A$1,data[[#All],[Vendor Name]]&amp;data[[#All],[Category]],0),),"")</f>
        <v/>
      </c>
      <c r="O16" s="2" t="str">
        <f t="array" ref="O16">IFERROR(INDEX(data[[#All],[Franklin]],MATCH(get_cat!$B16&amp;$A$1,data[[#All],[Vendor Name]]&amp;data[[#All],[Category]],0),),"")</f>
        <v/>
      </c>
      <c r="P16" s="2" t="str">
        <f t="array" ref="P16">IFERROR(INDEX(data[[#All],[Hampden]],MATCH(get_cat!$B16&amp;$A$1,data[[#All],[Vendor Name]]&amp;data[[#All],[Category]],0),),"")</f>
        <v/>
      </c>
      <c r="Q16" s="2" t="str">
        <f t="array" ref="Q16">IFERROR(INDEX(data[[#All],[Hampshire]],MATCH(get_cat!$B16&amp;$A$1,data[[#All],[Vendor Name]]&amp;data[[#All],[Category]],0),),"")</f>
        <v/>
      </c>
      <c r="R16" s="2" t="str">
        <f t="array" ref="R16">IFERROR(INDEX(data[[#All],[Middlesex]],MATCH(get_cat!$B16&amp;$A$1,data[[#All],[Vendor Name]]&amp;data[[#All],[Category]],0),),"")</f>
        <v/>
      </c>
      <c r="S16" s="2" t="str">
        <f t="array" ref="S16">IFERROR(INDEX(data[[#All],[Nantucket]],MATCH(get_cat!$B16&amp;$A$1,data[[#All],[Vendor Name]]&amp;data[[#All],[Category]],0),),"")</f>
        <v/>
      </c>
      <c r="T16" s="2" t="str">
        <f t="array" ref="T16">IFERROR(INDEX(data[[#All],[Norfolk]],MATCH(get_cat!$B16&amp;$A$1,data[[#All],[Vendor Name]]&amp;data[[#All],[Category]],0),),"")</f>
        <v/>
      </c>
      <c r="U16" s="2" t="str">
        <f t="array" ref="U16">IFERROR(INDEX(data[[#All],[Plymouth]],MATCH(get_cat!$B16&amp;$A$1,data[[#All],[Vendor Name]]&amp;data[[#All],[Category]],0),),"")</f>
        <v/>
      </c>
      <c r="V16" s="2" t="str">
        <f t="array" ref="V16">IFERROR(INDEX(data[[#All],[Suffolk]],MATCH(get_cat!$B16&amp;$A$1,data[[#All],[Vendor Name]]&amp;data[[#All],[Category]],0),),"")</f>
        <v/>
      </c>
      <c r="W16" s="2" t="str">
        <f t="array" ref="W16">IFERROR(INDEX(data[[#All],[Worcester]],MATCH(get_cat!$B16&amp;$A$1,data[[#All],[Vendor Name]]&amp;data[[#All],[Category]],0),),"")</f>
        <v/>
      </c>
      <c r="X16" s="2" t="str">
        <f t="array" ref="X16">IFERROR(INDEX(data[[#All],[Contract Doc ID]],MATCH(get_cat!$B16&amp;$A$1,data[[#All],[Vendor Name]]&amp;data[[#All],[Category]],0),),"")</f>
        <v/>
      </c>
      <c r="Y16" s="19" t="str">
        <f t="array" ref="Y16">IFERROR(INDEX(data[[#All],[OSD Contract Manager]],MATCH(get_cat!$B16&amp;$A$1,data[[#All],[Vendor Name]]&amp;data[[#All],[Category]],0),),"")</f>
        <v/>
      </c>
    </row>
    <row r="17" spans="2:25" ht="19.5" x14ac:dyDescent="0.25">
      <c r="B17" s="8" t="str">
        <f t="array" ref="B17">IFERROR(INDEX(data[[#All],[Vendor Name]],SMALL(IF(data[[#All],[Category]]=$A$1,ROW(data[[#All],[Vendor Name]])),ROW(16:16)),1),"")</f>
        <v/>
      </c>
      <c r="C17" s="3" t="str">
        <f t="array" ref="C17">IFERROR(INDEX(data[[#All],[Vendor Contact Info]],MATCH(get_cat!$B17&amp;$A$1,data[[#All],[Vendor Name]]&amp;data[[#All],[Category]],0),),"")</f>
        <v/>
      </c>
      <c r="D17" s="9" t="str">
        <f t="array" ref="D17">IFERROR(INDEX(data[[#All],[Category]],MATCH(get_cat!$B17&amp;$A$1,data[[#All],[Vendor Name]]&amp;data[[#All],[Category]],0),),"")</f>
        <v/>
      </c>
      <c r="E17" s="3" t="str">
        <f t="array" ref="E17">IFERROR(INDEX(data[[#All],[Email]],MATCH(get_cat!$B17&amp;$A$1,data[[#All],[Vendor Name]]&amp;data[[#All],[Category]],0),),"")</f>
        <v/>
      </c>
      <c r="F17" s="3" t="str">
        <f t="array" ref="F17">IFERROR(INDEX(data[[#All],[COMMBUYS MBPO Link2]],MATCH(get_cat!$B17&amp;$A$1,data[[#All],[Vendor Name]]&amp;data[[#All],[Category]],0),),"")</f>
        <v/>
      </c>
      <c r="G17" s="5" t="str">
        <f t="array" ref="G17">IFERROR(INDEX(data[[#All],[Prompt Pay]],MATCH(get_cat!$B17&amp;$A$1,data[[#All],[Vendor Name]]&amp;data[[#All],[Category]],0),),"")</f>
        <v/>
      </c>
      <c r="H17" s="5" t="str">
        <f t="array" ref="H17">IFERROR(INDEX(data[[#All],[% Markup Prevailing Wage2]],MATCH(get_cat!$B17&amp;$A$1,data[[#All],[Vendor Name]]&amp;data[[#All],[Category]],0),),"")</f>
        <v/>
      </c>
      <c r="I17" s="2" t="str">
        <f t="array" ref="I17">IFERROR(INDEX(data[[#All],[Statewide]],MATCH(get_cat!$B17&amp;$A$1,data[[#All],[Vendor Name]]&amp;data[[#All],[Category]],0),),"")</f>
        <v/>
      </c>
      <c r="J17" s="2" t="str">
        <f t="array" ref="J17">IFERROR(INDEX(data[[#All],[Barnstable]],MATCH(get_cat!$B17&amp;$A$1,data[[#All],[Vendor Name]]&amp;data[[#All],[Category]],0),),"")</f>
        <v/>
      </c>
      <c r="K17" s="2" t="str">
        <f t="array" ref="K17">IFERROR(INDEX(data[[#All],[Berkshire]],MATCH(get_cat!$B17&amp;$A$1,data[[#All],[Vendor Name]]&amp;data[[#All],[Category]],0),),"")</f>
        <v/>
      </c>
      <c r="L17" s="2" t="str">
        <f t="array" ref="L17">IFERROR(INDEX(data[[#All],[Bristol]],MATCH(get_cat!$B17&amp;$A$1,data[[#All],[Vendor Name]]&amp;data[[#All],[Category]],0),),"")</f>
        <v/>
      </c>
      <c r="M17" s="2" t="str">
        <f t="array" ref="M17">IFERROR(INDEX(data[[#All],[Dukes]],MATCH(get_cat!$B17&amp;$A$1,data[[#All],[Vendor Name]]&amp;data[[#All],[Category]],0),),"")</f>
        <v/>
      </c>
      <c r="N17" s="2" t="str">
        <f t="array" ref="N17">IFERROR(INDEX(data[[#All],[Essex]],MATCH(get_cat!$B17&amp;$A$1,data[[#All],[Vendor Name]]&amp;data[[#All],[Category]],0),),"")</f>
        <v/>
      </c>
      <c r="O17" s="2" t="str">
        <f t="array" ref="O17">IFERROR(INDEX(data[[#All],[Franklin]],MATCH(get_cat!$B17&amp;$A$1,data[[#All],[Vendor Name]]&amp;data[[#All],[Category]],0),),"")</f>
        <v/>
      </c>
      <c r="P17" s="2" t="str">
        <f t="array" ref="P17">IFERROR(INDEX(data[[#All],[Hampden]],MATCH(get_cat!$B17&amp;$A$1,data[[#All],[Vendor Name]]&amp;data[[#All],[Category]],0),),"")</f>
        <v/>
      </c>
      <c r="Q17" s="2" t="str">
        <f t="array" ref="Q17">IFERROR(INDEX(data[[#All],[Hampshire]],MATCH(get_cat!$B17&amp;$A$1,data[[#All],[Vendor Name]]&amp;data[[#All],[Category]],0),),"")</f>
        <v/>
      </c>
      <c r="R17" s="2" t="str">
        <f t="array" ref="R17">IFERROR(INDEX(data[[#All],[Middlesex]],MATCH(get_cat!$B17&amp;$A$1,data[[#All],[Vendor Name]]&amp;data[[#All],[Category]],0),),"")</f>
        <v/>
      </c>
      <c r="S17" s="2" t="str">
        <f t="array" ref="S17">IFERROR(INDEX(data[[#All],[Nantucket]],MATCH(get_cat!$B17&amp;$A$1,data[[#All],[Vendor Name]]&amp;data[[#All],[Category]],0),),"")</f>
        <v/>
      </c>
      <c r="T17" s="2" t="str">
        <f t="array" ref="T17">IFERROR(INDEX(data[[#All],[Norfolk]],MATCH(get_cat!$B17&amp;$A$1,data[[#All],[Vendor Name]]&amp;data[[#All],[Category]],0),),"")</f>
        <v/>
      </c>
      <c r="U17" s="2" t="str">
        <f t="array" ref="U17">IFERROR(INDEX(data[[#All],[Plymouth]],MATCH(get_cat!$B17&amp;$A$1,data[[#All],[Vendor Name]]&amp;data[[#All],[Category]],0),),"")</f>
        <v/>
      </c>
      <c r="V17" s="2" t="str">
        <f t="array" ref="V17">IFERROR(INDEX(data[[#All],[Suffolk]],MATCH(get_cat!$B17&amp;$A$1,data[[#All],[Vendor Name]]&amp;data[[#All],[Category]],0),),"")</f>
        <v/>
      </c>
      <c r="W17" s="2" t="str">
        <f t="array" ref="W17">IFERROR(INDEX(data[[#All],[Worcester]],MATCH(get_cat!$B17&amp;$A$1,data[[#All],[Vendor Name]]&amp;data[[#All],[Category]],0),),"")</f>
        <v/>
      </c>
      <c r="X17" s="2" t="str">
        <f t="array" ref="X17">IFERROR(INDEX(data[[#All],[Contract Doc ID]],MATCH(get_cat!$B17&amp;$A$1,data[[#All],[Vendor Name]]&amp;data[[#All],[Category]],0),),"")</f>
        <v/>
      </c>
      <c r="Y17" s="19" t="str">
        <f t="array" ref="Y17">IFERROR(INDEX(data[[#All],[OSD Contract Manager]],MATCH(get_cat!$B17&amp;$A$1,data[[#All],[Vendor Name]]&amp;data[[#All],[Category]],0),),"")</f>
        <v/>
      </c>
    </row>
    <row r="18" spans="2:25" ht="19.5" x14ac:dyDescent="0.25">
      <c r="B18" s="8" t="str">
        <f t="array" ref="B18">IFERROR(INDEX(data[[#All],[Vendor Name]],SMALL(IF(data[[#All],[Category]]=$A$1,ROW(data[[#All],[Vendor Name]])),ROW(17:17)),1),"")</f>
        <v/>
      </c>
      <c r="C18" s="3" t="str">
        <f t="array" ref="C18">IFERROR(INDEX(data[[#All],[Vendor Contact Info]],MATCH(get_cat!$B18&amp;$A$1,data[[#All],[Vendor Name]]&amp;data[[#All],[Category]],0),),"")</f>
        <v/>
      </c>
      <c r="D18" s="9" t="str">
        <f t="array" ref="D18">IFERROR(INDEX(data[[#All],[Category]],MATCH(get_cat!$B18&amp;$A$1,data[[#All],[Vendor Name]]&amp;data[[#All],[Category]],0),),"")</f>
        <v/>
      </c>
      <c r="E18" s="3" t="str">
        <f t="array" ref="E18">IFERROR(INDEX(data[[#All],[Email]],MATCH(get_cat!$B18&amp;$A$1,data[[#All],[Vendor Name]]&amp;data[[#All],[Category]],0),),"")</f>
        <v/>
      </c>
      <c r="F18" s="3" t="str">
        <f t="array" ref="F18">IFERROR(INDEX(data[[#All],[COMMBUYS MBPO Link2]],MATCH(get_cat!$B18&amp;$A$1,data[[#All],[Vendor Name]]&amp;data[[#All],[Category]],0),),"")</f>
        <v/>
      </c>
      <c r="G18" s="5" t="str">
        <f t="array" ref="G18">IFERROR(INDEX(data[[#All],[Prompt Pay]],MATCH(get_cat!$B18&amp;$A$1,data[[#All],[Vendor Name]]&amp;data[[#All],[Category]],0),),"")</f>
        <v/>
      </c>
      <c r="H18" s="5" t="str">
        <f t="array" ref="H18">IFERROR(INDEX(data[[#All],[% Markup Prevailing Wage2]],MATCH(get_cat!$B18&amp;$A$1,data[[#All],[Vendor Name]]&amp;data[[#All],[Category]],0),),"")</f>
        <v/>
      </c>
      <c r="I18" s="2" t="str">
        <f t="array" ref="I18">IFERROR(INDEX(data[[#All],[Statewide]],MATCH(get_cat!$B18&amp;$A$1,data[[#All],[Vendor Name]]&amp;data[[#All],[Category]],0),),"")</f>
        <v/>
      </c>
      <c r="J18" s="2" t="str">
        <f t="array" ref="J18">IFERROR(INDEX(data[[#All],[Barnstable]],MATCH(get_cat!$B18&amp;$A$1,data[[#All],[Vendor Name]]&amp;data[[#All],[Category]],0),),"")</f>
        <v/>
      </c>
      <c r="K18" s="2" t="str">
        <f t="array" ref="K18">IFERROR(INDEX(data[[#All],[Berkshire]],MATCH(get_cat!$B18&amp;$A$1,data[[#All],[Vendor Name]]&amp;data[[#All],[Category]],0),),"")</f>
        <v/>
      </c>
      <c r="L18" s="2" t="str">
        <f t="array" ref="L18">IFERROR(INDEX(data[[#All],[Bristol]],MATCH(get_cat!$B18&amp;$A$1,data[[#All],[Vendor Name]]&amp;data[[#All],[Category]],0),),"")</f>
        <v/>
      </c>
      <c r="M18" s="2" t="str">
        <f t="array" ref="M18">IFERROR(INDEX(data[[#All],[Dukes]],MATCH(get_cat!$B18&amp;$A$1,data[[#All],[Vendor Name]]&amp;data[[#All],[Category]],0),),"")</f>
        <v/>
      </c>
      <c r="N18" s="2" t="str">
        <f t="array" ref="N18">IFERROR(INDEX(data[[#All],[Essex]],MATCH(get_cat!$B18&amp;$A$1,data[[#All],[Vendor Name]]&amp;data[[#All],[Category]],0),),"")</f>
        <v/>
      </c>
      <c r="O18" s="2" t="str">
        <f t="array" ref="O18">IFERROR(INDEX(data[[#All],[Franklin]],MATCH(get_cat!$B18&amp;$A$1,data[[#All],[Vendor Name]]&amp;data[[#All],[Category]],0),),"")</f>
        <v/>
      </c>
      <c r="P18" s="2" t="str">
        <f t="array" ref="P18">IFERROR(INDEX(data[[#All],[Hampden]],MATCH(get_cat!$B18&amp;$A$1,data[[#All],[Vendor Name]]&amp;data[[#All],[Category]],0),),"")</f>
        <v/>
      </c>
      <c r="Q18" s="2" t="str">
        <f t="array" ref="Q18">IFERROR(INDEX(data[[#All],[Hampshire]],MATCH(get_cat!$B18&amp;$A$1,data[[#All],[Vendor Name]]&amp;data[[#All],[Category]],0),),"")</f>
        <v/>
      </c>
      <c r="R18" s="2" t="str">
        <f t="array" ref="R18">IFERROR(INDEX(data[[#All],[Middlesex]],MATCH(get_cat!$B18&amp;$A$1,data[[#All],[Vendor Name]]&amp;data[[#All],[Category]],0),),"")</f>
        <v/>
      </c>
      <c r="S18" s="2" t="str">
        <f t="array" ref="S18">IFERROR(INDEX(data[[#All],[Nantucket]],MATCH(get_cat!$B18&amp;$A$1,data[[#All],[Vendor Name]]&amp;data[[#All],[Category]],0),),"")</f>
        <v/>
      </c>
      <c r="T18" s="2" t="str">
        <f t="array" ref="T18">IFERROR(INDEX(data[[#All],[Norfolk]],MATCH(get_cat!$B18&amp;$A$1,data[[#All],[Vendor Name]]&amp;data[[#All],[Category]],0),),"")</f>
        <v/>
      </c>
      <c r="U18" s="2" t="str">
        <f t="array" ref="U18">IFERROR(INDEX(data[[#All],[Plymouth]],MATCH(get_cat!$B18&amp;$A$1,data[[#All],[Vendor Name]]&amp;data[[#All],[Category]],0),),"")</f>
        <v/>
      </c>
      <c r="V18" s="2" t="str">
        <f t="array" ref="V18">IFERROR(INDEX(data[[#All],[Suffolk]],MATCH(get_cat!$B18&amp;$A$1,data[[#All],[Vendor Name]]&amp;data[[#All],[Category]],0),),"")</f>
        <v/>
      </c>
      <c r="W18" s="2" t="str">
        <f t="array" ref="W18">IFERROR(INDEX(data[[#All],[Worcester]],MATCH(get_cat!$B18&amp;$A$1,data[[#All],[Vendor Name]]&amp;data[[#All],[Category]],0),),"")</f>
        <v/>
      </c>
      <c r="X18" s="2" t="str">
        <f t="array" ref="X18">IFERROR(INDEX(data[[#All],[Contract Doc ID]],MATCH(get_cat!$B18&amp;$A$1,data[[#All],[Vendor Name]]&amp;data[[#All],[Category]],0),),"")</f>
        <v/>
      </c>
      <c r="Y18" s="19" t="str">
        <f t="array" ref="Y18">IFERROR(INDEX(data[[#All],[OSD Contract Manager]],MATCH(get_cat!$B18&amp;$A$1,data[[#All],[Vendor Name]]&amp;data[[#All],[Category]],0),),"")</f>
        <v/>
      </c>
    </row>
    <row r="19" spans="2:25" ht="19.5" x14ac:dyDescent="0.25">
      <c r="B19" s="8" t="str">
        <f t="array" ref="B19">IFERROR(INDEX(data[[#All],[Vendor Name]],SMALL(IF(data[[#All],[Category]]=$A$1,ROW(data[[#All],[Vendor Name]])),ROW(18:18)),1),"")</f>
        <v/>
      </c>
      <c r="C19" s="3" t="str">
        <f t="array" ref="C19">IFERROR(INDEX(data[[#All],[Vendor Contact Info]],MATCH(get_cat!$B19&amp;$A$1,data[[#All],[Vendor Name]]&amp;data[[#All],[Category]],0),),"")</f>
        <v/>
      </c>
      <c r="D19" s="9" t="str">
        <f t="array" ref="D19">IFERROR(INDEX(data[[#All],[Category]],MATCH(get_cat!$B19&amp;$A$1,data[[#All],[Vendor Name]]&amp;data[[#All],[Category]],0),),"")</f>
        <v/>
      </c>
      <c r="E19" s="3" t="str">
        <f t="array" ref="E19">IFERROR(INDEX(data[[#All],[Email]],MATCH(get_cat!$B19&amp;$A$1,data[[#All],[Vendor Name]]&amp;data[[#All],[Category]],0),),"")</f>
        <v/>
      </c>
      <c r="F19" s="3" t="str">
        <f t="array" ref="F19">IFERROR(INDEX(data[[#All],[COMMBUYS MBPO Link2]],MATCH(get_cat!$B19&amp;$A$1,data[[#All],[Vendor Name]]&amp;data[[#All],[Category]],0),),"")</f>
        <v/>
      </c>
      <c r="G19" s="5" t="str">
        <f t="array" ref="G19">IFERROR(INDEX(data[[#All],[Prompt Pay]],MATCH(get_cat!$B19&amp;$A$1,data[[#All],[Vendor Name]]&amp;data[[#All],[Category]],0),),"")</f>
        <v/>
      </c>
      <c r="H19" s="5" t="str">
        <f t="array" ref="H19">IFERROR(INDEX(data[[#All],[% Markup Prevailing Wage2]],MATCH(get_cat!$B19&amp;$A$1,data[[#All],[Vendor Name]]&amp;data[[#All],[Category]],0),),"")</f>
        <v/>
      </c>
      <c r="I19" s="2" t="str">
        <f t="array" ref="I19">IFERROR(INDEX(data[[#All],[Statewide]],MATCH(get_cat!$B19&amp;$A$1,data[[#All],[Vendor Name]]&amp;data[[#All],[Category]],0),),"")</f>
        <v/>
      </c>
      <c r="J19" s="2" t="str">
        <f t="array" ref="J19">IFERROR(INDEX(data[[#All],[Barnstable]],MATCH(get_cat!$B19&amp;$A$1,data[[#All],[Vendor Name]]&amp;data[[#All],[Category]],0),),"")</f>
        <v/>
      </c>
      <c r="K19" s="2" t="str">
        <f t="array" ref="K19">IFERROR(INDEX(data[[#All],[Berkshire]],MATCH(get_cat!$B19&amp;$A$1,data[[#All],[Vendor Name]]&amp;data[[#All],[Category]],0),),"")</f>
        <v/>
      </c>
      <c r="L19" s="2" t="str">
        <f t="array" ref="L19">IFERROR(INDEX(data[[#All],[Bristol]],MATCH(get_cat!$B19&amp;$A$1,data[[#All],[Vendor Name]]&amp;data[[#All],[Category]],0),),"")</f>
        <v/>
      </c>
      <c r="M19" s="2" t="str">
        <f t="array" ref="M19">IFERROR(INDEX(data[[#All],[Dukes]],MATCH(get_cat!$B19&amp;$A$1,data[[#All],[Vendor Name]]&amp;data[[#All],[Category]],0),),"")</f>
        <v/>
      </c>
      <c r="N19" s="2" t="str">
        <f t="array" ref="N19">IFERROR(INDEX(data[[#All],[Essex]],MATCH(get_cat!$B19&amp;$A$1,data[[#All],[Vendor Name]]&amp;data[[#All],[Category]],0),),"")</f>
        <v/>
      </c>
      <c r="O19" s="2" t="str">
        <f t="array" ref="O19">IFERROR(INDEX(data[[#All],[Franklin]],MATCH(get_cat!$B19&amp;$A$1,data[[#All],[Vendor Name]]&amp;data[[#All],[Category]],0),),"")</f>
        <v/>
      </c>
      <c r="P19" s="2" t="str">
        <f t="array" ref="P19">IFERROR(INDEX(data[[#All],[Hampden]],MATCH(get_cat!$B19&amp;$A$1,data[[#All],[Vendor Name]]&amp;data[[#All],[Category]],0),),"")</f>
        <v/>
      </c>
      <c r="Q19" s="2" t="str">
        <f t="array" ref="Q19">IFERROR(INDEX(data[[#All],[Hampshire]],MATCH(get_cat!$B19&amp;$A$1,data[[#All],[Vendor Name]]&amp;data[[#All],[Category]],0),),"")</f>
        <v/>
      </c>
      <c r="R19" s="2" t="str">
        <f t="array" ref="R19">IFERROR(INDEX(data[[#All],[Middlesex]],MATCH(get_cat!$B19&amp;$A$1,data[[#All],[Vendor Name]]&amp;data[[#All],[Category]],0),),"")</f>
        <v/>
      </c>
      <c r="S19" s="2" t="str">
        <f t="array" ref="S19">IFERROR(INDEX(data[[#All],[Nantucket]],MATCH(get_cat!$B19&amp;$A$1,data[[#All],[Vendor Name]]&amp;data[[#All],[Category]],0),),"")</f>
        <v/>
      </c>
      <c r="T19" s="2" t="str">
        <f t="array" ref="T19">IFERROR(INDEX(data[[#All],[Norfolk]],MATCH(get_cat!$B19&amp;$A$1,data[[#All],[Vendor Name]]&amp;data[[#All],[Category]],0),),"")</f>
        <v/>
      </c>
      <c r="U19" s="2" t="str">
        <f t="array" ref="U19">IFERROR(INDEX(data[[#All],[Plymouth]],MATCH(get_cat!$B19&amp;$A$1,data[[#All],[Vendor Name]]&amp;data[[#All],[Category]],0),),"")</f>
        <v/>
      </c>
      <c r="V19" s="2" t="str">
        <f t="array" ref="V19">IFERROR(INDEX(data[[#All],[Suffolk]],MATCH(get_cat!$B19&amp;$A$1,data[[#All],[Vendor Name]]&amp;data[[#All],[Category]],0),),"")</f>
        <v/>
      </c>
      <c r="W19" s="2" t="str">
        <f t="array" ref="W19">IFERROR(INDEX(data[[#All],[Worcester]],MATCH(get_cat!$B19&amp;$A$1,data[[#All],[Vendor Name]]&amp;data[[#All],[Category]],0),),"")</f>
        <v/>
      </c>
      <c r="X19" s="2" t="str">
        <f t="array" ref="X19">IFERROR(INDEX(data[[#All],[Contract Doc ID]],MATCH(get_cat!$B19&amp;$A$1,data[[#All],[Vendor Name]]&amp;data[[#All],[Category]],0),),"")</f>
        <v/>
      </c>
      <c r="Y19" s="19" t="str">
        <f t="array" ref="Y19">IFERROR(INDEX(data[[#All],[OSD Contract Manager]],MATCH(get_cat!$B19&amp;$A$1,data[[#All],[Vendor Name]]&amp;data[[#All],[Category]],0),),"")</f>
        <v/>
      </c>
    </row>
    <row r="20" spans="2:25" ht="19.5" x14ac:dyDescent="0.25">
      <c r="B20" s="8" t="str">
        <f t="array" ref="B20">IFERROR(INDEX(data[[#All],[Vendor Name]],SMALL(IF(data[[#All],[Category]]=$A$1,ROW(data[[#All],[Vendor Name]])),ROW(19:19)),1),"")</f>
        <v/>
      </c>
      <c r="C20" s="3" t="str">
        <f t="array" ref="C20">IFERROR(INDEX(data[[#All],[Vendor Contact Info]],MATCH(get_cat!$B20&amp;$A$1,data[[#All],[Vendor Name]]&amp;data[[#All],[Category]],0),),"")</f>
        <v/>
      </c>
      <c r="D20" s="9" t="str">
        <f t="array" ref="D20">IFERROR(INDEX(data[[#All],[Category]],MATCH(get_cat!$B20&amp;$A$1,data[[#All],[Vendor Name]]&amp;data[[#All],[Category]],0),),"")</f>
        <v/>
      </c>
      <c r="E20" s="3" t="str">
        <f t="array" ref="E20">IFERROR(INDEX(data[[#All],[Email]],MATCH(get_cat!$B20&amp;$A$1,data[[#All],[Vendor Name]]&amp;data[[#All],[Category]],0),),"")</f>
        <v/>
      </c>
      <c r="F20" s="3" t="str">
        <f t="array" ref="F20">IFERROR(INDEX(data[[#All],[COMMBUYS MBPO Link2]],MATCH(get_cat!$B20&amp;$A$1,data[[#All],[Vendor Name]]&amp;data[[#All],[Category]],0),),"")</f>
        <v/>
      </c>
      <c r="G20" s="5" t="str">
        <f t="array" ref="G20">IFERROR(INDEX(data[[#All],[Prompt Pay]],MATCH(get_cat!$B20&amp;$A$1,data[[#All],[Vendor Name]]&amp;data[[#All],[Category]],0),),"")</f>
        <v/>
      </c>
      <c r="H20" s="5" t="str">
        <f t="array" ref="H20">IFERROR(INDEX(data[[#All],[% Markup Prevailing Wage2]],MATCH(get_cat!$B20&amp;$A$1,data[[#All],[Vendor Name]]&amp;data[[#All],[Category]],0),),"")</f>
        <v/>
      </c>
      <c r="I20" s="2" t="str">
        <f t="array" ref="I20">IFERROR(INDEX(data[[#All],[Statewide]],MATCH(get_cat!$B20&amp;$A$1,data[[#All],[Vendor Name]]&amp;data[[#All],[Category]],0),),"")</f>
        <v/>
      </c>
      <c r="J20" s="2" t="str">
        <f t="array" ref="J20">IFERROR(INDEX(data[[#All],[Barnstable]],MATCH(get_cat!$B20&amp;$A$1,data[[#All],[Vendor Name]]&amp;data[[#All],[Category]],0),),"")</f>
        <v/>
      </c>
      <c r="K20" s="2" t="str">
        <f t="array" ref="K20">IFERROR(INDEX(data[[#All],[Berkshire]],MATCH(get_cat!$B20&amp;$A$1,data[[#All],[Vendor Name]]&amp;data[[#All],[Category]],0),),"")</f>
        <v/>
      </c>
      <c r="L20" s="2" t="str">
        <f t="array" ref="L20">IFERROR(INDEX(data[[#All],[Bristol]],MATCH(get_cat!$B20&amp;$A$1,data[[#All],[Vendor Name]]&amp;data[[#All],[Category]],0),),"")</f>
        <v/>
      </c>
      <c r="M20" s="2" t="str">
        <f t="array" ref="M20">IFERROR(INDEX(data[[#All],[Dukes]],MATCH(get_cat!$B20&amp;$A$1,data[[#All],[Vendor Name]]&amp;data[[#All],[Category]],0),),"")</f>
        <v/>
      </c>
      <c r="N20" s="2" t="str">
        <f t="array" ref="N20">IFERROR(INDEX(data[[#All],[Essex]],MATCH(get_cat!$B20&amp;$A$1,data[[#All],[Vendor Name]]&amp;data[[#All],[Category]],0),),"")</f>
        <v/>
      </c>
      <c r="O20" s="2" t="str">
        <f t="array" ref="O20">IFERROR(INDEX(data[[#All],[Franklin]],MATCH(get_cat!$B20&amp;$A$1,data[[#All],[Vendor Name]]&amp;data[[#All],[Category]],0),),"")</f>
        <v/>
      </c>
      <c r="P20" s="2" t="str">
        <f t="array" ref="P20">IFERROR(INDEX(data[[#All],[Hampden]],MATCH(get_cat!$B20&amp;$A$1,data[[#All],[Vendor Name]]&amp;data[[#All],[Category]],0),),"")</f>
        <v/>
      </c>
      <c r="Q20" s="2" t="str">
        <f t="array" ref="Q20">IFERROR(INDEX(data[[#All],[Hampshire]],MATCH(get_cat!$B20&amp;$A$1,data[[#All],[Vendor Name]]&amp;data[[#All],[Category]],0),),"")</f>
        <v/>
      </c>
      <c r="R20" s="2" t="str">
        <f t="array" ref="R20">IFERROR(INDEX(data[[#All],[Middlesex]],MATCH(get_cat!$B20&amp;$A$1,data[[#All],[Vendor Name]]&amp;data[[#All],[Category]],0),),"")</f>
        <v/>
      </c>
      <c r="S20" s="2" t="str">
        <f t="array" ref="S20">IFERROR(INDEX(data[[#All],[Nantucket]],MATCH(get_cat!$B20&amp;$A$1,data[[#All],[Vendor Name]]&amp;data[[#All],[Category]],0),),"")</f>
        <v/>
      </c>
      <c r="T20" s="2" t="str">
        <f t="array" ref="T20">IFERROR(INDEX(data[[#All],[Norfolk]],MATCH(get_cat!$B20&amp;$A$1,data[[#All],[Vendor Name]]&amp;data[[#All],[Category]],0),),"")</f>
        <v/>
      </c>
      <c r="U20" s="2" t="str">
        <f t="array" ref="U20">IFERROR(INDEX(data[[#All],[Plymouth]],MATCH(get_cat!$B20&amp;$A$1,data[[#All],[Vendor Name]]&amp;data[[#All],[Category]],0),),"")</f>
        <v/>
      </c>
      <c r="V20" s="2" t="str">
        <f t="array" ref="V20">IFERROR(INDEX(data[[#All],[Suffolk]],MATCH(get_cat!$B20&amp;$A$1,data[[#All],[Vendor Name]]&amp;data[[#All],[Category]],0),),"")</f>
        <v/>
      </c>
      <c r="W20" s="2" t="str">
        <f t="array" ref="W20">IFERROR(INDEX(data[[#All],[Worcester]],MATCH(get_cat!$B20&amp;$A$1,data[[#All],[Vendor Name]]&amp;data[[#All],[Category]],0),),"")</f>
        <v/>
      </c>
      <c r="X20" s="2" t="str">
        <f t="array" ref="X20">IFERROR(INDEX(data[[#All],[Contract Doc ID]],MATCH(get_cat!$B20&amp;$A$1,data[[#All],[Vendor Name]]&amp;data[[#All],[Category]],0),),"")</f>
        <v/>
      </c>
      <c r="Y20" s="19" t="str">
        <f t="array" ref="Y20">IFERROR(INDEX(data[[#All],[OSD Contract Manager]],MATCH(get_cat!$B20&amp;$A$1,data[[#All],[Vendor Name]]&amp;data[[#All],[Category]],0),),"")</f>
        <v/>
      </c>
    </row>
    <row r="21" spans="2:25" ht="19.5" x14ac:dyDescent="0.25">
      <c r="B21" s="8" t="str">
        <f t="array" ref="B21">IFERROR(INDEX(data[[#All],[Vendor Name]],SMALL(IF(data[[#All],[Category]]=$A$1,ROW(data[[#All],[Vendor Name]])),ROW(20:20)),1),"")</f>
        <v/>
      </c>
      <c r="C21" s="3" t="str">
        <f t="array" ref="C21">IFERROR(INDEX(data[[#All],[Vendor Contact Info]],MATCH(get_cat!$B21&amp;$A$1,data[[#All],[Vendor Name]]&amp;data[[#All],[Category]],0),),"")</f>
        <v/>
      </c>
      <c r="D21" s="9" t="str">
        <f t="array" ref="D21">IFERROR(INDEX(data[[#All],[Category]],MATCH(get_cat!$B21&amp;$A$1,data[[#All],[Vendor Name]]&amp;data[[#All],[Category]],0),),"")</f>
        <v/>
      </c>
      <c r="E21" s="3" t="str">
        <f t="array" ref="E21">IFERROR(INDEX(data[[#All],[Email]],MATCH(get_cat!$B21&amp;$A$1,data[[#All],[Vendor Name]]&amp;data[[#All],[Category]],0),),"")</f>
        <v/>
      </c>
      <c r="F21" s="3" t="str">
        <f t="array" ref="F21">IFERROR(INDEX(data[[#All],[COMMBUYS MBPO Link2]],MATCH(get_cat!$B21&amp;$A$1,data[[#All],[Vendor Name]]&amp;data[[#All],[Category]],0),),"")</f>
        <v/>
      </c>
      <c r="G21" s="5" t="str">
        <f t="array" ref="G21">IFERROR(INDEX(data[[#All],[Prompt Pay]],MATCH(get_cat!$B21&amp;$A$1,data[[#All],[Vendor Name]]&amp;data[[#All],[Category]],0),),"")</f>
        <v/>
      </c>
      <c r="H21" s="5" t="str">
        <f t="array" ref="H21">IFERROR(INDEX(data[[#All],[% Markup Prevailing Wage2]],MATCH(get_cat!$B21&amp;$A$1,data[[#All],[Vendor Name]]&amp;data[[#All],[Category]],0),),"")</f>
        <v/>
      </c>
      <c r="I21" s="2" t="str">
        <f t="array" ref="I21">IFERROR(INDEX(data[[#All],[Statewide]],MATCH(get_cat!$B21&amp;$A$1,data[[#All],[Vendor Name]]&amp;data[[#All],[Category]],0),),"")</f>
        <v/>
      </c>
      <c r="J21" s="2" t="str">
        <f t="array" ref="J21">IFERROR(INDEX(data[[#All],[Barnstable]],MATCH(get_cat!$B21&amp;$A$1,data[[#All],[Vendor Name]]&amp;data[[#All],[Category]],0),),"")</f>
        <v/>
      </c>
      <c r="K21" s="2" t="str">
        <f t="array" ref="K21">IFERROR(INDEX(data[[#All],[Berkshire]],MATCH(get_cat!$B21&amp;$A$1,data[[#All],[Vendor Name]]&amp;data[[#All],[Category]],0),),"")</f>
        <v/>
      </c>
      <c r="L21" s="2" t="str">
        <f t="array" ref="L21">IFERROR(INDEX(data[[#All],[Bristol]],MATCH(get_cat!$B21&amp;$A$1,data[[#All],[Vendor Name]]&amp;data[[#All],[Category]],0),),"")</f>
        <v/>
      </c>
      <c r="M21" s="2" t="str">
        <f t="array" ref="M21">IFERROR(INDEX(data[[#All],[Dukes]],MATCH(get_cat!$B21&amp;$A$1,data[[#All],[Vendor Name]]&amp;data[[#All],[Category]],0),),"")</f>
        <v/>
      </c>
      <c r="N21" s="2" t="str">
        <f t="array" ref="N21">IFERROR(INDEX(data[[#All],[Essex]],MATCH(get_cat!$B21&amp;$A$1,data[[#All],[Vendor Name]]&amp;data[[#All],[Category]],0),),"")</f>
        <v/>
      </c>
      <c r="O21" s="2" t="str">
        <f t="array" ref="O21">IFERROR(INDEX(data[[#All],[Franklin]],MATCH(get_cat!$B21&amp;$A$1,data[[#All],[Vendor Name]]&amp;data[[#All],[Category]],0),),"")</f>
        <v/>
      </c>
      <c r="P21" s="2" t="str">
        <f t="array" ref="P21">IFERROR(INDEX(data[[#All],[Hampden]],MATCH(get_cat!$B21&amp;$A$1,data[[#All],[Vendor Name]]&amp;data[[#All],[Category]],0),),"")</f>
        <v/>
      </c>
      <c r="Q21" s="2" t="str">
        <f t="array" ref="Q21">IFERROR(INDEX(data[[#All],[Hampshire]],MATCH(get_cat!$B21&amp;$A$1,data[[#All],[Vendor Name]]&amp;data[[#All],[Category]],0),),"")</f>
        <v/>
      </c>
      <c r="R21" s="2" t="str">
        <f t="array" ref="R21">IFERROR(INDEX(data[[#All],[Middlesex]],MATCH(get_cat!$B21&amp;$A$1,data[[#All],[Vendor Name]]&amp;data[[#All],[Category]],0),),"")</f>
        <v/>
      </c>
      <c r="S21" s="2" t="str">
        <f t="array" ref="S21">IFERROR(INDEX(data[[#All],[Nantucket]],MATCH(get_cat!$B21&amp;$A$1,data[[#All],[Vendor Name]]&amp;data[[#All],[Category]],0),),"")</f>
        <v/>
      </c>
      <c r="T21" s="2" t="str">
        <f t="array" ref="T21">IFERROR(INDEX(data[[#All],[Norfolk]],MATCH(get_cat!$B21&amp;$A$1,data[[#All],[Vendor Name]]&amp;data[[#All],[Category]],0),),"")</f>
        <v/>
      </c>
      <c r="U21" s="2" t="str">
        <f t="array" ref="U21">IFERROR(INDEX(data[[#All],[Plymouth]],MATCH(get_cat!$B21&amp;$A$1,data[[#All],[Vendor Name]]&amp;data[[#All],[Category]],0),),"")</f>
        <v/>
      </c>
      <c r="V21" s="2" t="str">
        <f t="array" ref="V21">IFERROR(INDEX(data[[#All],[Suffolk]],MATCH(get_cat!$B21&amp;$A$1,data[[#All],[Vendor Name]]&amp;data[[#All],[Category]],0),),"")</f>
        <v/>
      </c>
      <c r="W21" s="2" t="str">
        <f t="array" ref="W21">IFERROR(INDEX(data[[#All],[Worcester]],MATCH(get_cat!$B21&amp;$A$1,data[[#All],[Vendor Name]]&amp;data[[#All],[Category]],0),),"")</f>
        <v/>
      </c>
      <c r="X21" s="2" t="str">
        <f t="array" ref="X21">IFERROR(INDEX(data[[#All],[Contract Doc ID]],MATCH(get_cat!$B21&amp;$A$1,data[[#All],[Vendor Name]]&amp;data[[#All],[Category]],0),),"")</f>
        <v/>
      </c>
      <c r="Y21" s="19" t="str">
        <f t="array" ref="Y21">IFERROR(INDEX(data[[#All],[OSD Contract Manager]],MATCH(get_cat!$B21&amp;$A$1,data[[#All],[Vendor Name]]&amp;data[[#All],[Category]],0),),"")</f>
        <v/>
      </c>
    </row>
    <row r="22" spans="2:25" ht="19.5" x14ac:dyDescent="0.25">
      <c r="B22" s="8" t="str">
        <f t="array" ref="B22">IFERROR(INDEX(data[[#All],[Vendor Name]],SMALL(IF(data[[#All],[Category]]=$A$1,ROW(data[[#All],[Vendor Name]])),ROW(21:21)),1),"")</f>
        <v/>
      </c>
      <c r="C22" s="3" t="str">
        <f t="array" ref="C22">IFERROR(INDEX(data[[#All],[Vendor Contact Info]],MATCH(get_cat!$B22&amp;$A$1,data[[#All],[Vendor Name]]&amp;data[[#All],[Category]],0),),"")</f>
        <v/>
      </c>
      <c r="D22" s="9" t="str">
        <f t="array" ref="D22">IFERROR(INDEX(data[[#All],[Category]],MATCH(get_cat!$B22&amp;$A$1,data[[#All],[Vendor Name]]&amp;data[[#All],[Category]],0),),"")</f>
        <v/>
      </c>
      <c r="E22" s="3" t="str">
        <f t="array" ref="E22">IFERROR(INDEX(data[[#All],[Email]],MATCH(get_cat!$B22&amp;$A$1,data[[#All],[Vendor Name]]&amp;data[[#All],[Category]],0),),"")</f>
        <v/>
      </c>
      <c r="F22" s="3" t="str">
        <f t="array" ref="F22">IFERROR(INDEX(data[[#All],[COMMBUYS MBPO Link2]],MATCH(get_cat!$B22&amp;$A$1,data[[#All],[Vendor Name]]&amp;data[[#All],[Category]],0),),"")</f>
        <v/>
      </c>
      <c r="G22" s="5" t="str">
        <f t="array" ref="G22">IFERROR(INDEX(data[[#All],[Prompt Pay]],MATCH(get_cat!$B22&amp;$A$1,data[[#All],[Vendor Name]]&amp;data[[#All],[Category]],0),),"")</f>
        <v/>
      </c>
      <c r="H22" s="5" t="str">
        <f t="array" ref="H22">IFERROR(INDEX(data[[#All],[% Markup Prevailing Wage2]],MATCH(get_cat!$B22&amp;$A$1,data[[#All],[Vendor Name]]&amp;data[[#All],[Category]],0),),"")</f>
        <v/>
      </c>
      <c r="I22" s="2" t="str">
        <f t="array" ref="I22">IFERROR(INDEX(data[[#All],[Statewide]],MATCH(get_cat!$B22&amp;$A$1,data[[#All],[Vendor Name]]&amp;data[[#All],[Category]],0),),"")</f>
        <v/>
      </c>
      <c r="J22" s="2" t="str">
        <f t="array" ref="J22">IFERROR(INDEX(data[[#All],[Barnstable]],MATCH(get_cat!$B22&amp;$A$1,data[[#All],[Vendor Name]]&amp;data[[#All],[Category]],0),),"")</f>
        <v/>
      </c>
      <c r="K22" s="2" t="str">
        <f t="array" ref="K22">IFERROR(INDEX(data[[#All],[Berkshire]],MATCH(get_cat!$B22&amp;$A$1,data[[#All],[Vendor Name]]&amp;data[[#All],[Category]],0),),"")</f>
        <v/>
      </c>
      <c r="L22" s="2" t="str">
        <f t="array" ref="L22">IFERROR(INDEX(data[[#All],[Bristol]],MATCH(get_cat!$B22&amp;$A$1,data[[#All],[Vendor Name]]&amp;data[[#All],[Category]],0),),"")</f>
        <v/>
      </c>
      <c r="M22" s="2" t="str">
        <f t="array" ref="M22">IFERROR(INDEX(data[[#All],[Dukes]],MATCH(get_cat!$B22&amp;$A$1,data[[#All],[Vendor Name]]&amp;data[[#All],[Category]],0),),"")</f>
        <v/>
      </c>
      <c r="N22" s="2" t="str">
        <f t="array" ref="N22">IFERROR(INDEX(data[[#All],[Essex]],MATCH(get_cat!$B22&amp;$A$1,data[[#All],[Vendor Name]]&amp;data[[#All],[Category]],0),),"")</f>
        <v/>
      </c>
      <c r="O22" s="2" t="str">
        <f t="array" ref="O22">IFERROR(INDEX(data[[#All],[Franklin]],MATCH(get_cat!$B22&amp;$A$1,data[[#All],[Vendor Name]]&amp;data[[#All],[Category]],0),),"")</f>
        <v/>
      </c>
      <c r="P22" s="2" t="str">
        <f t="array" ref="P22">IFERROR(INDEX(data[[#All],[Hampden]],MATCH(get_cat!$B22&amp;$A$1,data[[#All],[Vendor Name]]&amp;data[[#All],[Category]],0),),"")</f>
        <v/>
      </c>
      <c r="Q22" s="2" t="str">
        <f t="array" ref="Q22">IFERROR(INDEX(data[[#All],[Hampshire]],MATCH(get_cat!$B22&amp;$A$1,data[[#All],[Vendor Name]]&amp;data[[#All],[Category]],0),),"")</f>
        <v/>
      </c>
      <c r="R22" s="2" t="str">
        <f t="array" ref="R22">IFERROR(INDEX(data[[#All],[Middlesex]],MATCH(get_cat!$B22&amp;$A$1,data[[#All],[Vendor Name]]&amp;data[[#All],[Category]],0),),"")</f>
        <v/>
      </c>
      <c r="S22" s="2" t="str">
        <f t="array" ref="S22">IFERROR(INDEX(data[[#All],[Nantucket]],MATCH(get_cat!$B22&amp;$A$1,data[[#All],[Vendor Name]]&amp;data[[#All],[Category]],0),),"")</f>
        <v/>
      </c>
      <c r="T22" s="2" t="str">
        <f t="array" ref="T22">IFERROR(INDEX(data[[#All],[Norfolk]],MATCH(get_cat!$B22&amp;$A$1,data[[#All],[Vendor Name]]&amp;data[[#All],[Category]],0),),"")</f>
        <v/>
      </c>
      <c r="U22" s="2" t="str">
        <f t="array" ref="U22">IFERROR(INDEX(data[[#All],[Plymouth]],MATCH(get_cat!$B22&amp;$A$1,data[[#All],[Vendor Name]]&amp;data[[#All],[Category]],0),),"")</f>
        <v/>
      </c>
      <c r="V22" s="2" t="str">
        <f t="array" ref="V22">IFERROR(INDEX(data[[#All],[Suffolk]],MATCH(get_cat!$B22&amp;$A$1,data[[#All],[Vendor Name]]&amp;data[[#All],[Category]],0),),"")</f>
        <v/>
      </c>
      <c r="W22" s="2" t="str">
        <f t="array" ref="W22">IFERROR(INDEX(data[[#All],[Worcester]],MATCH(get_cat!$B22&amp;$A$1,data[[#All],[Vendor Name]]&amp;data[[#All],[Category]],0),),"")</f>
        <v/>
      </c>
      <c r="X22" s="2" t="str">
        <f t="array" ref="X22">IFERROR(INDEX(data[[#All],[Contract Doc ID]],MATCH(get_cat!$B22&amp;$A$1,data[[#All],[Vendor Name]]&amp;data[[#All],[Category]],0),),"")</f>
        <v/>
      </c>
      <c r="Y22" s="19" t="str">
        <f t="array" ref="Y22">IFERROR(INDEX(data[[#All],[OSD Contract Manager]],MATCH(get_cat!$B22&amp;$A$1,data[[#All],[Vendor Name]]&amp;data[[#All],[Category]],0),),"")</f>
        <v/>
      </c>
    </row>
    <row r="23" spans="2:25" ht="19.5" x14ac:dyDescent="0.25">
      <c r="B23" s="8" t="str">
        <f t="array" ref="B23">IFERROR(INDEX(data[[#All],[Vendor Name]],SMALL(IF(data[[#All],[Category]]=$A$1,ROW(data[[#All],[Vendor Name]])),ROW(22:22)),1),"")</f>
        <v/>
      </c>
      <c r="C23" s="3" t="str">
        <f t="array" ref="C23">IFERROR(INDEX(data[[#All],[Vendor Contact Info]],MATCH(get_cat!$B23&amp;$A$1,data[[#All],[Vendor Name]]&amp;data[[#All],[Category]],0),),"")</f>
        <v/>
      </c>
      <c r="D23" s="9" t="str">
        <f t="array" ref="D23">IFERROR(INDEX(data[[#All],[Category]],MATCH(get_cat!$B23&amp;$A$1,data[[#All],[Vendor Name]]&amp;data[[#All],[Category]],0),),"")</f>
        <v/>
      </c>
      <c r="E23" s="3" t="str">
        <f t="array" ref="E23">IFERROR(INDEX(data[[#All],[Email]],MATCH(get_cat!$B23&amp;$A$1,data[[#All],[Vendor Name]]&amp;data[[#All],[Category]],0),),"")</f>
        <v/>
      </c>
      <c r="F23" s="3" t="str">
        <f t="array" ref="F23">IFERROR(INDEX(data[[#All],[COMMBUYS MBPO Link2]],MATCH(get_cat!$B23&amp;$A$1,data[[#All],[Vendor Name]]&amp;data[[#All],[Category]],0),),"")</f>
        <v/>
      </c>
      <c r="G23" s="5" t="str">
        <f t="array" ref="G23">IFERROR(INDEX(data[[#All],[Prompt Pay]],MATCH(get_cat!$B23&amp;$A$1,data[[#All],[Vendor Name]]&amp;data[[#All],[Category]],0),),"")</f>
        <v/>
      </c>
      <c r="H23" s="5" t="str">
        <f t="array" ref="H23">IFERROR(INDEX(data[[#All],[% Markup Prevailing Wage2]],MATCH(get_cat!$B23&amp;$A$1,data[[#All],[Vendor Name]]&amp;data[[#All],[Category]],0),),"")</f>
        <v/>
      </c>
      <c r="I23" s="2" t="str">
        <f t="array" ref="I23">IFERROR(INDEX(data[[#All],[Statewide]],MATCH(get_cat!$B23&amp;$A$1,data[[#All],[Vendor Name]]&amp;data[[#All],[Category]],0),),"")</f>
        <v/>
      </c>
      <c r="J23" s="2" t="str">
        <f t="array" ref="J23">IFERROR(INDEX(data[[#All],[Barnstable]],MATCH(get_cat!$B23&amp;$A$1,data[[#All],[Vendor Name]]&amp;data[[#All],[Category]],0),),"")</f>
        <v/>
      </c>
      <c r="K23" s="2" t="str">
        <f t="array" ref="K23">IFERROR(INDEX(data[[#All],[Berkshire]],MATCH(get_cat!$B23&amp;$A$1,data[[#All],[Vendor Name]]&amp;data[[#All],[Category]],0),),"")</f>
        <v/>
      </c>
      <c r="L23" s="2" t="str">
        <f t="array" ref="L23">IFERROR(INDEX(data[[#All],[Bristol]],MATCH(get_cat!$B23&amp;$A$1,data[[#All],[Vendor Name]]&amp;data[[#All],[Category]],0),),"")</f>
        <v/>
      </c>
      <c r="M23" s="2" t="str">
        <f t="array" ref="M23">IFERROR(INDEX(data[[#All],[Dukes]],MATCH(get_cat!$B23&amp;$A$1,data[[#All],[Vendor Name]]&amp;data[[#All],[Category]],0),),"")</f>
        <v/>
      </c>
      <c r="N23" s="2" t="str">
        <f t="array" ref="N23">IFERROR(INDEX(data[[#All],[Essex]],MATCH(get_cat!$B23&amp;$A$1,data[[#All],[Vendor Name]]&amp;data[[#All],[Category]],0),),"")</f>
        <v/>
      </c>
      <c r="O23" s="2" t="str">
        <f t="array" ref="O23">IFERROR(INDEX(data[[#All],[Franklin]],MATCH(get_cat!$B23&amp;$A$1,data[[#All],[Vendor Name]]&amp;data[[#All],[Category]],0),),"")</f>
        <v/>
      </c>
      <c r="P23" s="2" t="str">
        <f t="array" ref="P23">IFERROR(INDEX(data[[#All],[Hampden]],MATCH(get_cat!$B23&amp;$A$1,data[[#All],[Vendor Name]]&amp;data[[#All],[Category]],0),),"")</f>
        <v/>
      </c>
      <c r="Q23" s="2" t="str">
        <f t="array" ref="Q23">IFERROR(INDEX(data[[#All],[Hampshire]],MATCH(get_cat!$B23&amp;$A$1,data[[#All],[Vendor Name]]&amp;data[[#All],[Category]],0),),"")</f>
        <v/>
      </c>
      <c r="R23" s="2" t="str">
        <f t="array" ref="R23">IFERROR(INDEX(data[[#All],[Middlesex]],MATCH(get_cat!$B23&amp;$A$1,data[[#All],[Vendor Name]]&amp;data[[#All],[Category]],0),),"")</f>
        <v/>
      </c>
      <c r="S23" s="2" t="str">
        <f t="array" ref="S23">IFERROR(INDEX(data[[#All],[Nantucket]],MATCH(get_cat!$B23&amp;$A$1,data[[#All],[Vendor Name]]&amp;data[[#All],[Category]],0),),"")</f>
        <v/>
      </c>
      <c r="T23" s="2" t="str">
        <f t="array" ref="T23">IFERROR(INDEX(data[[#All],[Norfolk]],MATCH(get_cat!$B23&amp;$A$1,data[[#All],[Vendor Name]]&amp;data[[#All],[Category]],0),),"")</f>
        <v/>
      </c>
      <c r="U23" s="2" t="str">
        <f t="array" ref="U23">IFERROR(INDEX(data[[#All],[Plymouth]],MATCH(get_cat!$B23&amp;$A$1,data[[#All],[Vendor Name]]&amp;data[[#All],[Category]],0),),"")</f>
        <v/>
      </c>
      <c r="V23" s="2" t="str">
        <f t="array" ref="V23">IFERROR(INDEX(data[[#All],[Suffolk]],MATCH(get_cat!$B23&amp;$A$1,data[[#All],[Vendor Name]]&amp;data[[#All],[Category]],0),),"")</f>
        <v/>
      </c>
      <c r="W23" s="2" t="str">
        <f t="array" ref="W23">IFERROR(INDEX(data[[#All],[Worcester]],MATCH(get_cat!$B23&amp;$A$1,data[[#All],[Vendor Name]]&amp;data[[#All],[Category]],0),),"")</f>
        <v/>
      </c>
      <c r="X23" s="2" t="str">
        <f t="array" ref="X23">IFERROR(INDEX(data[[#All],[Contract Doc ID]],MATCH(get_cat!$B23&amp;$A$1,data[[#All],[Vendor Name]]&amp;data[[#All],[Category]],0),),"")</f>
        <v/>
      </c>
      <c r="Y23" s="19" t="str">
        <f t="array" ref="Y23">IFERROR(INDEX(data[[#All],[OSD Contract Manager]],MATCH(get_cat!$B23&amp;$A$1,data[[#All],[Vendor Name]]&amp;data[[#All],[Category]],0),),"")</f>
        <v/>
      </c>
    </row>
    <row r="24" spans="2:25" ht="19.5" x14ac:dyDescent="0.25">
      <c r="B24" s="8" t="str">
        <f t="array" ref="B24">IFERROR(INDEX(data[[#All],[Vendor Name]],SMALL(IF(data[[#All],[Category]]=$A$1,ROW(data[[#All],[Vendor Name]])),ROW(23:23)),1),"")</f>
        <v/>
      </c>
      <c r="C24" s="3" t="str">
        <f t="array" ref="C24">IFERROR(INDEX(data[[#All],[Vendor Contact Info]],MATCH(get_cat!$B24&amp;$A$1,data[[#All],[Vendor Name]]&amp;data[[#All],[Category]],0),),"")</f>
        <v/>
      </c>
      <c r="D24" s="9" t="str">
        <f t="array" ref="D24">IFERROR(INDEX(data[[#All],[Category]],MATCH(get_cat!$B24&amp;$A$1,data[[#All],[Vendor Name]]&amp;data[[#All],[Category]],0),),"")</f>
        <v/>
      </c>
      <c r="E24" s="3" t="str">
        <f t="array" ref="E24">IFERROR(INDEX(data[[#All],[Email]],MATCH(get_cat!$B24&amp;$A$1,data[[#All],[Vendor Name]]&amp;data[[#All],[Category]],0),),"")</f>
        <v/>
      </c>
      <c r="F24" s="3" t="str">
        <f t="array" ref="F24">IFERROR(INDEX(data[[#All],[COMMBUYS MBPO Link2]],MATCH(get_cat!$B24&amp;$A$1,data[[#All],[Vendor Name]]&amp;data[[#All],[Category]],0),),"")</f>
        <v/>
      </c>
      <c r="G24" s="5" t="str">
        <f t="array" ref="G24">IFERROR(INDEX(data[[#All],[Prompt Pay]],MATCH(get_cat!$B24&amp;$A$1,data[[#All],[Vendor Name]]&amp;data[[#All],[Category]],0),),"")</f>
        <v/>
      </c>
      <c r="H24" s="5" t="str">
        <f t="array" ref="H24">IFERROR(INDEX(data[[#All],[% Markup Prevailing Wage2]],MATCH(get_cat!$B24&amp;$A$1,data[[#All],[Vendor Name]]&amp;data[[#All],[Category]],0),),"")</f>
        <v/>
      </c>
      <c r="I24" s="2" t="str">
        <f t="array" ref="I24">IFERROR(INDEX(data[[#All],[Statewide]],MATCH(get_cat!$B24&amp;$A$1,data[[#All],[Vendor Name]]&amp;data[[#All],[Category]],0),),"")</f>
        <v/>
      </c>
      <c r="J24" s="2" t="str">
        <f t="array" ref="J24">IFERROR(INDEX(data[[#All],[Barnstable]],MATCH(get_cat!$B24&amp;$A$1,data[[#All],[Vendor Name]]&amp;data[[#All],[Category]],0),),"")</f>
        <v/>
      </c>
      <c r="K24" s="2" t="str">
        <f t="array" ref="K24">IFERROR(INDEX(data[[#All],[Berkshire]],MATCH(get_cat!$B24&amp;$A$1,data[[#All],[Vendor Name]]&amp;data[[#All],[Category]],0),),"")</f>
        <v/>
      </c>
      <c r="L24" s="2" t="str">
        <f t="array" ref="L24">IFERROR(INDEX(data[[#All],[Bristol]],MATCH(get_cat!$B24&amp;$A$1,data[[#All],[Vendor Name]]&amp;data[[#All],[Category]],0),),"")</f>
        <v/>
      </c>
      <c r="M24" s="2" t="str">
        <f t="array" ref="M24">IFERROR(INDEX(data[[#All],[Dukes]],MATCH(get_cat!$B24&amp;$A$1,data[[#All],[Vendor Name]]&amp;data[[#All],[Category]],0),),"")</f>
        <v/>
      </c>
      <c r="N24" s="2" t="str">
        <f t="array" ref="N24">IFERROR(INDEX(data[[#All],[Essex]],MATCH(get_cat!$B24&amp;$A$1,data[[#All],[Vendor Name]]&amp;data[[#All],[Category]],0),),"")</f>
        <v/>
      </c>
      <c r="O24" s="2" t="str">
        <f t="array" ref="O24">IFERROR(INDEX(data[[#All],[Franklin]],MATCH(get_cat!$B24&amp;$A$1,data[[#All],[Vendor Name]]&amp;data[[#All],[Category]],0),),"")</f>
        <v/>
      </c>
      <c r="P24" s="2" t="str">
        <f t="array" ref="P24">IFERROR(INDEX(data[[#All],[Hampden]],MATCH(get_cat!$B24&amp;$A$1,data[[#All],[Vendor Name]]&amp;data[[#All],[Category]],0),),"")</f>
        <v/>
      </c>
      <c r="Q24" s="2" t="str">
        <f t="array" ref="Q24">IFERROR(INDEX(data[[#All],[Hampshire]],MATCH(get_cat!$B24&amp;$A$1,data[[#All],[Vendor Name]]&amp;data[[#All],[Category]],0),),"")</f>
        <v/>
      </c>
      <c r="R24" s="2" t="str">
        <f t="array" ref="R24">IFERROR(INDEX(data[[#All],[Middlesex]],MATCH(get_cat!$B24&amp;$A$1,data[[#All],[Vendor Name]]&amp;data[[#All],[Category]],0),),"")</f>
        <v/>
      </c>
      <c r="S24" s="2" t="str">
        <f t="array" ref="S24">IFERROR(INDEX(data[[#All],[Nantucket]],MATCH(get_cat!$B24&amp;$A$1,data[[#All],[Vendor Name]]&amp;data[[#All],[Category]],0),),"")</f>
        <v/>
      </c>
      <c r="T24" s="2" t="str">
        <f t="array" ref="T24">IFERROR(INDEX(data[[#All],[Norfolk]],MATCH(get_cat!$B24&amp;$A$1,data[[#All],[Vendor Name]]&amp;data[[#All],[Category]],0),),"")</f>
        <v/>
      </c>
      <c r="U24" s="2" t="str">
        <f t="array" ref="U24">IFERROR(INDEX(data[[#All],[Plymouth]],MATCH(get_cat!$B24&amp;$A$1,data[[#All],[Vendor Name]]&amp;data[[#All],[Category]],0),),"")</f>
        <v/>
      </c>
      <c r="V24" s="2" t="str">
        <f t="array" ref="V24">IFERROR(INDEX(data[[#All],[Suffolk]],MATCH(get_cat!$B24&amp;$A$1,data[[#All],[Vendor Name]]&amp;data[[#All],[Category]],0),),"")</f>
        <v/>
      </c>
      <c r="W24" s="2" t="str">
        <f t="array" ref="W24">IFERROR(INDEX(data[[#All],[Worcester]],MATCH(get_cat!$B24&amp;$A$1,data[[#All],[Vendor Name]]&amp;data[[#All],[Category]],0),),"")</f>
        <v/>
      </c>
      <c r="X24" s="2" t="str">
        <f t="array" ref="X24">IFERROR(INDEX(data[[#All],[Contract Doc ID]],MATCH(get_cat!$B24&amp;$A$1,data[[#All],[Vendor Name]]&amp;data[[#All],[Category]],0),),"")</f>
        <v/>
      </c>
      <c r="Y24" s="19" t="str">
        <f t="array" ref="Y24">IFERROR(INDEX(data[[#All],[OSD Contract Manager]],MATCH(get_cat!$B24&amp;$A$1,data[[#All],[Vendor Name]]&amp;data[[#All],[Category]],0),),"")</f>
        <v/>
      </c>
    </row>
    <row r="25" spans="2:25" ht="19.5" x14ac:dyDescent="0.25">
      <c r="B25" s="8" t="str">
        <f t="array" ref="B25">IFERROR(INDEX(data[[#All],[Vendor Name]],SMALL(IF(data[[#All],[Category]]=$A$1,ROW(data[[#All],[Vendor Name]])),ROW(24:24)),1),"")</f>
        <v/>
      </c>
      <c r="C25" s="3" t="str">
        <f t="array" ref="C25">IFERROR(INDEX(data[[#All],[Vendor Contact Info]],MATCH(get_cat!$B25&amp;$A$1,data[[#All],[Vendor Name]]&amp;data[[#All],[Category]],0),),"")</f>
        <v/>
      </c>
      <c r="D25" s="9" t="str">
        <f t="array" ref="D25">IFERROR(INDEX(data[[#All],[Category]],MATCH(get_cat!$B25&amp;$A$1,data[[#All],[Vendor Name]]&amp;data[[#All],[Category]],0),),"")</f>
        <v/>
      </c>
      <c r="E25" s="3" t="str">
        <f t="array" ref="E25">IFERROR(INDEX(data[[#All],[Email]],MATCH(get_cat!$B25&amp;$A$1,data[[#All],[Vendor Name]]&amp;data[[#All],[Category]],0),),"")</f>
        <v/>
      </c>
      <c r="F25" s="3" t="str">
        <f t="array" ref="F25">IFERROR(INDEX(data[[#All],[COMMBUYS MBPO Link2]],MATCH(get_cat!$B25&amp;$A$1,data[[#All],[Vendor Name]]&amp;data[[#All],[Category]],0),),"")</f>
        <v/>
      </c>
      <c r="G25" s="5" t="str">
        <f t="array" ref="G25">IFERROR(INDEX(data[[#All],[Prompt Pay]],MATCH(get_cat!$B25&amp;$A$1,data[[#All],[Vendor Name]]&amp;data[[#All],[Category]],0),),"")</f>
        <v/>
      </c>
      <c r="H25" s="5" t="str">
        <f t="array" ref="H25">IFERROR(INDEX(data[[#All],[% Markup Prevailing Wage2]],MATCH(get_cat!$B25&amp;$A$1,data[[#All],[Vendor Name]]&amp;data[[#All],[Category]],0),),"")</f>
        <v/>
      </c>
      <c r="I25" s="2" t="str">
        <f t="array" ref="I25">IFERROR(INDEX(data[[#All],[Statewide]],MATCH(get_cat!$B25&amp;$A$1,data[[#All],[Vendor Name]]&amp;data[[#All],[Category]],0),),"")</f>
        <v/>
      </c>
      <c r="J25" s="2" t="str">
        <f t="array" ref="J25">IFERROR(INDEX(data[[#All],[Barnstable]],MATCH(get_cat!$B25&amp;$A$1,data[[#All],[Vendor Name]]&amp;data[[#All],[Category]],0),),"")</f>
        <v/>
      </c>
      <c r="K25" s="2" t="str">
        <f t="array" ref="K25">IFERROR(INDEX(data[[#All],[Berkshire]],MATCH(get_cat!$B25&amp;$A$1,data[[#All],[Vendor Name]]&amp;data[[#All],[Category]],0),),"")</f>
        <v/>
      </c>
      <c r="L25" s="2" t="str">
        <f t="array" ref="L25">IFERROR(INDEX(data[[#All],[Bristol]],MATCH(get_cat!$B25&amp;$A$1,data[[#All],[Vendor Name]]&amp;data[[#All],[Category]],0),),"")</f>
        <v/>
      </c>
      <c r="M25" s="2" t="str">
        <f t="array" ref="M25">IFERROR(INDEX(data[[#All],[Dukes]],MATCH(get_cat!$B25&amp;$A$1,data[[#All],[Vendor Name]]&amp;data[[#All],[Category]],0),),"")</f>
        <v/>
      </c>
      <c r="N25" s="2" t="str">
        <f t="array" ref="N25">IFERROR(INDEX(data[[#All],[Essex]],MATCH(get_cat!$B25&amp;$A$1,data[[#All],[Vendor Name]]&amp;data[[#All],[Category]],0),),"")</f>
        <v/>
      </c>
      <c r="O25" s="2" t="str">
        <f t="array" ref="O25">IFERROR(INDEX(data[[#All],[Franklin]],MATCH(get_cat!$B25&amp;$A$1,data[[#All],[Vendor Name]]&amp;data[[#All],[Category]],0),),"")</f>
        <v/>
      </c>
      <c r="P25" s="2" t="str">
        <f t="array" ref="P25">IFERROR(INDEX(data[[#All],[Hampden]],MATCH(get_cat!$B25&amp;$A$1,data[[#All],[Vendor Name]]&amp;data[[#All],[Category]],0),),"")</f>
        <v/>
      </c>
      <c r="Q25" s="2" t="str">
        <f t="array" ref="Q25">IFERROR(INDEX(data[[#All],[Hampshire]],MATCH(get_cat!$B25&amp;$A$1,data[[#All],[Vendor Name]]&amp;data[[#All],[Category]],0),),"")</f>
        <v/>
      </c>
      <c r="R25" s="2" t="str">
        <f t="array" ref="R25">IFERROR(INDEX(data[[#All],[Middlesex]],MATCH(get_cat!$B25&amp;$A$1,data[[#All],[Vendor Name]]&amp;data[[#All],[Category]],0),),"")</f>
        <v/>
      </c>
      <c r="S25" s="2" t="str">
        <f t="array" ref="S25">IFERROR(INDEX(data[[#All],[Nantucket]],MATCH(get_cat!$B25&amp;$A$1,data[[#All],[Vendor Name]]&amp;data[[#All],[Category]],0),),"")</f>
        <v/>
      </c>
      <c r="T25" s="2" t="str">
        <f t="array" ref="T25">IFERROR(INDEX(data[[#All],[Norfolk]],MATCH(get_cat!$B25&amp;$A$1,data[[#All],[Vendor Name]]&amp;data[[#All],[Category]],0),),"")</f>
        <v/>
      </c>
      <c r="U25" s="2" t="str">
        <f t="array" ref="U25">IFERROR(INDEX(data[[#All],[Plymouth]],MATCH(get_cat!$B25&amp;$A$1,data[[#All],[Vendor Name]]&amp;data[[#All],[Category]],0),),"")</f>
        <v/>
      </c>
      <c r="V25" s="2" t="str">
        <f t="array" ref="V25">IFERROR(INDEX(data[[#All],[Suffolk]],MATCH(get_cat!$B25&amp;$A$1,data[[#All],[Vendor Name]]&amp;data[[#All],[Category]],0),),"")</f>
        <v/>
      </c>
      <c r="W25" s="2" t="str">
        <f t="array" ref="W25">IFERROR(INDEX(data[[#All],[Worcester]],MATCH(get_cat!$B25&amp;$A$1,data[[#All],[Vendor Name]]&amp;data[[#All],[Category]],0),),"")</f>
        <v/>
      </c>
      <c r="X25" s="2" t="str">
        <f t="array" ref="X25">IFERROR(INDEX(data[[#All],[Contract Doc ID]],MATCH(get_cat!$B25&amp;$A$1,data[[#All],[Vendor Name]]&amp;data[[#All],[Category]],0),),"")</f>
        <v/>
      </c>
      <c r="Y25" s="19" t="str">
        <f t="array" ref="Y25">IFERROR(INDEX(data[[#All],[OSD Contract Manager]],MATCH(get_cat!$B25&amp;$A$1,data[[#All],[Vendor Name]]&amp;data[[#All],[Category]],0),),"")</f>
        <v/>
      </c>
    </row>
    <row r="26" spans="2:25" ht="19.5" x14ac:dyDescent="0.25">
      <c r="B26" s="8" t="str">
        <f t="array" ref="B26">IFERROR(INDEX(data[[#All],[Vendor Name]],SMALL(IF(data[[#All],[Category]]=$A$1,ROW(data[[#All],[Vendor Name]])),ROW(25:25)),1),"")</f>
        <v/>
      </c>
      <c r="C26" s="3" t="str">
        <f t="array" ref="C26">IFERROR(INDEX(data[[#All],[Vendor Contact Info]],MATCH(get_cat!$B26&amp;$A$1,data[[#All],[Vendor Name]]&amp;data[[#All],[Category]],0),),"")</f>
        <v/>
      </c>
      <c r="D26" s="9" t="str">
        <f t="array" ref="D26">IFERROR(INDEX(data[[#All],[Category]],MATCH(get_cat!$B26&amp;$A$1,data[[#All],[Vendor Name]]&amp;data[[#All],[Category]],0),),"")</f>
        <v/>
      </c>
      <c r="E26" s="3" t="str">
        <f t="array" ref="E26">IFERROR(INDEX(data[[#All],[Email]],MATCH(get_cat!$B26&amp;$A$1,data[[#All],[Vendor Name]]&amp;data[[#All],[Category]],0),),"")</f>
        <v/>
      </c>
      <c r="F26" s="3" t="str">
        <f t="array" ref="F26">IFERROR(INDEX(data[[#All],[COMMBUYS MBPO Link2]],MATCH(get_cat!$B26&amp;$A$1,data[[#All],[Vendor Name]]&amp;data[[#All],[Category]],0),),"")</f>
        <v/>
      </c>
      <c r="G26" s="5" t="str">
        <f t="array" ref="G26">IFERROR(INDEX(data[[#All],[Prompt Pay]],MATCH(get_cat!$B26&amp;$A$1,data[[#All],[Vendor Name]]&amp;data[[#All],[Category]],0),),"")</f>
        <v/>
      </c>
      <c r="H26" s="5" t="str">
        <f t="array" ref="H26">IFERROR(INDEX(data[[#All],[% Markup Prevailing Wage2]],MATCH(get_cat!$B26&amp;$A$1,data[[#All],[Vendor Name]]&amp;data[[#All],[Category]],0),),"")</f>
        <v/>
      </c>
      <c r="I26" s="2" t="str">
        <f t="array" ref="I26">IFERROR(INDEX(data[[#All],[Statewide]],MATCH(get_cat!$B26&amp;$A$1,data[[#All],[Vendor Name]]&amp;data[[#All],[Category]],0),),"")</f>
        <v/>
      </c>
      <c r="J26" s="2" t="str">
        <f t="array" ref="J26">IFERROR(INDEX(data[[#All],[Barnstable]],MATCH(get_cat!$B26&amp;$A$1,data[[#All],[Vendor Name]]&amp;data[[#All],[Category]],0),),"")</f>
        <v/>
      </c>
      <c r="K26" s="2" t="str">
        <f t="array" ref="K26">IFERROR(INDEX(data[[#All],[Berkshire]],MATCH(get_cat!$B26&amp;$A$1,data[[#All],[Vendor Name]]&amp;data[[#All],[Category]],0),),"")</f>
        <v/>
      </c>
      <c r="L26" s="2" t="str">
        <f t="array" ref="L26">IFERROR(INDEX(data[[#All],[Bristol]],MATCH(get_cat!$B26&amp;$A$1,data[[#All],[Vendor Name]]&amp;data[[#All],[Category]],0),),"")</f>
        <v/>
      </c>
      <c r="M26" s="2" t="str">
        <f t="array" ref="M26">IFERROR(INDEX(data[[#All],[Dukes]],MATCH(get_cat!$B26&amp;$A$1,data[[#All],[Vendor Name]]&amp;data[[#All],[Category]],0),),"")</f>
        <v/>
      </c>
      <c r="N26" s="2" t="str">
        <f t="array" ref="N26">IFERROR(INDEX(data[[#All],[Essex]],MATCH(get_cat!$B26&amp;$A$1,data[[#All],[Vendor Name]]&amp;data[[#All],[Category]],0),),"")</f>
        <v/>
      </c>
      <c r="O26" s="2" t="str">
        <f t="array" ref="O26">IFERROR(INDEX(data[[#All],[Franklin]],MATCH(get_cat!$B26&amp;$A$1,data[[#All],[Vendor Name]]&amp;data[[#All],[Category]],0),),"")</f>
        <v/>
      </c>
      <c r="P26" s="2" t="str">
        <f t="array" ref="P26">IFERROR(INDEX(data[[#All],[Hampden]],MATCH(get_cat!$B26&amp;$A$1,data[[#All],[Vendor Name]]&amp;data[[#All],[Category]],0),),"")</f>
        <v/>
      </c>
      <c r="Q26" s="2" t="str">
        <f t="array" ref="Q26">IFERROR(INDEX(data[[#All],[Hampshire]],MATCH(get_cat!$B26&amp;$A$1,data[[#All],[Vendor Name]]&amp;data[[#All],[Category]],0),),"")</f>
        <v/>
      </c>
      <c r="R26" s="2" t="str">
        <f t="array" ref="R26">IFERROR(INDEX(data[[#All],[Middlesex]],MATCH(get_cat!$B26&amp;$A$1,data[[#All],[Vendor Name]]&amp;data[[#All],[Category]],0),),"")</f>
        <v/>
      </c>
      <c r="S26" s="2" t="str">
        <f t="array" ref="S26">IFERROR(INDEX(data[[#All],[Nantucket]],MATCH(get_cat!$B26&amp;$A$1,data[[#All],[Vendor Name]]&amp;data[[#All],[Category]],0),),"")</f>
        <v/>
      </c>
      <c r="T26" s="2" t="str">
        <f t="array" ref="T26">IFERROR(INDEX(data[[#All],[Norfolk]],MATCH(get_cat!$B26&amp;$A$1,data[[#All],[Vendor Name]]&amp;data[[#All],[Category]],0),),"")</f>
        <v/>
      </c>
      <c r="U26" s="2" t="str">
        <f t="array" ref="U26">IFERROR(INDEX(data[[#All],[Plymouth]],MATCH(get_cat!$B26&amp;$A$1,data[[#All],[Vendor Name]]&amp;data[[#All],[Category]],0),),"")</f>
        <v/>
      </c>
      <c r="V26" s="2" t="str">
        <f t="array" ref="V26">IFERROR(INDEX(data[[#All],[Suffolk]],MATCH(get_cat!$B26&amp;$A$1,data[[#All],[Vendor Name]]&amp;data[[#All],[Category]],0),),"")</f>
        <v/>
      </c>
      <c r="W26" s="2" t="str">
        <f t="array" ref="W26">IFERROR(INDEX(data[[#All],[Worcester]],MATCH(get_cat!$B26&amp;$A$1,data[[#All],[Vendor Name]]&amp;data[[#All],[Category]],0),),"")</f>
        <v/>
      </c>
      <c r="X26" s="2" t="str">
        <f t="array" ref="X26">IFERROR(INDEX(data[[#All],[Contract Doc ID]],MATCH(get_cat!$B26&amp;$A$1,data[[#All],[Vendor Name]]&amp;data[[#All],[Category]],0),),"")</f>
        <v/>
      </c>
      <c r="Y26" s="19" t="str">
        <f t="array" ref="Y26">IFERROR(INDEX(data[[#All],[OSD Contract Manager]],MATCH(get_cat!$B26&amp;$A$1,data[[#All],[Vendor Name]]&amp;data[[#All],[Category]],0),),"")</f>
        <v/>
      </c>
    </row>
    <row r="27" spans="2:25" ht="19.5" x14ac:dyDescent="0.25">
      <c r="B27" s="8" t="str">
        <f t="array" ref="B27">IFERROR(INDEX(data[[#All],[Vendor Name]],SMALL(IF(data[[#All],[Category]]=$A$1,ROW(data[[#All],[Vendor Name]])),ROW(26:26)),1),"")</f>
        <v/>
      </c>
      <c r="C27" s="3" t="str">
        <f t="array" ref="C27">IFERROR(INDEX(data[[#All],[Vendor Contact Info]],MATCH(get_cat!$B27&amp;$A$1,data[[#All],[Vendor Name]]&amp;data[[#All],[Category]],0),),"")</f>
        <v/>
      </c>
      <c r="D27" s="9" t="str">
        <f t="array" ref="D27">IFERROR(INDEX(data[[#All],[Category]],MATCH(get_cat!$B27&amp;$A$1,data[[#All],[Vendor Name]]&amp;data[[#All],[Category]],0),),"")</f>
        <v/>
      </c>
      <c r="E27" s="3" t="str">
        <f t="array" ref="E27">IFERROR(INDEX(data[[#All],[Email]],MATCH(get_cat!$B27&amp;$A$1,data[[#All],[Vendor Name]]&amp;data[[#All],[Category]],0),),"")</f>
        <v/>
      </c>
      <c r="F27" s="3" t="str">
        <f t="array" ref="F27">IFERROR(INDEX(data[[#All],[COMMBUYS MBPO Link2]],MATCH(get_cat!$B27&amp;$A$1,data[[#All],[Vendor Name]]&amp;data[[#All],[Category]],0),),"")</f>
        <v/>
      </c>
      <c r="G27" s="5" t="str">
        <f t="array" ref="G27">IFERROR(INDEX(data[[#All],[Prompt Pay]],MATCH(get_cat!$B27&amp;$A$1,data[[#All],[Vendor Name]]&amp;data[[#All],[Category]],0),),"")</f>
        <v/>
      </c>
      <c r="H27" s="5" t="str">
        <f t="array" ref="H27">IFERROR(INDEX(data[[#All],[% Markup Prevailing Wage2]],MATCH(get_cat!$B27&amp;$A$1,data[[#All],[Vendor Name]]&amp;data[[#All],[Category]],0),),"")</f>
        <v/>
      </c>
      <c r="I27" s="2" t="str">
        <f t="array" ref="I27">IFERROR(INDEX(data[[#All],[Statewide]],MATCH(get_cat!$B27&amp;$A$1,data[[#All],[Vendor Name]]&amp;data[[#All],[Category]],0),),"")</f>
        <v/>
      </c>
      <c r="J27" s="2" t="str">
        <f t="array" ref="J27">IFERROR(INDEX(data[[#All],[Barnstable]],MATCH(get_cat!$B27&amp;$A$1,data[[#All],[Vendor Name]]&amp;data[[#All],[Category]],0),),"")</f>
        <v/>
      </c>
      <c r="K27" s="2" t="str">
        <f t="array" ref="K27">IFERROR(INDEX(data[[#All],[Berkshire]],MATCH(get_cat!$B27&amp;$A$1,data[[#All],[Vendor Name]]&amp;data[[#All],[Category]],0),),"")</f>
        <v/>
      </c>
      <c r="L27" s="2" t="str">
        <f t="array" ref="L27">IFERROR(INDEX(data[[#All],[Bristol]],MATCH(get_cat!$B27&amp;$A$1,data[[#All],[Vendor Name]]&amp;data[[#All],[Category]],0),),"")</f>
        <v/>
      </c>
      <c r="M27" s="2" t="str">
        <f t="array" ref="M27">IFERROR(INDEX(data[[#All],[Dukes]],MATCH(get_cat!$B27&amp;$A$1,data[[#All],[Vendor Name]]&amp;data[[#All],[Category]],0),),"")</f>
        <v/>
      </c>
      <c r="N27" s="2" t="str">
        <f t="array" ref="N27">IFERROR(INDEX(data[[#All],[Essex]],MATCH(get_cat!$B27&amp;$A$1,data[[#All],[Vendor Name]]&amp;data[[#All],[Category]],0),),"")</f>
        <v/>
      </c>
      <c r="O27" s="2" t="str">
        <f t="array" ref="O27">IFERROR(INDEX(data[[#All],[Franklin]],MATCH(get_cat!$B27&amp;$A$1,data[[#All],[Vendor Name]]&amp;data[[#All],[Category]],0),),"")</f>
        <v/>
      </c>
      <c r="P27" s="2" t="str">
        <f t="array" ref="P27">IFERROR(INDEX(data[[#All],[Hampden]],MATCH(get_cat!$B27&amp;$A$1,data[[#All],[Vendor Name]]&amp;data[[#All],[Category]],0),),"")</f>
        <v/>
      </c>
      <c r="Q27" s="2" t="str">
        <f t="array" ref="Q27">IFERROR(INDEX(data[[#All],[Hampshire]],MATCH(get_cat!$B27&amp;$A$1,data[[#All],[Vendor Name]]&amp;data[[#All],[Category]],0),),"")</f>
        <v/>
      </c>
      <c r="R27" s="2" t="str">
        <f t="array" ref="R27">IFERROR(INDEX(data[[#All],[Middlesex]],MATCH(get_cat!$B27&amp;$A$1,data[[#All],[Vendor Name]]&amp;data[[#All],[Category]],0),),"")</f>
        <v/>
      </c>
      <c r="S27" s="2" t="str">
        <f t="array" ref="S27">IFERROR(INDEX(data[[#All],[Nantucket]],MATCH(get_cat!$B27&amp;$A$1,data[[#All],[Vendor Name]]&amp;data[[#All],[Category]],0),),"")</f>
        <v/>
      </c>
      <c r="T27" s="2" t="str">
        <f t="array" ref="T27">IFERROR(INDEX(data[[#All],[Norfolk]],MATCH(get_cat!$B27&amp;$A$1,data[[#All],[Vendor Name]]&amp;data[[#All],[Category]],0),),"")</f>
        <v/>
      </c>
      <c r="U27" s="2" t="str">
        <f t="array" ref="U27">IFERROR(INDEX(data[[#All],[Plymouth]],MATCH(get_cat!$B27&amp;$A$1,data[[#All],[Vendor Name]]&amp;data[[#All],[Category]],0),),"")</f>
        <v/>
      </c>
      <c r="V27" s="2" t="str">
        <f t="array" ref="V27">IFERROR(INDEX(data[[#All],[Suffolk]],MATCH(get_cat!$B27&amp;$A$1,data[[#All],[Vendor Name]]&amp;data[[#All],[Category]],0),),"")</f>
        <v/>
      </c>
      <c r="W27" s="2" t="str">
        <f t="array" ref="W27">IFERROR(INDEX(data[[#All],[Worcester]],MATCH(get_cat!$B27&amp;$A$1,data[[#All],[Vendor Name]]&amp;data[[#All],[Category]],0),),"")</f>
        <v/>
      </c>
      <c r="X27" s="2" t="str">
        <f t="array" ref="X27">IFERROR(INDEX(data[[#All],[Contract Doc ID]],MATCH(get_cat!$B27&amp;$A$1,data[[#All],[Vendor Name]]&amp;data[[#All],[Category]],0),),"")</f>
        <v/>
      </c>
      <c r="Y27" s="19" t="str">
        <f t="array" ref="Y27">IFERROR(INDEX(data[[#All],[OSD Contract Manager]],MATCH(get_cat!$B27&amp;$A$1,data[[#All],[Vendor Name]]&amp;data[[#All],[Category]],0),),"")</f>
        <v/>
      </c>
    </row>
    <row r="28" spans="2:25" ht="19.5" x14ac:dyDescent="0.25">
      <c r="B28" s="8" t="str">
        <f t="array" ref="B28">IFERROR(INDEX(data[[#All],[Vendor Name]],SMALL(IF(data[[#All],[Category]]=$A$1,ROW(data[[#All],[Vendor Name]])),ROW(27:27)),1),"")</f>
        <v/>
      </c>
      <c r="C28" s="3" t="str">
        <f t="array" ref="C28">IFERROR(INDEX(data[[#All],[Vendor Contact Info]],MATCH(get_cat!$B28&amp;$A$1,data[[#All],[Vendor Name]]&amp;data[[#All],[Category]],0),),"")</f>
        <v/>
      </c>
      <c r="D28" s="9" t="str">
        <f t="array" ref="D28">IFERROR(INDEX(data[[#All],[Category]],MATCH(get_cat!$B28&amp;$A$1,data[[#All],[Vendor Name]]&amp;data[[#All],[Category]],0),),"")</f>
        <v/>
      </c>
      <c r="E28" s="3" t="str">
        <f t="array" ref="E28">IFERROR(INDEX(data[[#All],[Email]],MATCH(get_cat!$B28&amp;$A$1,data[[#All],[Vendor Name]]&amp;data[[#All],[Category]],0),),"")</f>
        <v/>
      </c>
      <c r="F28" s="3" t="str">
        <f t="array" ref="F28">IFERROR(INDEX(data[[#All],[COMMBUYS MBPO Link2]],MATCH(get_cat!$B28&amp;$A$1,data[[#All],[Vendor Name]]&amp;data[[#All],[Category]],0),),"")</f>
        <v/>
      </c>
      <c r="G28" s="5" t="str">
        <f t="array" ref="G28">IFERROR(INDEX(data[[#All],[Prompt Pay]],MATCH(get_cat!$B28&amp;$A$1,data[[#All],[Vendor Name]]&amp;data[[#All],[Category]],0),),"")</f>
        <v/>
      </c>
      <c r="H28" s="5" t="str">
        <f t="array" ref="H28">IFERROR(INDEX(data[[#All],[% Markup Prevailing Wage2]],MATCH(get_cat!$B28&amp;$A$1,data[[#All],[Vendor Name]]&amp;data[[#All],[Category]],0),),"")</f>
        <v/>
      </c>
      <c r="I28" s="2" t="str">
        <f t="array" ref="I28">IFERROR(INDEX(data[[#All],[Statewide]],MATCH(get_cat!$B28&amp;$A$1,data[[#All],[Vendor Name]]&amp;data[[#All],[Category]],0),),"")</f>
        <v/>
      </c>
      <c r="J28" s="2" t="str">
        <f t="array" ref="J28">IFERROR(INDEX(data[[#All],[Barnstable]],MATCH(get_cat!$B28&amp;$A$1,data[[#All],[Vendor Name]]&amp;data[[#All],[Category]],0),),"")</f>
        <v/>
      </c>
      <c r="K28" s="2" t="str">
        <f t="array" ref="K28">IFERROR(INDEX(data[[#All],[Berkshire]],MATCH(get_cat!$B28&amp;$A$1,data[[#All],[Vendor Name]]&amp;data[[#All],[Category]],0),),"")</f>
        <v/>
      </c>
      <c r="L28" s="2" t="str">
        <f t="array" ref="L28">IFERROR(INDEX(data[[#All],[Bristol]],MATCH(get_cat!$B28&amp;$A$1,data[[#All],[Vendor Name]]&amp;data[[#All],[Category]],0),),"")</f>
        <v/>
      </c>
      <c r="M28" s="2" t="str">
        <f t="array" ref="M28">IFERROR(INDEX(data[[#All],[Dukes]],MATCH(get_cat!$B28&amp;$A$1,data[[#All],[Vendor Name]]&amp;data[[#All],[Category]],0),),"")</f>
        <v/>
      </c>
      <c r="N28" s="2" t="str">
        <f t="array" ref="N28">IFERROR(INDEX(data[[#All],[Essex]],MATCH(get_cat!$B28&amp;$A$1,data[[#All],[Vendor Name]]&amp;data[[#All],[Category]],0),),"")</f>
        <v/>
      </c>
      <c r="O28" s="2" t="str">
        <f t="array" ref="O28">IFERROR(INDEX(data[[#All],[Franklin]],MATCH(get_cat!$B28&amp;$A$1,data[[#All],[Vendor Name]]&amp;data[[#All],[Category]],0),),"")</f>
        <v/>
      </c>
      <c r="P28" s="2" t="str">
        <f t="array" ref="P28">IFERROR(INDEX(data[[#All],[Hampden]],MATCH(get_cat!$B28&amp;$A$1,data[[#All],[Vendor Name]]&amp;data[[#All],[Category]],0),),"")</f>
        <v/>
      </c>
      <c r="Q28" s="2" t="str">
        <f t="array" ref="Q28">IFERROR(INDEX(data[[#All],[Hampshire]],MATCH(get_cat!$B28&amp;$A$1,data[[#All],[Vendor Name]]&amp;data[[#All],[Category]],0),),"")</f>
        <v/>
      </c>
      <c r="R28" s="2" t="str">
        <f t="array" ref="R28">IFERROR(INDEX(data[[#All],[Middlesex]],MATCH(get_cat!$B28&amp;$A$1,data[[#All],[Vendor Name]]&amp;data[[#All],[Category]],0),),"")</f>
        <v/>
      </c>
      <c r="S28" s="2" t="str">
        <f t="array" ref="S28">IFERROR(INDEX(data[[#All],[Nantucket]],MATCH(get_cat!$B28&amp;$A$1,data[[#All],[Vendor Name]]&amp;data[[#All],[Category]],0),),"")</f>
        <v/>
      </c>
      <c r="T28" s="2" t="str">
        <f t="array" ref="T28">IFERROR(INDEX(data[[#All],[Norfolk]],MATCH(get_cat!$B28&amp;$A$1,data[[#All],[Vendor Name]]&amp;data[[#All],[Category]],0),),"")</f>
        <v/>
      </c>
      <c r="U28" s="2" t="str">
        <f t="array" ref="U28">IFERROR(INDEX(data[[#All],[Plymouth]],MATCH(get_cat!$B28&amp;$A$1,data[[#All],[Vendor Name]]&amp;data[[#All],[Category]],0),),"")</f>
        <v/>
      </c>
      <c r="V28" s="2" t="str">
        <f t="array" ref="V28">IFERROR(INDEX(data[[#All],[Suffolk]],MATCH(get_cat!$B28&amp;$A$1,data[[#All],[Vendor Name]]&amp;data[[#All],[Category]],0),),"")</f>
        <v/>
      </c>
      <c r="W28" s="2" t="str">
        <f t="array" ref="W28">IFERROR(INDEX(data[[#All],[Worcester]],MATCH(get_cat!$B28&amp;$A$1,data[[#All],[Vendor Name]]&amp;data[[#All],[Category]],0),),"")</f>
        <v/>
      </c>
      <c r="X28" s="2" t="str">
        <f t="array" ref="X28">IFERROR(INDEX(data[[#All],[Contract Doc ID]],MATCH(get_cat!$B28&amp;$A$1,data[[#All],[Vendor Name]]&amp;data[[#All],[Category]],0),),"")</f>
        <v/>
      </c>
      <c r="Y28" s="19" t="str">
        <f t="array" ref="Y28">IFERROR(INDEX(data[[#All],[OSD Contract Manager]],MATCH(get_cat!$B28&amp;$A$1,data[[#All],[Vendor Name]]&amp;data[[#All],[Category]],0),),"")</f>
        <v/>
      </c>
    </row>
    <row r="29" spans="2:25" ht="19.5" x14ac:dyDescent="0.25">
      <c r="B29" s="8" t="str">
        <f t="array" ref="B29">IFERROR(INDEX(data[[#All],[Vendor Name]],SMALL(IF(data[[#All],[Category]]=$A$1,ROW(data[[#All],[Vendor Name]])),ROW(28:28)),1),"")</f>
        <v/>
      </c>
      <c r="C29" s="3" t="str">
        <f t="array" ref="C29">IFERROR(INDEX(data[[#All],[Vendor Contact Info]],MATCH(get_cat!$B29&amp;$A$1,data[[#All],[Vendor Name]]&amp;data[[#All],[Category]],0),),"")</f>
        <v/>
      </c>
      <c r="D29" s="9" t="str">
        <f t="array" ref="D29">IFERROR(INDEX(data[[#All],[Category]],MATCH(get_cat!$B29&amp;$A$1,data[[#All],[Vendor Name]]&amp;data[[#All],[Category]],0),),"")</f>
        <v/>
      </c>
      <c r="E29" s="3" t="str">
        <f t="array" ref="E29">IFERROR(INDEX(data[[#All],[Email]],MATCH(get_cat!$B29&amp;$A$1,data[[#All],[Vendor Name]]&amp;data[[#All],[Category]],0),),"")</f>
        <v/>
      </c>
      <c r="F29" s="3" t="str">
        <f t="array" ref="F29">IFERROR(INDEX(data[[#All],[COMMBUYS MBPO Link2]],MATCH(get_cat!$B29&amp;$A$1,data[[#All],[Vendor Name]]&amp;data[[#All],[Category]],0),),"")</f>
        <v/>
      </c>
      <c r="G29" s="5" t="str">
        <f t="array" ref="G29">IFERROR(INDEX(data[[#All],[Prompt Pay]],MATCH(get_cat!$B29&amp;$A$1,data[[#All],[Vendor Name]]&amp;data[[#All],[Category]],0),),"")</f>
        <v/>
      </c>
      <c r="H29" s="5" t="str">
        <f t="array" ref="H29">IFERROR(INDEX(data[[#All],[% Markup Prevailing Wage2]],MATCH(get_cat!$B29&amp;$A$1,data[[#All],[Vendor Name]]&amp;data[[#All],[Category]],0),),"")</f>
        <v/>
      </c>
      <c r="I29" s="2" t="str">
        <f t="array" ref="I29">IFERROR(INDEX(data[[#All],[Statewide]],MATCH(get_cat!$B29&amp;$A$1,data[[#All],[Vendor Name]]&amp;data[[#All],[Category]],0),),"")</f>
        <v/>
      </c>
      <c r="J29" s="2" t="str">
        <f t="array" ref="J29">IFERROR(INDEX(data[[#All],[Barnstable]],MATCH(get_cat!$B29&amp;$A$1,data[[#All],[Vendor Name]]&amp;data[[#All],[Category]],0),),"")</f>
        <v/>
      </c>
      <c r="K29" s="2" t="str">
        <f t="array" ref="K29">IFERROR(INDEX(data[[#All],[Berkshire]],MATCH(get_cat!$B29&amp;$A$1,data[[#All],[Vendor Name]]&amp;data[[#All],[Category]],0),),"")</f>
        <v/>
      </c>
      <c r="L29" s="2" t="str">
        <f t="array" ref="L29">IFERROR(INDEX(data[[#All],[Bristol]],MATCH(get_cat!$B29&amp;$A$1,data[[#All],[Vendor Name]]&amp;data[[#All],[Category]],0),),"")</f>
        <v/>
      </c>
      <c r="M29" s="2" t="str">
        <f t="array" ref="M29">IFERROR(INDEX(data[[#All],[Dukes]],MATCH(get_cat!$B29&amp;$A$1,data[[#All],[Vendor Name]]&amp;data[[#All],[Category]],0),),"")</f>
        <v/>
      </c>
      <c r="N29" s="2" t="str">
        <f t="array" ref="N29">IFERROR(INDEX(data[[#All],[Essex]],MATCH(get_cat!$B29&amp;$A$1,data[[#All],[Vendor Name]]&amp;data[[#All],[Category]],0),),"")</f>
        <v/>
      </c>
      <c r="O29" s="2" t="str">
        <f t="array" ref="O29">IFERROR(INDEX(data[[#All],[Franklin]],MATCH(get_cat!$B29&amp;$A$1,data[[#All],[Vendor Name]]&amp;data[[#All],[Category]],0),),"")</f>
        <v/>
      </c>
      <c r="P29" s="2" t="str">
        <f t="array" ref="P29">IFERROR(INDEX(data[[#All],[Hampden]],MATCH(get_cat!$B29&amp;$A$1,data[[#All],[Vendor Name]]&amp;data[[#All],[Category]],0),),"")</f>
        <v/>
      </c>
      <c r="Q29" s="2" t="str">
        <f t="array" ref="Q29">IFERROR(INDEX(data[[#All],[Hampshire]],MATCH(get_cat!$B29&amp;$A$1,data[[#All],[Vendor Name]]&amp;data[[#All],[Category]],0),),"")</f>
        <v/>
      </c>
      <c r="R29" s="2" t="str">
        <f t="array" ref="R29">IFERROR(INDEX(data[[#All],[Middlesex]],MATCH(get_cat!$B29&amp;$A$1,data[[#All],[Vendor Name]]&amp;data[[#All],[Category]],0),),"")</f>
        <v/>
      </c>
      <c r="S29" s="2" t="str">
        <f t="array" ref="S29">IFERROR(INDEX(data[[#All],[Nantucket]],MATCH(get_cat!$B29&amp;$A$1,data[[#All],[Vendor Name]]&amp;data[[#All],[Category]],0),),"")</f>
        <v/>
      </c>
      <c r="T29" s="2" t="str">
        <f t="array" ref="T29">IFERROR(INDEX(data[[#All],[Norfolk]],MATCH(get_cat!$B29&amp;$A$1,data[[#All],[Vendor Name]]&amp;data[[#All],[Category]],0),),"")</f>
        <v/>
      </c>
      <c r="U29" s="2" t="str">
        <f t="array" ref="U29">IFERROR(INDEX(data[[#All],[Plymouth]],MATCH(get_cat!$B29&amp;$A$1,data[[#All],[Vendor Name]]&amp;data[[#All],[Category]],0),),"")</f>
        <v/>
      </c>
      <c r="V29" s="2" t="str">
        <f t="array" ref="V29">IFERROR(INDEX(data[[#All],[Suffolk]],MATCH(get_cat!$B29&amp;$A$1,data[[#All],[Vendor Name]]&amp;data[[#All],[Category]],0),),"")</f>
        <v/>
      </c>
      <c r="W29" s="2" t="str">
        <f t="array" ref="W29">IFERROR(INDEX(data[[#All],[Worcester]],MATCH(get_cat!$B29&amp;$A$1,data[[#All],[Vendor Name]]&amp;data[[#All],[Category]],0),),"")</f>
        <v/>
      </c>
      <c r="X29" s="2" t="str">
        <f t="array" ref="X29">IFERROR(INDEX(data[[#All],[Contract Doc ID]],MATCH(get_cat!$B29&amp;$A$1,data[[#All],[Vendor Name]]&amp;data[[#All],[Category]],0),),"")</f>
        <v/>
      </c>
      <c r="Y29" s="19" t="str">
        <f t="array" ref="Y29">IFERROR(INDEX(data[[#All],[OSD Contract Manager]],MATCH(get_cat!$B29&amp;$A$1,data[[#All],[Vendor Name]]&amp;data[[#All],[Category]],0),),"")</f>
        <v/>
      </c>
    </row>
    <row r="30" spans="2:25" ht="19.5" x14ac:dyDescent="0.25">
      <c r="B30" s="8" t="str">
        <f t="array" ref="B30">IFERROR(INDEX(data[[#All],[Vendor Name]],SMALL(IF(data[[#All],[Category]]=$A$1,ROW(data[[#All],[Vendor Name]])),ROW(29:29)),1),"")</f>
        <v/>
      </c>
      <c r="C30" s="3" t="str">
        <f t="array" ref="C30">IFERROR(INDEX(data[[#All],[Vendor Contact Info]],MATCH(get_cat!$B30&amp;$A$1,data[[#All],[Vendor Name]]&amp;data[[#All],[Category]],0),),"")</f>
        <v/>
      </c>
      <c r="D30" s="9" t="str">
        <f t="array" ref="D30">IFERROR(INDEX(data[[#All],[Category]],MATCH(get_cat!$B30&amp;$A$1,data[[#All],[Vendor Name]]&amp;data[[#All],[Category]],0),),"")</f>
        <v/>
      </c>
      <c r="E30" s="3" t="str">
        <f t="array" ref="E30">IFERROR(INDEX(data[[#All],[Email]],MATCH(get_cat!$B30&amp;$A$1,data[[#All],[Vendor Name]]&amp;data[[#All],[Category]],0),),"")</f>
        <v/>
      </c>
      <c r="F30" s="3" t="str">
        <f t="array" ref="F30">IFERROR(INDEX(data[[#All],[COMMBUYS MBPO Link2]],MATCH(get_cat!$B30&amp;$A$1,data[[#All],[Vendor Name]]&amp;data[[#All],[Category]],0),),"")</f>
        <v/>
      </c>
      <c r="G30" s="5" t="str">
        <f t="array" ref="G30">IFERROR(INDEX(data[[#All],[Prompt Pay]],MATCH(get_cat!$B30&amp;$A$1,data[[#All],[Vendor Name]]&amp;data[[#All],[Category]],0),),"")</f>
        <v/>
      </c>
      <c r="H30" s="5" t="str">
        <f t="array" ref="H30">IFERROR(INDEX(data[[#All],[% Markup Prevailing Wage2]],MATCH(get_cat!$B30&amp;$A$1,data[[#All],[Vendor Name]]&amp;data[[#All],[Category]],0),),"")</f>
        <v/>
      </c>
      <c r="I30" s="2" t="str">
        <f t="array" ref="I30">IFERROR(INDEX(data[[#All],[Statewide]],MATCH(get_cat!$B30&amp;$A$1,data[[#All],[Vendor Name]]&amp;data[[#All],[Category]],0),),"")</f>
        <v/>
      </c>
      <c r="J30" s="2" t="str">
        <f t="array" ref="J30">IFERROR(INDEX(data[[#All],[Barnstable]],MATCH(get_cat!$B30&amp;$A$1,data[[#All],[Vendor Name]]&amp;data[[#All],[Category]],0),),"")</f>
        <v/>
      </c>
      <c r="K30" s="2" t="str">
        <f t="array" ref="K30">IFERROR(INDEX(data[[#All],[Berkshire]],MATCH(get_cat!$B30&amp;$A$1,data[[#All],[Vendor Name]]&amp;data[[#All],[Category]],0),),"")</f>
        <v/>
      </c>
      <c r="L30" s="2" t="str">
        <f t="array" ref="L30">IFERROR(INDEX(data[[#All],[Bristol]],MATCH(get_cat!$B30&amp;$A$1,data[[#All],[Vendor Name]]&amp;data[[#All],[Category]],0),),"")</f>
        <v/>
      </c>
      <c r="M30" s="2" t="str">
        <f t="array" ref="M30">IFERROR(INDEX(data[[#All],[Dukes]],MATCH(get_cat!$B30&amp;$A$1,data[[#All],[Vendor Name]]&amp;data[[#All],[Category]],0),),"")</f>
        <v/>
      </c>
      <c r="N30" s="2" t="str">
        <f t="array" ref="N30">IFERROR(INDEX(data[[#All],[Essex]],MATCH(get_cat!$B30&amp;$A$1,data[[#All],[Vendor Name]]&amp;data[[#All],[Category]],0),),"")</f>
        <v/>
      </c>
      <c r="O30" s="2" t="str">
        <f t="array" ref="O30">IFERROR(INDEX(data[[#All],[Franklin]],MATCH(get_cat!$B30&amp;$A$1,data[[#All],[Vendor Name]]&amp;data[[#All],[Category]],0),),"")</f>
        <v/>
      </c>
      <c r="P30" s="2" t="str">
        <f t="array" ref="P30">IFERROR(INDEX(data[[#All],[Hampden]],MATCH(get_cat!$B30&amp;$A$1,data[[#All],[Vendor Name]]&amp;data[[#All],[Category]],0),),"")</f>
        <v/>
      </c>
      <c r="Q30" s="2" t="str">
        <f t="array" ref="Q30">IFERROR(INDEX(data[[#All],[Hampshire]],MATCH(get_cat!$B30&amp;$A$1,data[[#All],[Vendor Name]]&amp;data[[#All],[Category]],0),),"")</f>
        <v/>
      </c>
      <c r="R30" s="2" t="str">
        <f t="array" ref="R30">IFERROR(INDEX(data[[#All],[Middlesex]],MATCH(get_cat!$B30&amp;$A$1,data[[#All],[Vendor Name]]&amp;data[[#All],[Category]],0),),"")</f>
        <v/>
      </c>
      <c r="S30" s="2" t="str">
        <f t="array" ref="S30">IFERROR(INDEX(data[[#All],[Nantucket]],MATCH(get_cat!$B30&amp;$A$1,data[[#All],[Vendor Name]]&amp;data[[#All],[Category]],0),),"")</f>
        <v/>
      </c>
      <c r="T30" s="2" t="str">
        <f t="array" ref="T30">IFERROR(INDEX(data[[#All],[Norfolk]],MATCH(get_cat!$B30&amp;$A$1,data[[#All],[Vendor Name]]&amp;data[[#All],[Category]],0),),"")</f>
        <v/>
      </c>
      <c r="U30" s="2" t="str">
        <f t="array" ref="U30">IFERROR(INDEX(data[[#All],[Plymouth]],MATCH(get_cat!$B30&amp;$A$1,data[[#All],[Vendor Name]]&amp;data[[#All],[Category]],0),),"")</f>
        <v/>
      </c>
      <c r="V30" s="2" t="str">
        <f t="array" ref="V30">IFERROR(INDEX(data[[#All],[Suffolk]],MATCH(get_cat!$B30&amp;$A$1,data[[#All],[Vendor Name]]&amp;data[[#All],[Category]],0),),"")</f>
        <v/>
      </c>
      <c r="W30" s="2" t="str">
        <f t="array" ref="W30">IFERROR(INDEX(data[[#All],[Worcester]],MATCH(get_cat!$B30&amp;$A$1,data[[#All],[Vendor Name]]&amp;data[[#All],[Category]],0),),"")</f>
        <v/>
      </c>
      <c r="X30" s="2" t="str">
        <f t="array" ref="X30">IFERROR(INDEX(data[[#All],[Contract Doc ID]],MATCH(get_cat!$B30&amp;$A$1,data[[#All],[Vendor Name]]&amp;data[[#All],[Category]],0),),"")</f>
        <v/>
      </c>
      <c r="Y30" s="19" t="str">
        <f t="array" ref="Y30">IFERROR(INDEX(data[[#All],[OSD Contract Manager]],MATCH(get_cat!$B30&amp;$A$1,data[[#All],[Vendor Name]]&amp;data[[#All],[Category]],0),),"")</f>
        <v/>
      </c>
    </row>
    <row r="31" spans="2:25" ht="19.5" x14ac:dyDescent="0.25">
      <c r="B31" s="8" t="str">
        <f t="array" ref="B31">IFERROR(INDEX(data[[#All],[Vendor Name]],SMALL(IF(data[[#All],[Category]]=$A$1,ROW(data[[#All],[Vendor Name]])),ROW(30:30)),1),"")</f>
        <v/>
      </c>
      <c r="C31" s="3" t="str">
        <f t="array" ref="C31">IFERROR(INDEX(data[[#All],[Vendor Contact Info]],MATCH(get_cat!$B31&amp;$A$1,data[[#All],[Vendor Name]]&amp;data[[#All],[Category]],0),),"")</f>
        <v/>
      </c>
      <c r="D31" s="9" t="str">
        <f t="array" ref="D31">IFERROR(INDEX(data[[#All],[Category]],MATCH(get_cat!$B31&amp;$A$1,data[[#All],[Vendor Name]]&amp;data[[#All],[Category]],0),),"")</f>
        <v/>
      </c>
      <c r="E31" s="3" t="str">
        <f t="array" ref="E31">IFERROR(INDEX(data[[#All],[Email]],MATCH(get_cat!$B31&amp;$A$1,data[[#All],[Vendor Name]]&amp;data[[#All],[Category]],0),),"")</f>
        <v/>
      </c>
      <c r="F31" s="3" t="str">
        <f t="array" ref="F31">IFERROR(INDEX(data[[#All],[COMMBUYS MBPO Link2]],MATCH(get_cat!$B31&amp;$A$1,data[[#All],[Vendor Name]]&amp;data[[#All],[Category]],0),),"")</f>
        <v/>
      </c>
      <c r="G31" s="5" t="str">
        <f t="array" ref="G31">IFERROR(INDEX(data[[#All],[Prompt Pay]],MATCH(get_cat!$B31&amp;$A$1,data[[#All],[Vendor Name]]&amp;data[[#All],[Category]],0),),"")</f>
        <v/>
      </c>
      <c r="H31" s="5" t="str">
        <f t="array" ref="H31">IFERROR(INDEX(data[[#All],[% Markup Prevailing Wage2]],MATCH(get_cat!$B31&amp;$A$1,data[[#All],[Vendor Name]]&amp;data[[#All],[Category]],0),),"")</f>
        <v/>
      </c>
      <c r="I31" s="2" t="str">
        <f t="array" ref="I31">IFERROR(INDEX(data[[#All],[Statewide]],MATCH(get_cat!$B31&amp;$A$1,data[[#All],[Vendor Name]]&amp;data[[#All],[Category]],0),),"")</f>
        <v/>
      </c>
      <c r="J31" s="2" t="str">
        <f t="array" ref="J31">IFERROR(INDEX(data[[#All],[Barnstable]],MATCH(get_cat!$B31&amp;$A$1,data[[#All],[Vendor Name]]&amp;data[[#All],[Category]],0),),"")</f>
        <v/>
      </c>
      <c r="K31" s="2" t="str">
        <f t="array" ref="K31">IFERROR(INDEX(data[[#All],[Berkshire]],MATCH(get_cat!$B31&amp;$A$1,data[[#All],[Vendor Name]]&amp;data[[#All],[Category]],0),),"")</f>
        <v/>
      </c>
      <c r="L31" s="2" t="str">
        <f t="array" ref="L31">IFERROR(INDEX(data[[#All],[Bristol]],MATCH(get_cat!$B31&amp;$A$1,data[[#All],[Vendor Name]]&amp;data[[#All],[Category]],0),),"")</f>
        <v/>
      </c>
      <c r="M31" s="2" t="str">
        <f t="array" ref="M31">IFERROR(INDEX(data[[#All],[Dukes]],MATCH(get_cat!$B31&amp;$A$1,data[[#All],[Vendor Name]]&amp;data[[#All],[Category]],0),),"")</f>
        <v/>
      </c>
      <c r="N31" s="2" t="str">
        <f t="array" ref="N31">IFERROR(INDEX(data[[#All],[Essex]],MATCH(get_cat!$B31&amp;$A$1,data[[#All],[Vendor Name]]&amp;data[[#All],[Category]],0),),"")</f>
        <v/>
      </c>
      <c r="O31" s="2" t="str">
        <f t="array" ref="O31">IFERROR(INDEX(data[[#All],[Franklin]],MATCH(get_cat!$B31&amp;$A$1,data[[#All],[Vendor Name]]&amp;data[[#All],[Category]],0),),"")</f>
        <v/>
      </c>
      <c r="P31" s="2" t="str">
        <f t="array" ref="P31">IFERROR(INDEX(data[[#All],[Hampden]],MATCH(get_cat!$B31&amp;$A$1,data[[#All],[Vendor Name]]&amp;data[[#All],[Category]],0),),"")</f>
        <v/>
      </c>
      <c r="Q31" s="2" t="str">
        <f t="array" ref="Q31">IFERROR(INDEX(data[[#All],[Hampshire]],MATCH(get_cat!$B31&amp;$A$1,data[[#All],[Vendor Name]]&amp;data[[#All],[Category]],0),),"")</f>
        <v/>
      </c>
      <c r="R31" s="2" t="str">
        <f t="array" ref="R31">IFERROR(INDEX(data[[#All],[Middlesex]],MATCH(get_cat!$B31&amp;$A$1,data[[#All],[Vendor Name]]&amp;data[[#All],[Category]],0),),"")</f>
        <v/>
      </c>
      <c r="S31" s="2" t="str">
        <f t="array" ref="S31">IFERROR(INDEX(data[[#All],[Nantucket]],MATCH(get_cat!$B31&amp;$A$1,data[[#All],[Vendor Name]]&amp;data[[#All],[Category]],0),),"")</f>
        <v/>
      </c>
      <c r="T31" s="2" t="str">
        <f t="array" ref="T31">IFERROR(INDEX(data[[#All],[Norfolk]],MATCH(get_cat!$B31&amp;$A$1,data[[#All],[Vendor Name]]&amp;data[[#All],[Category]],0),),"")</f>
        <v/>
      </c>
      <c r="U31" s="2" t="str">
        <f t="array" ref="U31">IFERROR(INDEX(data[[#All],[Plymouth]],MATCH(get_cat!$B31&amp;$A$1,data[[#All],[Vendor Name]]&amp;data[[#All],[Category]],0),),"")</f>
        <v/>
      </c>
      <c r="V31" s="2" t="str">
        <f t="array" ref="V31">IFERROR(INDEX(data[[#All],[Suffolk]],MATCH(get_cat!$B31&amp;$A$1,data[[#All],[Vendor Name]]&amp;data[[#All],[Category]],0),),"")</f>
        <v/>
      </c>
      <c r="W31" s="2" t="str">
        <f t="array" ref="W31">IFERROR(INDEX(data[[#All],[Worcester]],MATCH(get_cat!$B31&amp;$A$1,data[[#All],[Vendor Name]]&amp;data[[#All],[Category]],0),),"")</f>
        <v/>
      </c>
      <c r="X31" s="2" t="str">
        <f t="array" ref="X31">IFERROR(INDEX(data[[#All],[Contract Doc ID]],MATCH(get_cat!$B31&amp;$A$1,data[[#All],[Vendor Name]]&amp;data[[#All],[Category]],0),),"")</f>
        <v/>
      </c>
      <c r="Y31" s="19" t="str">
        <f t="array" ref="Y31">IFERROR(INDEX(data[[#All],[OSD Contract Manager]],MATCH(get_cat!$B31&amp;$A$1,data[[#All],[Vendor Name]]&amp;data[[#All],[Category]],0),),"")</f>
        <v/>
      </c>
    </row>
    <row r="32" spans="2:25" ht="19.5" x14ac:dyDescent="0.25">
      <c r="B32" s="8" t="str">
        <f t="array" ref="B32">IFERROR(INDEX(data[[#All],[Vendor Name]],SMALL(IF(data[[#All],[Category]]=$A$1,ROW(data[[#All],[Vendor Name]])),ROW(31:31)),1),"")</f>
        <v/>
      </c>
      <c r="C32" s="3" t="str">
        <f t="array" ref="C32">IFERROR(INDEX(data[[#All],[Vendor Contact Info]],MATCH(get_cat!$B32&amp;$A$1,data[[#All],[Vendor Name]]&amp;data[[#All],[Category]],0),),"")</f>
        <v/>
      </c>
      <c r="D32" s="9" t="str">
        <f t="array" ref="D32">IFERROR(INDEX(data[[#All],[Category]],MATCH(get_cat!$B32&amp;$A$1,data[[#All],[Vendor Name]]&amp;data[[#All],[Category]],0),),"")</f>
        <v/>
      </c>
      <c r="E32" s="3" t="str">
        <f t="array" ref="E32">IFERROR(INDEX(data[[#All],[Email]],MATCH(get_cat!$B32&amp;$A$1,data[[#All],[Vendor Name]]&amp;data[[#All],[Category]],0),),"")</f>
        <v/>
      </c>
      <c r="F32" s="3" t="str">
        <f t="array" ref="F32">IFERROR(INDEX(data[[#All],[COMMBUYS MBPO Link2]],MATCH(get_cat!$B32&amp;$A$1,data[[#All],[Vendor Name]]&amp;data[[#All],[Category]],0),),"")</f>
        <v/>
      </c>
      <c r="G32" s="5" t="str">
        <f t="array" ref="G32">IFERROR(INDEX(data[[#All],[Prompt Pay]],MATCH(get_cat!$B32&amp;$A$1,data[[#All],[Vendor Name]]&amp;data[[#All],[Category]],0),),"")</f>
        <v/>
      </c>
      <c r="H32" s="5" t="str">
        <f t="array" ref="H32">IFERROR(INDEX(data[[#All],[% Markup Prevailing Wage2]],MATCH(get_cat!$B32&amp;$A$1,data[[#All],[Vendor Name]]&amp;data[[#All],[Category]],0),),"")</f>
        <v/>
      </c>
      <c r="I32" s="2" t="str">
        <f t="array" ref="I32">IFERROR(INDEX(data[[#All],[Statewide]],MATCH(get_cat!$B32&amp;$A$1,data[[#All],[Vendor Name]]&amp;data[[#All],[Category]],0),),"")</f>
        <v/>
      </c>
      <c r="J32" s="2" t="str">
        <f t="array" ref="J32">IFERROR(INDEX(data[[#All],[Barnstable]],MATCH(get_cat!$B32&amp;$A$1,data[[#All],[Vendor Name]]&amp;data[[#All],[Category]],0),),"")</f>
        <v/>
      </c>
      <c r="K32" s="2" t="str">
        <f t="array" ref="K32">IFERROR(INDEX(data[[#All],[Berkshire]],MATCH(get_cat!$B32&amp;$A$1,data[[#All],[Vendor Name]]&amp;data[[#All],[Category]],0),),"")</f>
        <v/>
      </c>
      <c r="L32" s="2" t="str">
        <f t="array" ref="L32">IFERROR(INDEX(data[[#All],[Bristol]],MATCH(get_cat!$B32&amp;$A$1,data[[#All],[Vendor Name]]&amp;data[[#All],[Category]],0),),"")</f>
        <v/>
      </c>
      <c r="M32" s="2" t="str">
        <f t="array" ref="M32">IFERROR(INDEX(data[[#All],[Dukes]],MATCH(get_cat!$B32&amp;$A$1,data[[#All],[Vendor Name]]&amp;data[[#All],[Category]],0),),"")</f>
        <v/>
      </c>
      <c r="N32" s="2" t="str">
        <f t="array" ref="N32">IFERROR(INDEX(data[[#All],[Essex]],MATCH(get_cat!$B32&amp;$A$1,data[[#All],[Vendor Name]]&amp;data[[#All],[Category]],0),),"")</f>
        <v/>
      </c>
      <c r="O32" s="2" t="str">
        <f t="array" ref="O32">IFERROR(INDEX(data[[#All],[Franklin]],MATCH(get_cat!$B32&amp;$A$1,data[[#All],[Vendor Name]]&amp;data[[#All],[Category]],0),),"")</f>
        <v/>
      </c>
      <c r="P32" s="2" t="str">
        <f t="array" ref="P32">IFERROR(INDEX(data[[#All],[Hampden]],MATCH(get_cat!$B32&amp;$A$1,data[[#All],[Vendor Name]]&amp;data[[#All],[Category]],0),),"")</f>
        <v/>
      </c>
      <c r="Q32" s="2" t="str">
        <f t="array" ref="Q32">IFERROR(INDEX(data[[#All],[Hampshire]],MATCH(get_cat!$B32&amp;$A$1,data[[#All],[Vendor Name]]&amp;data[[#All],[Category]],0),),"")</f>
        <v/>
      </c>
      <c r="R32" s="2" t="str">
        <f t="array" ref="R32">IFERROR(INDEX(data[[#All],[Middlesex]],MATCH(get_cat!$B32&amp;$A$1,data[[#All],[Vendor Name]]&amp;data[[#All],[Category]],0),),"")</f>
        <v/>
      </c>
      <c r="S32" s="2" t="str">
        <f t="array" ref="S32">IFERROR(INDEX(data[[#All],[Nantucket]],MATCH(get_cat!$B32&amp;$A$1,data[[#All],[Vendor Name]]&amp;data[[#All],[Category]],0),),"")</f>
        <v/>
      </c>
      <c r="T32" s="2" t="str">
        <f t="array" ref="T32">IFERROR(INDEX(data[[#All],[Norfolk]],MATCH(get_cat!$B32&amp;$A$1,data[[#All],[Vendor Name]]&amp;data[[#All],[Category]],0),),"")</f>
        <v/>
      </c>
      <c r="U32" s="2" t="str">
        <f t="array" ref="U32">IFERROR(INDEX(data[[#All],[Plymouth]],MATCH(get_cat!$B32&amp;$A$1,data[[#All],[Vendor Name]]&amp;data[[#All],[Category]],0),),"")</f>
        <v/>
      </c>
      <c r="V32" s="2" t="str">
        <f t="array" ref="V32">IFERROR(INDEX(data[[#All],[Suffolk]],MATCH(get_cat!$B32&amp;$A$1,data[[#All],[Vendor Name]]&amp;data[[#All],[Category]],0),),"")</f>
        <v/>
      </c>
      <c r="W32" s="2" t="str">
        <f t="array" ref="W32">IFERROR(INDEX(data[[#All],[Worcester]],MATCH(get_cat!$B32&amp;$A$1,data[[#All],[Vendor Name]]&amp;data[[#All],[Category]],0),),"")</f>
        <v/>
      </c>
      <c r="X32" s="2" t="str">
        <f t="array" ref="X32">IFERROR(INDEX(data[[#All],[Contract Doc ID]],MATCH(get_cat!$B32&amp;$A$1,data[[#All],[Vendor Name]]&amp;data[[#All],[Category]],0),),"")</f>
        <v/>
      </c>
      <c r="Y32" s="19" t="str">
        <f t="array" ref="Y32">IFERROR(INDEX(data[[#All],[OSD Contract Manager]],MATCH(get_cat!$B32&amp;$A$1,data[[#All],[Vendor Name]]&amp;data[[#All],[Category]],0),),"")</f>
        <v/>
      </c>
    </row>
    <row r="33" spans="2:25" ht="19.5" x14ac:dyDescent="0.25">
      <c r="B33" s="8" t="str">
        <f t="array" ref="B33">IFERROR(INDEX(data[[#All],[Vendor Name]],SMALL(IF(data[[#All],[Category]]=$A$1,ROW(data[[#All],[Vendor Name]])),ROW(32:32)),1),"")</f>
        <v/>
      </c>
      <c r="C33" s="3" t="str">
        <f t="array" ref="C33">IFERROR(INDEX(data[[#All],[Vendor Contact Info]],MATCH(get_cat!$B33&amp;$A$1,data[[#All],[Vendor Name]]&amp;data[[#All],[Category]],0),),"")</f>
        <v/>
      </c>
      <c r="D33" s="9" t="str">
        <f t="array" ref="D33">IFERROR(INDEX(data[[#All],[Category]],MATCH(get_cat!$B33&amp;$A$1,data[[#All],[Vendor Name]]&amp;data[[#All],[Category]],0),),"")</f>
        <v/>
      </c>
      <c r="E33" s="3" t="str">
        <f t="array" ref="E33">IFERROR(INDEX(data[[#All],[Email]],MATCH(get_cat!$B33&amp;$A$1,data[[#All],[Vendor Name]]&amp;data[[#All],[Category]],0),),"")</f>
        <v/>
      </c>
      <c r="F33" s="3" t="str">
        <f t="array" ref="F33">IFERROR(INDEX(data[[#All],[COMMBUYS MBPO Link2]],MATCH(get_cat!$B33&amp;$A$1,data[[#All],[Vendor Name]]&amp;data[[#All],[Category]],0),),"")</f>
        <v/>
      </c>
      <c r="G33" s="5" t="str">
        <f t="array" ref="G33">IFERROR(INDEX(data[[#All],[Prompt Pay]],MATCH(get_cat!$B33&amp;$A$1,data[[#All],[Vendor Name]]&amp;data[[#All],[Category]],0),),"")</f>
        <v/>
      </c>
      <c r="H33" s="5" t="str">
        <f t="array" ref="H33">IFERROR(INDEX(data[[#All],[% Markup Prevailing Wage2]],MATCH(get_cat!$B33&amp;$A$1,data[[#All],[Vendor Name]]&amp;data[[#All],[Category]],0),),"")</f>
        <v/>
      </c>
      <c r="I33" s="2" t="str">
        <f t="array" ref="I33">IFERROR(INDEX(data[[#All],[Statewide]],MATCH(get_cat!$B33&amp;$A$1,data[[#All],[Vendor Name]]&amp;data[[#All],[Category]],0),),"")</f>
        <v/>
      </c>
      <c r="J33" s="2" t="str">
        <f t="array" ref="J33">IFERROR(INDEX(data[[#All],[Barnstable]],MATCH(get_cat!$B33&amp;$A$1,data[[#All],[Vendor Name]]&amp;data[[#All],[Category]],0),),"")</f>
        <v/>
      </c>
      <c r="K33" s="2" t="str">
        <f t="array" ref="K33">IFERROR(INDEX(data[[#All],[Berkshire]],MATCH(get_cat!$B33&amp;$A$1,data[[#All],[Vendor Name]]&amp;data[[#All],[Category]],0),),"")</f>
        <v/>
      </c>
      <c r="L33" s="2" t="str">
        <f t="array" ref="L33">IFERROR(INDEX(data[[#All],[Bristol]],MATCH(get_cat!$B33&amp;$A$1,data[[#All],[Vendor Name]]&amp;data[[#All],[Category]],0),),"")</f>
        <v/>
      </c>
      <c r="M33" s="2" t="str">
        <f t="array" ref="M33">IFERROR(INDEX(data[[#All],[Dukes]],MATCH(get_cat!$B33&amp;$A$1,data[[#All],[Vendor Name]]&amp;data[[#All],[Category]],0),),"")</f>
        <v/>
      </c>
      <c r="N33" s="2" t="str">
        <f t="array" ref="N33">IFERROR(INDEX(data[[#All],[Essex]],MATCH(get_cat!$B33&amp;$A$1,data[[#All],[Vendor Name]]&amp;data[[#All],[Category]],0),),"")</f>
        <v/>
      </c>
      <c r="O33" s="2" t="str">
        <f t="array" ref="O33">IFERROR(INDEX(data[[#All],[Franklin]],MATCH(get_cat!$B33&amp;$A$1,data[[#All],[Vendor Name]]&amp;data[[#All],[Category]],0),),"")</f>
        <v/>
      </c>
      <c r="P33" s="2" t="str">
        <f t="array" ref="P33">IFERROR(INDEX(data[[#All],[Hampden]],MATCH(get_cat!$B33&amp;$A$1,data[[#All],[Vendor Name]]&amp;data[[#All],[Category]],0),),"")</f>
        <v/>
      </c>
      <c r="Q33" s="2" t="str">
        <f t="array" ref="Q33">IFERROR(INDEX(data[[#All],[Hampshire]],MATCH(get_cat!$B33&amp;$A$1,data[[#All],[Vendor Name]]&amp;data[[#All],[Category]],0),),"")</f>
        <v/>
      </c>
      <c r="R33" s="2" t="str">
        <f t="array" ref="R33">IFERROR(INDEX(data[[#All],[Middlesex]],MATCH(get_cat!$B33&amp;$A$1,data[[#All],[Vendor Name]]&amp;data[[#All],[Category]],0),),"")</f>
        <v/>
      </c>
      <c r="S33" s="2" t="str">
        <f t="array" ref="S33">IFERROR(INDEX(data[[#All],[Nantucket]],MATCH(get_cat!$B33&amp;$A$1,data[[#All],[Vendor Name]]&amp;data[[#All],[Category]],0),),"")</f>
        <v/>
      </c>
      <c r="T33" s="2" t="str">
        <f t="array" ref="T33">IFERROR(INDEX(data[[#All],[Norfolk]],MATCH(get_cat!$B33&amp;$A$1,data[[#All],[Vendor Name]]&amp;data[[#All],[Category]],0),),"")</f>
        <v/>
      </c>
      <c r="U33" s="2" t="str">
        <f t="array" ref="U33">IFERROR(INDEX(data[[#All],[Plymouth]],MATCH(get_cat!$B33&amp;$A$1,data[[#All],[Vendor Name]]&amp;data[[#All],[Category]],0),),"")</f>
        <v/>
      </c>
      <c r="V33" s="2" t="str">
        <f t="array" ref="V33">IFERROR(INDEX(data[[#All],[Suffolk]],MATCH(get_cat!$B33&amp;$A$1,data[[#All],[Vendor Name]]&amp;data[[#All],[Category]],0),),"")</f>
        <v/>
      </c>
      <c r="W33" s="2" t="str">
        <f t="array" ref="W33">IFERROR(INDEX(data[[#All],[Worcester]],MATCH(get_cat!$B33&amp;$A$1,data[[#All],[Vendor Name]]&amp;data[[#All],[Category]],0),),"")</f>
        <v/>
      </c>
      <c r="X33" s="2" t="str">
        <f t="array" ref="X33">IFERROR(INDEX(data[[#All],[Contract Doc ID]],MATCH(get_cat!$B33&amp;$A$1,data[[#All],[Vendor Name]]&amp;data[[#All],[Category]],0),),"")</f>
        <v/>
      </c>
      <c r="Y33" s="19" t="str">
        <f t="array" ref="Y33">IFERROR(INDEX(data[[#All],[OSD Contract Manager]],MATCH(get_cat!$B33&amp;$A$1,data[[#All],[Vendor Name]]&amp;data[[#All],[Category]],0),),"")</f>
        <v/>
      </c>
    </row>
    <row r="34" spans="2:25" ht="19.5" x14ac:dyDescent="0.25">
      <c r="B34" s="8" t="str">
        <f t="array" ref="B34">IFERROR(INDEX(data[[#All],[Vendor Name]],SMALL(IF(data[[#All],[Category]]=$A$1,ROW(data[[#All],[Vendor Name]])),ROW(33:33)),1),"")</f>
        <v/>
      </c>
      <c r="C34" s="3" t="str">
        <f t="array" ref="C34">IFERROR(INDEX(data[[#All],[Vendor Contact Info]],MATCH(get_cat!$B34&amp;$A$1,data[[#All],[Vendor Name]]&amp;data[[#All],[Category]],0),),"")</f>
        <v/>
      </c>
      <c r="D34" s="9" t="str">
        <f t="array" ref="D34">IFERROR(INDEX(data[[#All],[Category]],MATCH(get_cat!$B34&amp;$A$1,data[[#All],[Vendor Name]]&amp;data[[#All],[Category]],0),),"")</f>
        <v/>
      </c>
      <c r="E34" s="3" t="str">
        <f t="array" ref="E34">IFERROR(INDEX(data[[#All],[Email]],MATCH(get_cat!$B34&amp;$A$1,data[[#All],[Vendor Name]]&amp;data[[#All],[Category]],0),),"")</f>
        <v/>
      </c>
      <c r="F34" s="3" t="str">
        <f t="array" ref="F34">IFERROR(INDEX(data[[#All],[COMMBUYS MBPO Link2]],MATCH(get_cat!$B34&amp;$A$1,data[[#All],[Vendor Name]]&amp;data[[#All],[Category]],0),),"")</f>
        <v/>
      </c>
      <c r="G34" s="5" t="str">
        <f t="array" ref="G34">IFERROR(INDEX(data[[#All],[Prompt Pay]],MATCH(get_cat!$B34&amp;$A$1,data[[#All],[Vendor Name]]&amp;data[[#All],[Category]],0),),"")</f>
        <v/>
      </c>
      <c r="H34" s="5" t="str">
        <f t="array" ref="H34">IFERROR(INDEX(data[[#All],[% Markup Prevailing Wage2]],MATCH(get_cat!$B34&amp;$A$1,data[[#All],[Vendor Name]]&amp;data[[#All],[Category]],0),),"")</f>
        <v/>
      </c>
      <c r="I34" s="2" t="str">
        <f t="array" ref="I34">IFERROR(INDEX(data[[#All],[Statewide]],MATCH(get_cat!$B34&amp;$A$1,data[[#All],[Vendor Name]]&amp;data[[#All],[Category]],0),),"")</f>
        <v/>
      </c>
      <c r="J34" s="2" t="str">
        <f t="array" ref="J34">IFERROR(INDEX(data[[#All],[Barnstable]],MATCH(get_cat!$B34&amp;$A$1,data[[#All],[Vendor Name]]&amp;data[[#All],[Category]],0),),"")</f>
        <v/>
      </c>
      <c r="K34" s="2" t="str">
        <f t="array" ref="K34">IFERROR(INDEX(data[[#All],[Berkshire]],MATCH(get_cat!$B34&amp;$A$1,data[[#All],[Vendor Name]]&amp;data[[#All],[Category]],0),),"")</f>
        <v/>
      </c>
      <c r="L34" s="2" t="str">
        <f t="array" ref="L34">IFERROR(INDEX(data[[#All],[Bristol]],MATCH(get_cat!$B34&amp;$A$1,data[[#All],[Vendor Name]]&amp;data[[#All],[Category]],0),),"")</f>
        <v/>
      </c>
      <c r="M34" s="2" t="str">
        <f t="array" ref="M34">IFERROR(INDEX(data[[#All],[Dukes]],MATCH(get_cat!$B34&amp;$A$1,data[[#All],[Vendor Name]]&amp;data[[#All],[Category]],0),),"")</f>
        <v/>
      </c>
      <c r="N34" s="2" t="str">
        <f t="array" ref="N34">IFERROR(INDEX(data[[#All],[Essex]],MATCH(get_cat!$B34&amp;$A$1,data[[#All],[Vendor Name]]&amp;data[[#All],[Category]],0),),"")</f>
        <v/>
      </c>
      <c r="O34" s="2" t="str">
        <f t="array" ref="O34">IFERROR(INDEX(data[[#All],[Franklin]],MATCH(get_cat!$B34&amp;$A$1,data[[#All],[Vendor Name]]&amp;data[[#All],[Category]],0),),"")</f>
        <v/>
      </c>
      <c r="P34" s="2" t="str">
        <f t="array" ref="P34">IFERROR(INDEX(data[[#All],[Hampden]],MATCH(get_cat!$B34&amp;$A$1,data[[#All],[Vendor Name]]&amp;data[[#All],[Category]],0),),"")</f>
        <v/>
      </c>
      <c r="Q34" s="2" t="str">
        <f t="array" ref="Q34">IFERROR(INDEX(data[[#All],[Hampshire]],MATCH(get_cat!$B34&amp;$A$1,data[[#All],[Vendor Name]]&amp;data[[#All],[Category]],0),),"")</f>
        <v/>
      </c>
      <c r="R34" s="2" t="str">
        <f t="array" ref="R34">IFERROR(INDEX(data[[#All],[Middlesex]],MATCH(get_cat!$B34&amp;$A$1,data[[#All],[Vendor Name]]&amp;data[[#All],[Category]],0),),"")</f>
        <v/>
      </c>
      <c r="S34" s="2" t="str">
        <f t="array" ref="S34">IFERROR(INDEX(data[[#All],[Nantucket]],MATCH(get_cat!$B34&amp;$A$1,data[[#All],[Vendor Name]]&amp;data[[#All],[Category]],0),),"")</f>
        <v/>
      </c>
      <c r="T34" s="2" t="str">
        <f t="array" ref="T34">IFERROR(INDEX(data[[#All],[Norfolk]],MATCH(get_cat!$B34&amp;$A$1,data[[#All],[Vendor Name]]&amp;data[[#All],[Category]],0),),"")</f>
        <v/>
      </c>
      <c r="U34" s="2" t="str">
        <f t="array" ref="U34">IFERROR(INDEX(data[[#All],[Plymouth]],MATCH(get_cat!$B34&amp;$A$1,data[[#All],[Vendor Name]]&amp;data[[#All],[Category]],0),),"")</f>
        <v/>
      </c>
      <c r="V34" s="2" t="str">
        <f t="array" ref="V34">IFERROR(INDEX(data[[#All],[Suffolk]],MATCH(get_cat!$B34&amp;$A$1,data[[#All],[Vendor Name]]&amp;data[[#All],[Category]],0),),"")</f>
        <v/>
      </c>
      <c r="W34" s="2" t="str">
        <f t="array" ref="W34">IFERROR(INDEX(data[[#All],[Worcester]],MATCH(get_cat!$B34&amp;$A$1,data[[#All],[Vendor Name]]&amp;data[[#All],[Category]],0),),"")</f>
        <v/>
      </c>
      <c r="X34" s="2" t="str">
        <f t="array" ref="X34">IFERROR(INDEX(data[[#All],[Contract Doc ID]],MATCH(get_cat!$B34&amp;$A$1,data[[#All],[Vendor Name]]&amp;data[[#All],[Category]],0),),"")</f>
        <v/>
      </c>
      <c r="Y34" s="19" t="str">
        <f t="array" ref="Y34">IFERROR(INDEX(data[[#All],[OSD Contract Manager]],MATCH(get_cat!$B34&amp;$A$1,data[[#All],[Vendor Name]]&amp;data[[#All],[Category]],0),),"")</f>
        <v/>
      </c>
    </row>
    <row r="35" spans="2:25" ht="19.5" x14ac:dyDescent="0.25">
      <c r="B35" s="8" t="str">
        <f t="array" ref="B35">IFERROR(INDEX(data[[#All],[Vendor Name]],SMALL(IF(data[[#All],[Category]]=$A$1,ROW(data[[#All],[Vendor Name]])),ROW(34:34)),1),"")</f>
        <v/>
      </c>
      <c r="C35" s="3" t="str">
        <f t="array" ref="C35">IFERROR(INDEX(data[[#All],[Vendor Contact Info]],MATCH(get_cat!$B35&amp;$A$1,data[[#All],[Vendor Name]]&amp;data[[#All],[Category]],0),),"")</f>
        <v/>
      </c>
      <c r="D35" s="9" t="str">
        <f t="array" ref="D35">IFERROR(INDEX(data[[#All],[Category]],MATCH(get_cat!$B35&amp;$A$1,data[[#All],[Vendor Name]]&amp;data[[#All],[Category]],0),),"")</f>
        <v/>
      </c>
      <c r="E35" s="3" t="str">
        <f t="array" ref="E35">IFERROR(INDEX(data[[#All],[Email]],MATCH(get_cat!$B35&amp;$A$1,data[[#All],[Vendor Name]]&amp;data[[#All],[Category]],0),),"")</f>
        <v/>
      </c>
      <c r="F35" s="3" t="str">
        <f t="array" ref="F35">IFERROR(INDEX(data[[#All],[COMMBUYS MBPO Link2]],MATCH(get_cat!$B35&amp;$A$1,data[[#All],[Vendor Name]]&amp;data[[#All],[Category]],0),),"")</f>
        <v/>
      </c>
      <c r="G35" s="5" t="str">
        <f t="array" ref="G35">IFERROR(INDEX(data[[#All],[Prompt Pay]],MATCH(get_cat!$B35&amp;$A$1,data[[#All],[Vendor Name]]&amp;data[[#All],[Category]],0),),"")</f>
        <v/>
      </c>
      <c r="H35" s="5" t="str">
        <f t="array" ref="H35">IFERROR(INDEX(data[[#All],[% Markup Prevailing Wage2]],MATCH(get_cat!$B35&amp;$A$1,data[[#All],[Vendor Name]]&amp;data[[#All],[Category]],0),),"")</f>
        <v/>
      </c>
      <c r="I35" s="2" t="str">
        <f t="array" ref="I35">IFERROR(INDEX(data[[#All],[Statewide]],MATCH(get_cat!$B35&amp;$A$1,data[[#All],[Vendor Name]]&amp;data[[#All],[Category]],0),),"")</f>
        <v/>
      </c>
      <c r="J35" s="2" t="str">
        <f t="array" ref="J35">IFERROR(INDEX(data[[#All],[Barnstable]],MATCH(get_cat!$B35&amp;$A$1,data[[#All],[Vendor Name]]&amp;data[[#All],[Category]],0),),"")</f>
        <v/>
      </c>
      <c r="K35" s="2" t="str">
        <f t="array" ref="K35">IFERROR(INDEX(data[[#All],[Berkshire]],MATCH(get_cat!$B35&amp;$A$1,data[[#All],[Vendor Name]]&amp;data[[#All],[Category]],0),),"")</f>
        <v/>
      </c>
      <c r="L35" s="2" t="str">
        <f t="array" ref="L35">IFERROR(INDEX(data[[#All],[Bristol]],MATCH(get_cat!$B35&amp;$A$1,data[[#All],[Vendor Name]]&amp;data[[#All],[Category]],0),),"")</f>
        <v/>
      </c>
      <c r="M35" s="2" t="str">
        <f t="array" ref="M35">IFERROR(INDEX(data[[#All],[Dukes]],MATCH(get_cat!$B35&amp;$A$1,data[[#All],[Vendor Name]]&amp;data[[#All],[Category]],0),),"")</f>
        <v/>
      </c>
      <c r="N35" s="2" t="str">
        <f t="array" ref="N35">IFERROR(INDEX(data[[#All],[Essex]],MATCH(get_cat!$B35&amp;$A$1,data[[#All],[Vendor Name]]&amp;data[[#All],[Category]],0),),"")</f>
        <v/>
      </c>
      <c r="O35" s="2" t="str">
        <f t="array" ref="O35">IFERROR(INDEX(data[[#All],[Franklin]],MATCH(get_cat!$B35&amp;$A$1,data[[#All],[Vendor Name]]&amp;data[[#All],[Category]],0),),"")</f>
        <v/>
      </c>
      <c r="P35" s="2" t="str">
        <f t="array" ref="P35">IFERROR(INDEX(data[[#All],[Hampden]],MATCH(get_cat!$B35&amp;$A$1,data[[#All],[Vendor Name]]&amp;data[[#All],[Category]],0),),"")</f>
        <v/>
      </c>
      <c r="Q35" s="2" t="str">
        <f t="array" ref="Q35">IFERROR(INDEX(data[[#All],[Hampshire]],MATCH(get_cat!$B35&amp;$A$1,data[[#All],[Vendor Name]]&amp;data[[#All],[Category]],0),),"")</f>
        <v/>
      </c>
      <c r="R35" s="2" t="str">
        <f t="array" ref="R35">IFERROR(INDEX(data[[#All],[Middlesex]],MATCH(get_cat!$B35&amp;$A$1,data[[#All],[Vendor Name]]&amp;data[[#All],[Category]],0),),"")</f>
        <v/>
      </c>
      <c r="S35" s="2" t="str">
        <f t="array" ref="S35">IFERROR(INDEX(data[[#All],[Nantucket]],MATCH(get_cat!$B35&amp;$A$1,data[[#All],[Vendor Name]]&amp;data[[#All],[Category]],0),),"")</f>
        <v/>
      </c>
      <c r="T35" s="2" t="str">
        <f t="array" ref="T35">IFERROR(INDEX(data[[#All],[Norfolk]],MATCH(get_cat!$B35&amp;$A$1,data[[#All],[Vendor Name]]&amp;data[[#All],[Category]],0),),"")</f>
        <v/>
      </c>
      <c r="U35" s="2" t="str">
        <f t="array" ref="U35">IFERROR(INDEX(data[[#All],[Plymouth]],MATCH(get_cat!$B35&amp;$A$1,data[[#All],[Vendor Name]]&amp;data[[#All],[Category]],0),),"")</f>
        <v/>
      </c>
      <c r="V35" s="2" t="str">
        <f t="array" ref="V35">IFERROR(INDEX(data[[#All],[Suffolk]],MATCH(get_cat!$B35&amp;$A$1,data[[#All],[Vendor Name]]&amp;data[[#All],[Category]],0),),"")</f>
        <v/>
      </c>
      <c r="W35" s="2" t="str">
        <f t="array" ref="W35">IFERROR(INDEX(data[[#All],[Worcester]],MATCH(get_cat!$B35&amp;$A$1,data[[#All],[Vendor Name]]&amp;data[[#All],[Category]],0),),"")</f>
        <v/>
      </c>
      <c r="X35" s="2" t="str">
        <f t="array" ref="X35">IFERROR(INDEX(data[[#All],[Contract Doc ID]],MATCH(get_cat!$B35&amp;$A$1,data[[#All],[Vendor Name]]&amp;data[[#All],[Category]],0),),"")</f>
        <v/>
      </c>
      <c r="Y35" s="19" t="str">
        <f t="array" ref="Y35">IFERROR(INDEX(data[[#All],[OSD Contract Manager]],MATCH(get_cat!$B35&amp;$A$1,data[[#All],[Vendor Name]]&amp;data[[#All],[Category]],0),),"")</f>
        <v/>
      </c>
    </row>
    <row r="36" spans="2:25" ht="19.5" x14ac:dyDescent="0.25">
      <c r="B36" s="8" t="str">
        <f t="array" ref="B36">IFERROR(INDEX(data[[#All],[Vendor Name]],SMALL(IF(data[[#All],[Category]]=$A$1,ROW(data[[#All],[Vendor Name]])),ROW(35:35)),1),"")</f>
        <v/>
      </c>
      <c r="C36" s="3" t="str">
        <f t="array" ref="C36">IFERROR(INDEX(data[[#All],[Vendor Contact Info]],MATCH(get_cat!$B36&amp;$A$1,data[[#All],[Vendor Name]]&amp;data[[#All],[Category]],0),),"")</f>
        <v/>
      </c>
      <c r="D36" s="9" t="str">
        <f t="array" ref="D36">IFERROR(INDEX(data[[#All],[Category]],MATCH(get_cat!$B36&amp;$A$1,data[[#All],[Vendor Name]]&amp;data[[#All],[Category]],0),),"")</f>
        <v/>
      </c>
      <c r="E36" s="3" t="str">
        <f t="array" ref="E36">IFERROR(INDEX(data[[#All],[Email]],MATCH(get_cat!$B36&amp;$A$1,data[[#All],[Vendor Name]]&amp;data[[#All],[Category]],0),),"")</f>
        <v/>
      </c>
      <c r="F36" s="3" t="str">
        <f t="array" ref="F36">IFERROR(INDEX(data[[#All],[COMMBUYS MBPO Link2]],MATCH(get_cat!$B36&amp;$A$1,data[[#All],[Vendor Name]]&amp;data[[#All],[Category]],0),),"")</f>
        <v/>
      </c>
      <c r="G36" s="5" t="str">
        <f t="array" ref="G36">IFERROR(INDEX(data[[#All],[Prompt Pay]],MATCH(get_cat!$B36&amp;$A$1,data[[#All],[Vendor Name]]&amp;data[[#All],[Category]],0),),"")</f>
        <v/>
      </c>
      <c r="H36" s="5" t="str">
        <f t="array" ref="H36">IFERROR(INDEX(data[[#All],[% Markup Prevailing Wage2]],MATCH(get_cat!$B36&amp;$A$1,data[[#All],[Vendor Name]]&amp;data[[#All],[Category]],0),),"")</f>
        <v/>
      </c>
      <c r="I36" s="2" t="str">
        <f t="array" ref="I36">IFERROR(INDEX(data[[#All],[Statewide]],MATCH(get_cat!$B36&amp;$A$1,data[[#All],[Vendor Name]]&amp;data[[#All],[Category]],0),),"")</f>
        <v/>
      </c>
      <c r="J36" s="2" t="str">
        <f t="array" ref="J36">IFERROR(INDEX(data[[#All],[Barnstable]],MATCH(get_cat!$B36&amp;$A$1,data[[#All],[Vendor Name]]&amp;data[[#All],[Category]],0),),"")</f>
        <v/>
      </c>
      <c r="K36" s="2" t="str">
        <f t="array" ref="K36">IFERROR(INDEX(data[[#All],[Berkshire]],MATCH(get_cat!$B36&amp;$A$1,data[[#All],[Vendor Name]]&amp;data[[#All],[Category]],0),),"")</f>
        <v/>
      </c>
      <c r="L36" s="2" t="str">
        <f t="array" ref="L36">IFERROR(INDEX(data[[#All],[Bristol]],MATCH(get_cat!$B36&amp;$A$1,data[[#All],[Vendor Name]]&amp;data[[#All],[Category]],0),),"")</f>
        <v/>
      </c>
      <c r="M36" s="2" t="str">
        <f t="array" ref="M36">IFERROR(INDEX(data[[#All],[Dukes]],MATCH(get_cat!$B36&amp;$A$1,data[[#All],[Vendor Name]]&amp;data[[#All],[Category]],0),),"")</f>
        <v/>
      </c>
      <c r="N36" s="2" t="str">
        <f t="array" ref="N36">IFERROR(INDEX(data[[#All],[Essex]],MATCH(get_cat!$B36&amp;$A$1,data[[#All],[Vendor Name]]&amp;data[[#All],[Category]],0),),"")</f>
        <v/>
      </c>
      <c r="O36" s="2" t="str">
        <f t="array" ref="O36">IFERROR(INDEX(data[[#All],[Franklin]],MATCH(get_cat!$B36&amp;$A$1,data[[#All],[Vendor Name]]&amp;data[[#All],[Category]],0),),"")</f>
        <v/>
      </c>
      <c r="P36" s="2" t="str">
        <f t="array" ref="P36">IFERROR(INDEX(data[[#All],[Hampden]],MATCH(get_cat!$B36&amp;$A$1,data[[#All],[Vendor Name]]&amp;data[[#All],[Category]],0),),"")</f>
        <v/>
      </c>
      <c r="Q36" s="2" t="str">
        <f t="array" ref="Q36">IFERROR(INDEX(data[[#All],[Hampshire]],MATCH(get_cat!$B36&amp;$A$1,data[[#All],[Vendor Name]]&amp;data[[#All],[Category]],0),),"")</f>
        <v/>
      </c>
      <c r="R36" s="2" t="str">
        <f t="array" ref="R36">IFERROR(INDEX(data[[#All],[Middlesex]],MATCH(get_cat!$B36&amp;$A$1,data[[#All],[Vendor Name]]&amp;data[[#All],[Category]],0),),"")</f>
        <v/>
      </c>
      <c r="S36" s="2" t="str">
        <f t="array" ref="S36">IFERROR(INDEX(data[[#All],[Nantucket]],MATCH(get_cat!$B36&amp;$A$1,data[[#All],[Vendor Name]]&amp;data[[#All],[Category]],0),),"")</f>
        <v/>
      </c>
      <c r="T36" s="2" t="str">
        <f t="array" ref="T36">IFERROR(INDEX(data[[#All],[Norfolk]],MATCH(get_cat!$B36&amp;$A$1,data[[#All],[Vendor Name]]&amp;data[[#All],[Category]],0),),"")</f>
        <v/>
      </c>
      <c r="U36" s="2" t="str">
        <f t="array" ref="U36">IFERROR(INDEX(data[[#All],[Plymouth]],MATCH(get_cat!$B36&amp;$A$1,data[[#All],[Vendor Name]]&amp;data[[#All],[Category]],0),),"")</f>
        <v/>
      </c>
      <c r="V36" s="2" t="str">
        <f t="array" ref="V36">IFERROR(INDEX(data[[#All],[Suffolk]],MATCH(get_cat!$B36&amp;$A$1,data[[#All],[Vendor Name]]&amp;data[[#All],[Category]],0),),"")</f>
        <v/>
      </c>
      <c r="W36" s="2" t="str">
        <f t="array" ref="W36">IFERROR(INDEX(data[[#All],[Worcester]],MATCH(get_cat!$B36&amp;$A$1,data[[#All],[Vendor Name]]&amp;data[[#All],[Category]],0),),"")</f>
        <v/>
      </c>
      <c r="X36" s="2" t="str">
        <f t="array" ref="X36">IFERROR(INDEX(data[[#All],[Contract Doc ID]],MATCH(get_cat!$B36&amp;$A$1,data[[#All],[Vendor Name]]&amp;data[[#All],[Category]],0),),"")</f>
        <v/>
      </c>
      <c r="Y36" s="19" t="str">
        <f t="array" ref="Y36">IFERROR(INDEX(data[[#All],[OSD Contract Manager]],MATCH(get_cat!$B36&amp;$A$1,data[[#All],[Vendor Name]]&amp;data[[#All],[Category]],0),),"")</f>
        <v/>
      </c>
    </row>
    <row r="37" spans="2:25" ht="19.5" x14ac:dyDescent="0.25">
      <c r="B37" s="8" t="str">
        <f t="array" ref="B37">IFERROR(INDEX(data[[#All],[Vendor Name]],SMALL(IF(data[[#All],[Category]]=$A$1,ROW(data[[#All],[Vendor Name]])),ROW(36:36)),1),"")</f>
        <v/>
      </c>
      <c r="C37" s="3" t="str">
        <f t="array" ref="C37">IFERROR(INDEX(data[[#All],[Vendor Contact Info]],MATCH(get_cat!$B37&amp;$A$1,data[[#All],[Vendor Name]]&amp;data[[#All],[Category]],0),),"")</f>
        <v/>
      </c>
      <c r="D37" s="9" t="str">
        <f t="array" ref="D37">IFERROR(INDEX(data[[#All],[Category]],MATCH(get_cat!$B37&amp;$A$1,data[[#All],[Vendor Name]]&amp;data[[#All],[Category]],0),),"")</f>
        <v/>
      </c>
      <c r="E37" s="3" t="str">
        <f t="array" ref="E37">IFERROR(INDEX(data[[#All],[Email]],MATCH(get_cat!$B37&amp;$A$1,data[[#All],[Vendor Name]]&amp;data[[#All],[Category]],0),),"")</f>
        <v/>
      </c>
      <c r="F37" s="3" t="str">
        <f t="array" ref="F37">IFERROR(INDEX(data[[#All],[COMMBUYS MBPO Link2]],MATCH(get_cat!$B37&amp;$A$1,data[[#All],[Vendor Name]]&amp;data[[#All],[Category]],0),),"")</f>
        <v/>
      </c>
      <c r="G37" s="5" t="str">
        <f t="array" ref="G37">IFERROR(INDEX(data[[#All],[Prompt Pay]],MATCH(get_cat!$B37&amp;$A$1,data[[#All],[Vendor Name]]&amp;data[[#All],[Category]],0),),"")</f>
        <v/>
      </c>
      <c r="H37" s="5" t="str">
        <f t="array" ref="H37">IFERROR(INDEX(data[[#All],[% Markup Prevailing Wage2]],MATCH(get_cat!$B37&amp;$A$1,data[[#All],[Vendor Name]]&amp;data[[#All],[Category]],0),),"")</f>
        <v/>
      </c>
      <c r="I37" s="2" t="str">
        <f t="array" ref="I37">IFERROR(INDEX(data[[#All],[Statewide]],MATCH(get_cat!$B37&amp;$A$1,data[[#All],[Vendor Name]]&amp;data[[#All],[Category]],0),),"")</f>
        <v/>
      </c>
      <c r="J37" s="2" t="str">
        <f t="array" ref="J37">IFERROR(INDEX(data[[#All],[Barnstable]],MATCH(get_cat!$B37&amp;$A$1,data[[#All],[Vendor Name]]&amp;data[[#All],[Category]],0),),"")</f>
        <v/>
      </c>
      <c r="K37" s="2" t="str">
        <f t="array" ref="K37">IFERROR(INDEX(data[[#All],[Berkshire]],MATCH(get_cat!$B37&amp;$A$1,data[[#All],[Vendor Name]]&amp;data[[#All],[Category]],0),),"")</f>
        <v/>
      </c>
      <c r="L37" s="2" t="str">
        <f t="array" ref="L37">IFERROR(INDEX(data[[#All],[Bristol]],MATCH(get_cat!$B37&amp;$A$1,data[[#All],[Vendor Name]]&amp;data[[#All],[Category]],0),),"")</f>
        <v/>
      </c>
      <c r="M37" s="2" t="str">
        <f t="array" ref="M37">IFERROR(INDEX(data[[#All],[Dukes]],MATCH(get_cat!$B37&amp;$A$1,data[[#All],[Vendor Name]]&amp;data[[#All],[Category]],0),),"")</f>
        <v/>
      </c>
      <c r="N37" s="2" t="str">
        <f t="array" ref="N37">IFERROR(INDEX(data[[#All],[Essex]],MATCH(get_cat!$B37&amp;$A$1,data[[#All],[Vendor Name]]&amp;data[[#All],[Category]],0),),"")</f>
        <v/>
      </c>
      <c r="O37" s="2" t="str">
        <f t="array" ref="O37">IFERROR(INDEX(data[[#All],[Franklin]],MATCH(get_cat!$B37&amp;$A$1,data[[#All],[Vendor Name]]&amp;data[[#All],[Category]],0),),"")</f>
        <v/>
      </c>
      <c r="P37" s="2" t="str">
        <f t="array" ref="P37">IFERROR(INDEX(data[[#All],[Hampden]],MATCH(get_cat!$B37&amp;$A$1,data[[#All],[Vendor Name]]&amp;data[[#All],[Category]],0),),"")</f>
        <v/>
      </c>
      <c r="Q37" s="2" t="str">
        <f t="array" ref="Q37">IFERROR(INDEX(data[[#All],[Hampshire]],MATCH(get_cat!$B37&amp;$A$1,data[[#All],[Vendor Name]]&amp;data[[#All],[Category]],0),),"")</f>
        <v/>
      </c>
      <c r="R37" s="2" t="str">
        <f t="array" ref="R37">IFERROR(INDEX(data[[#All],[Middlesex]],MATCH(get_cat!$B37&amp;$A$1,data[[#All],[Vendor Name]]&amp;data[[#All],[Category]],0),),"")</f>
        <v/>
      </c>
      <c r="S37" s="2" t="str">
        <f t="array" ref="S37">IFERROR(INDEX(data[[#All],[Nantucket]],MATCH(get_cat!$B37&amp;$A$1,data[[#All],[Vendor Name]]&amp;data[[#All],[Category]],0),),"")</f>
        <v/>
      </c>
      <c r="T37" s="2" t="str">
        <f t="array" ref="T37">IFERROR(INDEX(data[[#All],[Norfolk]],MATCH(get_cat!$B37&amp;$A$1,data[[#All],[Vendor Name]]&amp;data[[#All],[Category]],0),),"")</f>
        <v/>
      </c>
      <c r="U37" s="2" t="str">
        <f t="array" ref="U37">IFERROR(INDEX(data[[#All],[Plymouth]],MATCH(get_cat!$B37&amp;$A$1,data[[#All],[Vendor Name]]&amp;data[[#All],[Category]],0),),"")</f>
        <v/>
      </c>
      <c r="V37" s="2" t="str">
        <f t="array" ref="V37">IFERROR(INDEX(data[[#All],[Suffolk]],MATCH(get_cat!$B37&amp;$A$1,data[[#All],[Vendor Name]]&amp;data[[#All],[Category]],0),),"")</f>
        <v/>
      </c>
      <c r="W37" s="2" t="str">
        <f t="array" ref="W37">IFERROR(INDEX(data[[#All],[Worcester]],MATCH(get_cat!$B37&amp;$A$1,data[[#All],[Vendor Name]]&amp;data[[#All],[Category]],0),),"")</f>
        <v/>
      </c>
      <c r="X37" s="2" t="str">
        <f t="array" ref="X37">IFERROR(INDEX(data[[#All],[Contract Doc ID]],MATCH(get_cat!$B37&amp;$A$1,data[[#All],[Vendor Name]]&amp;data[[#All],[Category]],0),),"")</f>
        <v/>
      </c>
      <c r="Y37" s="19" t="str">
        <f t="array" ref="Y37">IFERROR(INDEX(data[[#All],[OSD Contract Manager]],MATCH(get_cat!$B37&amp;$A$1,data[[#All],[Vendor Name]]&amp;data[[#All],[Category]],0),),"")</f>
        <v/>
      </c>
    </row>
    <row r="38" spans="2:25" ht="19.5" x14ac:dyDescent="0.25">
      <c r="B38" s="8" t="str">
        <f t="array" ref="B38">IFERROR(INDEX(data[[#All],[Vendor Name]],SMALL(IF(data[[#All],[Category]]=$A$1,ROW(data[[#All],[Vendor Name]])),ROW(37:37)),1),"")</f>
        <v/>
      </c>
      <c r="C38" s="3" t="str">
        <f t="array" ref="C38">IFERROR(INDEX(data[[#All],[Vendor Contact Info]],MATCH(get_cat!$B38&amp;$A$1,data[[#All],[Vendor Name]]&amp;data[[#All],[Category]],0),),"")</f>
        <v/>
      </c>
      <c r="D38" s="9" t="str">
        <f t="array" ref="D38">IFERROR(INDEX(data[[#All],[Category]],MATCH(get_cat!$B38&amp;$A$1,data[[#All],[Vendor Name]]&amp;data[[#All],[Category]],0),),"")</f>
        <v/>
      </c>
      <c r="E38" s="3" t="str">
        <f t="array" ref="E38">IFERROR(INDEX(data[[#All],[Email]],MATCH(get_cat!$B38&amp;$A$1,data[[#All],[Vendor Name]]&amp;data[[#All],[Category]],0),),"")</f>
        <v/>
      </c>
      <c r="F38" s="3" t="str">
        <f t="array" ref="F38">IFERROR(INDEX(data[[#All],[COMMBUYS MBPO Link2]],MATCH(get_cat!$B38&amp;$A$1,data[[#All],[Vendor Name]]&amp;data[[#All],[Category]],0),),"")</f>
        <v/>
      </c>
      <c r="G38" s="5" t="str">
        <f t="array" ref="G38">IFERROR(INDEX(data[[#All],[Prompt Pay]],MATCH(get_cat!$B38&amp;$A$1,data[[#All],[Vendor Name]]&amp;data[[#All],[Category]],0),),"")</f>
        <v/>
      </c>
      <c r="H38" s="5" t="str">
        <f t="array" ref="H38">IFERROR(INDEX(data[[#All],[% Markup Prevailing Wage2]],MATCH(get_cat!$B38&amp;$A$1,data[[#All],[Vendor Name]]&amp;data[[#All],[Category]],0),),"")</f>
        <v/>
      </c>
      <c r="I38" s="2" t="str">
        <f t="array" ref="I38">IFERROR(INDEX(data[[#All],[Statewide]],MATCH(get_cat!$B38&amp;$A$1,data[[#All],[Vendor Name]]&amp;data[[#All],[Category]],0),),"")</f>
        <v/>
      </c>
      <c r="J38" s="2" t="str">
        <f t="array" ref="J38">IFERROR(INDEX(data[[#All],[Barnstable]],MATCH(get_cat!$B38&amp;$A$1,data[[#All],[Vendor Name]]&amp;data[[#All],[Category]],0),),"")</f>
        <v/>
      </c>
      <c r="K38" s="2" t="str">
        <f t="array" ref="K38">IFERROR(INDEX(data[[#All],[Berkshire]],MATCH(get_cat!$B38&amp;$A$1,data[[#All],[Vendor Name]]&amp;data[[#All],[Category]],0),),"")</f>
        <v/>
      </c>
      <c r="L38" s="2" t="str">
        <f t="array" ref="L38">IFERROR(INDEX(data[[#All],[Bristol]],MATCH(get_cat!$B38&amp;$A$1,data[[#All],[Vendor Name]]&amp;data[[#All],[Category]],0),),"")</f>
        <v/>
      </c>
      <c r="M38" s="2" t="str">
        <f t="array" ref="M38">IFERROR(INDEX(data[[#All],[Dukes]],MATCH(get_cat!$B38&amp;$A$1,data[[#All],[Vendor Name]]&amp;data[[#All],[Category]],0),),"")</f>
        <v/>
      </c>
      <c r="N38" s="2" t="str">
        <f t="array" ref="N38">IFERROR(INDEX(data[[#All],[Essex]],MATCH(get_cat!$B38&amp;$A$1,data[[#All],[Vendor Name]]&amp;data[[#All],[Category]],0),),"")</f>
        <v/>
      </c>
      <c r="O38" s="2" t="str">
        <f t="array" ref="O38">IFERROR(INDEX(data[[#All],[Franklin]],MATCH(get_cat!$B38&amp;$A$1,data[[#All],[Vendor Name]]&amp;data[[#All],[Category]],0),),"")</f>
        <v/>
      </c>
      <c r="P38" s="2" t="str">
        <f t="array" ref="P38">IFERROR(INDEX(data[[#All],[Hampden]],MATCH(get_cat!$B38&amp;$A$1,data[[#All],[Vendor Name]]&amp;data[[#All],[Category]],0),),"")</f>
        <v/>
      </c>
      <c r="Q38" s="2" t="str">
        <f t="array" ref="Q38">IFERROR(INDEX(data[[#All],[Hampshire]],MATCH(get_cat!$B38&amp;$A$1,data[[#All],[Vendor Name]]&amp;data[[#All],[Category]],0),),"")</f>
        <v/>
      </c>
      <c r="R38" s="2" t="str">
        <f t="array" ref="R38">IFERROR(INDEX(data[[#All],[Middlesex]],MATCH(get_cat!$B38&amp;$A$1,data[[#All],[Vendor Name]]&amp;data[[#All],[Category]],0),),"")</f>
        <v/>
      </c>
      <c r="S38" s="2" t="str">
        <f t="array" ref="S38">IFERROR(INDEX(data[[#All],[Nantucket]],MATCH(get_cat!$B38&amp;$A$1,data[[#All],[Vendor Name]]&amp;data[[#All],[Category]],0),),"")</f>
        <v/>
      </c>
      <c r="T38" s="2" t="str">
        <f t="array" ref="T38">IFERROR(INDEX(data[[#All],[Norfolk]],MATCH(get_cat!$B38&amp;$A$1,data[[#All],[Vendor Name]]&amp;data[[#All],[Category]],0),),"")</f>
        <v/>
      </c>
      <c r="U38" s="2" t="str">
        <f t="array" ref="U38">IFERROR(INDEX(data[[#All],[Plymouth]],MATCH(get_cat!$B38&amp;$A$1,data[[#All],[Vendor Name]]&amp;data[[#All],[Category]],0),),"")</f>
        <v/>
      </c>
      <c r="V38" s="2" t="str">
        <f t="array" ref="V38">IFERROR(INDEX(data[[#All],[Suffolk]],MATCH(get_cat!$B38&amp;$A$1,data[[#All],[Vendor Name]]&amp;data[[#All],[Category]],0),),"")</f>
        <v/>
      </c>
      <c r="W38" s="2" t="str">
        <f t="array" ref="W38">IFERROR(INDEX(data[[#All],[Worcester]],MATCH(get_cat!$B38&amp;$A$1,data[[#All],[Vendor Name]]&amp;data[[#All],[Category]],0),),"")</f>
        <v/>
      </c>
      <c r="X38" s="2" t="str">
        <f t="array" ref="X38">IFERROR(INDEX(data[[#All],[Contract Doc ID]],MATCH(get_cat!$B38&amp;$A$1,data[[#All],[Vendor Name]]&amp;data[[#All],[Category]],0),),"")</f>
        <v/>
      </c>
      <c r="Y38" s="19" t="str">
        <f t="array" ref="Y38">IFERROR(INDEX(data[[#All],[OSD Contract Manager]],MATCH(get_cat!$B38&amp;$A$1,data[[#All],[Vendor Name]]&amp;data[[#All],[Category]],0),),"")</f>
        <v/>
      </c>
    </row>
    <row r="39" spans="2:25" ht="19.5" x14ac:dyDescent="0.25">
      <c r="B39" s="8" t="str">
        <f t="array" ref="B39">IFERROR(INDEX(data[[#All],[Vendor Name]],SMALL(IF(data[[#All],[Category]]=$A$1,ROW(data[[#All],[Vendor Name]])),ROW(38:38)),1),"")</f>
        <v/>
      </c>
      <c r="C39" s="3" t="str">
        <f t="array" ref="C39">IFERROR(INDEX(data[[#All],[Vendor Contact Info]],MATCH(get_cat!$B39&amp;$A$1,data[[#All],[Vendor Name]]&amp;data[[#All],[Category]],0),),"")</f>
        <v/>
      </c>
      <c r="D39" s="9" t="str">
        <f t="array" ref="D39">IFERROR(INDEX(data[[#All],[Category]],MATCH(get_cat!$B39&amp;$A$1,data[[#All],[Vendor Name]]&amp;data[[#All],[Category]],0),),"")</f>
        <v/>
      </c>
      <c r="E39" s="3" t="str">
        <f t="array" ref="E39">IFERROR(INDEX(data[[#All],[Email]],MATCH(get_cat!$B39&amp;$A$1,data[[#All],[Vendor Name]]&amp;data[[#All],[Category]],0),),"")</f>
        <v/>
      </c>
      <c r="F39" s="3" t="str">
        <f t="array" ref="F39">IFERROR(INDEX(data[[#All],[COMMBUYS MBPO Link2]],MATCH(get_cat!$B39&amp;$A$1,data[[#All],[Vendor Name]]&amp;data[[#All],[Category]],0),),"")</f>
        <v/>
      </c>
      <c r="G39" s="5" t="str">
        <f t="array" ref="G39">IFERROR(INDEX(data[[#All],[Prompt Pay]],MATCH(get_cat!$B39&amp;$A$1,data[[#All],[Vendor Name]]&amp;data[[#All],[Category]],0),),"")</f>
        <v/>
      </c>
      <c r="H39" s="5" t="str">
        <f t="array" ref="H39">IFERROR(INDEX(data[[#All],[% Markup Prevailing Wage2]],MATCH(get_cat!$B39&amp;$A$1,data[[#All],[Vendor Name]]&amp;data[[#All],[Category]],0),),"")</f>
        <v/>
      </c>
      <c r="I39" s="2" t="str">
        <f t="array" ref="I39">IFERROR(INDEX(data[[#All],[Statewide]],MATCH(get_cat!$B39&amp;$A$1,data[[#All],[Vendor Name]]&amp;data[[#All],[Category]],0),),"")</f>
        <v/>
      </c>
      <c r="J39" s="2" t="str">
        <f t="array" ref="J39">IFERROR(INDEX(data[[#All],[Barnstable]],MATCH(get_cat!$B39&amp;$A$1,data[[#All],[Vendor Name]]&amp;data[[#All],[Category]],0),),"")</f>
        <v/>
      </c>
      <c r="K39" s="2" t="str">
        <f t="array" ref="K39">IFERROR(INDEX(data[[#All],[Berkshire]],MATCH(get_cat!$B39&amp;$A$1,data[[#All],[Vendor Name]]&amp;data[[#All],[Category]],0),),"")</f>
        <v/>
      </c>
      <c r="L39" s="2" t="str">
        <f t="array" ref="L39">IFERROR(INDEX(data[[#All],[Bristol]],MATCH(get_cat!$B39&amp;$A$1,data[[#All],[Vendor Name]]&amp;data[[#All],[Category]],0),),"")</f>
        <v/>
      </c>
      <c r="M39" s="2" t="str">
        <f t="array" ref="M39">IFERROR(INDEX(data[[#All],[Dukes]],MATCH(get_cat!$B39&amp;$A$1,data[[#All],[Vendor Name]]&amp;data[[#All],[Category]],0),),"")</f>
        <v/>
      </c>
      <c r="N39" s="2" t="str">
        <f t="array" ref="N39">IFERROR(INDEX(data[[#All],[Essex]],MATCH(get_cat!$B39&amp;$A$1,data[[#All],[Vendor Name]]&amp;data[[#All],[Category]],0),),"")</f>
        <v/>
      </c>
      <c r="O39" s="2" t="str">
        <f t="array" ref="O39">IFERROR(INDEX(data[[#All],[Franklin]],MATCH(get_cat!$B39&amp;$A$1,data[[#All],[Vendor Name]]&amp;data[[#All],[Category]],0),),"")</f>
        <v/>
      </c>
      <c r="P39" s="2" t="str">
        <f t="array" ref="P39">IFERROR(INDEX(data[[#All],[Hampden]],MATCH(get_cat!$B39&amp;$A$1,data[[#All],[Vendor Name]]&amp;data[[#All],[Category]],0),),"")</f>
        <v/>
      </c>
      <c r="Q39" s="2" t="str">
        <f t="array" ref="Q39">IFERROR(INDEX(data[[#All],[Hampshire]],MATCH(get_cat!$B39&amp;$A$1,data[[#All],[Vendor Name]]&amp;data[[#All],[Category]],0),),"")</f>
        <v/>
      </c>
      <c r="R39" s="2" t="str">
        <f t="array" ref="R39">IFERROR(INDEX(data[[#All],[Middlesex]],MATCH(get_cat!$B39&amp;$A$1,data[[#All],[Vendor Name]]&amp;data[[#All],[Category]],0),),"")</f>
        <v/>
      </c>
      <c r="S39" s="2" t="str">
        <f t="array" ref="S39">IFERROR(INDEX(data[[#All],[Nantucket]],MATCH(get_cat!$B39&amp;$A$1,data[[#All],[Vendor Name]]&amp;data[[#All],[Category]],0),),"")</f>
        <v/>
      </c>
      <c r="T39" s="2" t="str">
        <f t="array" ref="T39">IFERROR(INDEX(data[[#All],[Norfolk]],MATCH(get_cat!$B39&amp;$A$1,data[[#All],[Vendor Name]]&amp;data[[#All],[Category]],0),),"")</f>
        <v/>
      </c>
      <c r="U39" s="2" t="str">
        <f t="array" ref="U39">IFERROR(INDEX(data[[#All],[Plymouth]],MATCH(get_cat!$B39&amp;$A$1,data[[#All],[Vendor Name]]&amp;data[[#All],[Category]],0),),"")</f>
        <v/>
      </c>
      <c r="V39" s="2" t="str">
        <f t="array" ref="V39">IFERROR(INDEX(data[[#All],[Suffolk]],MATCH(get_cat!$B39&amp;$A$1,data[[#All],[Vendor Name]]&amp;data[[#All],[Category]],0),),"")</f>
        <v/>
      </c>
      <c r="W39" s="2" t="str">
        <f t="array" ref="W39">IFERROR(INDEX(data[[#All],[Worcester]],MATCH(get_cat!$B39&amp;$A$1,data[[#All],[Vendor Name]]&amp;data[[#All],[Category]],0),),"")</f>
        <v/>
      </c>
      <c r="X39" s="2" t="str">
        <f t="array" ref="X39">IFERROR(INDEX(data[[#All],[Contract Doc ID]],MATCH(get_cat!$B39&amp;$A$1,data[[#All],[Vendor Name]]&amp;data[[#All],[Category]],0),),"")</f>
        <v/>
      </c>
      <c r="Y39" s="19" t="str">
        <f t="array" ref="Y39">IFERROR(INDEX(data[[#All],[OSD Contract Manager]],MATCH(get_cat!$B39&amp;$A$1,data[[#All],[Vendor Name]]&amp;data[[#All],[Category]],0),),"")</f>
        <v/>
      </c>
    </row>
    <row r="40" spans="2:25" ht="19.5" x14ac:dyDescent="0.25">
      <c r="B40" s="8" t="str">
        <f t="array" ref="B40">IFERROR(INDEX(data[[#All],[Vendor Name]],SMALL(IF(data[[#All],[Category]]=$A$1,ROW(data[[#All],[Vendor Name]])),ROW(39:39)),1),"")</f>
        <v/>
      </c>
      <c r="C40" s="3" t="str">
        <f t="array" ref="C40">IFERROR(INDEX(data[[#All],[Vendor Contact Info]],MATCH(get_cat!$B40&amp;$A$1,data[[#All],[Vendor Name]]&amp;data[[#All],[Category]],0),),"")</f>
        <v/>
      </c>
      <c r="D40" s="9" t="str">
        <f t="array" ref="D40">IFERROR(INDEX(data[[#All],[Category]],MATCH(get_cat!$B40&amp;$A$1,data[[#All],[Vendor Name]]&amp;data[[#All],[Category]],0),),"")</f>
        <v/>
      </c>
      <c r="E40" s="3" t="str">
        <f t="array" ref="E40">IFERROR(INDEX(data[[#All],[Email]],MATCH(get_cat!$B40&amp;$A$1,data[[#All],[Vendor Name]]&amp;data[[#All],[Category]],0),),"")</f>
        <v/>
      </c>
      <c r="F40" s="3" t="str">
        <f t="array" ref="F40">IFERROR(INDEX(data[[#All],[COMMBUYS MBPO Link2]],MATCH(get_cat!$B40&amp;$A$1,data[[#All],[Vendor Name]]&amp;data[[#All],[Category]],0),),"")</f>
        <v/>
      </c>
      <c r="G40" s="5" t="str">
        <f t="array" ref="G40">IFERROR(INDEX(data[[#All],[Prompt Pay]],MATCH(get_cat!$B40&amp;$A$1,data[[#All],[Vendor Name]]&amp;data[[#All],[Category]],0),),"")</f>
        <v/>
      </c>
      <c r="H40" s="5" t="str">
        <f t="array" ref="H40">IFERROR(INDEX(data[[#All],[% Markup Prevailing Wage2]],MATCH(get_cat!$B40&amp;$A$1,data[[#All],[Vendor Name]]&amp;data[[#All],[Category]],0),),"")</f>
        <v/>
      </c>
      <c r="I40" s="2" t="str">
        <f t="array" ref="I40">IFERROR(INDEX(data[[#All],[Statewide]],MATCH(get_cat!$B40&amp;$A$1,data[[#All],[Vendor Name]]&amp;data[[#All],[Category]],0),),"")</f>
        <v/>
      </c>
      <c r="J40" s="2" t="str">
        <f t="array" ref="J40">IFERROR(INDEX(data[[#All],[Barnstable]],MATCH(get_cat!$B40&amp;$A$1,data[[#All],[Vendor Name]]&amp;data[[#All],[Category]],0),),"")</f>
        <v/>
      </c>
      <c r="K40" s="2" t="str">
        <f t="array" ref="K40">IFERROR(INDEX(data[[#All],[Berkshire]],MATCH(get_cat!$B40&amp;$A$1,data[[#All],[Vendor Name]]&amp;data[[#All],[Category]],0),),"")</f>
        <v/>
      </c>
      <c r="L40" s="2" t="str">
        <f t="array" ref="L40">IFERROR(INDEX(data[[#All],[Bristol]],MATCH(get_cat!$B40&amp;$A$1,data[[#All],[Vendor Name]]&amp;data[[#All],[Category]],0),),"")</f>
        <v/>
      </c>
      <c r="M40" s="2" t="str">
        <f t="array" ref="M40">IFERROR(INDEX(data[[#All],[Dukes]],MATCH(get_cat!$B40&amp;$A$1,data[[#All],[Vendor Name]]&amp;data[[#All],[Category]],0),),"")</f>
        <v/>
      </c>
      <c r="N40" s="2" t="str">
        <f t="array" ref="N40">IFERROR(INDEX(data[[#All],[Essex]],MATCH(get_cat!$B40&amp;$A$1,data[[#All],[Vendor Name]]&amp;data[[#All],[Category]],0),),"")</f>
        <v/>
      </c>
      <c r="O40" s="2" t="str">
        <f t="array" ref="O40">IFERROR(INDEX(data[[#All],[Franklin]],MATCH(get_cat!$B40&amp;$A$1,data[[#All],[Vendor Name]]&amp;data[[#All],[Category]],0),),"")</f>
        <v/>
      </c>
      <c r="P40" s="2" t="str">
        <f t="array" ref="P40">IFERROR(INDEX(data[[#All],[Hampden]],MATCH(get_cat!$B40&amp;$A$1,data[[#All],[Vendor Name]]&amp;data[[#All],[Category]],0),),"")</f>
        <v/>
      </c>
      <c r="Q40" s="2" t="str">
        <f t="array" ref="Q40">IFERROR(INDEX(data[[#All],[Hampshire]],MATCH(get_cat!$B40&amp;$A$1,data[[#All],[Vendor Name]]&amp;data[[#All],[Category]],0),),"")</f>
        <v/>
      </c>
      <c r="R40" s="2" t="str">
        <f t="array" ref="R40">IFERROR(INDEX(data[[#All],[Middlesex]],MATCH(get_cat!$B40&amp;$A$1,data[[#All],[Vendor Name]]&amp;data[[#All],[Category]],0),),"")</f>
        <v/>
      </c>
      <c r="S40" s="2" t="str">
        <f t="array" ref="S40">IFERROR(INDEX(data[[#All],[Nantucket]],MATCH(get_cat!$B40&amp;$A$1,data[[#All],[Vendor Name]]&amp;data[[#All],[Category]],0),),"")</f>
        <v/>
      </c>
      <c r="T40" s="2" t="str">
        <f t="array" ref="T40">IFERROR(INDEX(data[[#All],[Norfolk]],MATCH(get_cat!$B40&amp;$A$1,data[[#All],[Vendor Name]]&amp;data[[#All],[Category]],0),),"")</f>
        <v/>
      </c>
      <c r="U40" s="2" t="str">
        <f t="array" ref="U40">IFERROR(INDEX(data[[#All],[Plymouth]],MATCH(get_cat!$B40&amp;$A$1,data[[#All],[Vendor Name]]&amp;data[[#All],[Category]],0),),"")</f>
        <v/>
      </c>
      <c r="V40" s="2" t="str">
        <f t="array" ref="V40">IFERROR(INDEX(data[[#All],[Suffolk]],MATCH(get_cat!$B40&amp;$A$1,data[[#All],[Vendor Name]]&amp;data[[#All],[Category]],0),),"")</f>
        <v/>
      </c>
      <c r="W40" s="2" t="str">
        <f t="array" ref="W40">IFERROR(INDEX(data[[#All],[Worcester]],MATCH(get_cat!$B40&amp;$A$1,data[[#All],[Vendor Name]]&amp;data[[#All],[Category]],0),),"")</f>
        <v/>
      </c>
      <c r="X40" s="2" t="str">
        <f t="array" ref="X40">IFERROR(INDEX(data[[#All],[Contract Doc ID]],MATCH(get_cat!$B40&amp;$A$1,data[[#All],[Vendor Name]]&amp;data[[#All],[Category]],0),),"")</f>
        <v/>
      </c>
      <c r="Y40" s="19" t="str">
        <f t="array" ref="Y40">IFERROR(INDEX(data[[#All],[OSD Contract Manager]],MATCH(get_cat!$B40&amp;$A$1,data[[#All],[Vendor Name]]&amp;data[[#All],[Category]],0),),"")</f>
        <v/>
      </c>
    </row>
    <row r="41" spans="2:25" ht="19.5" x14ac:dyDescent="0.25">
      <c r="B41" s="8" t="str">
        <f t="array" ref="B41">IFERROR(INDEX(data[[#All],[Vendor Name]],SMALL(IF(data[[#All],[Category]]=$A$1,ROW(data[[#All],[Vendor Name]])),ROW(40:40)),1),"")</f>
        <v/>
      </c>
      <c r="C41" s="3" t="str">
        <f t="array" ref="C41">IFERROR(INDEX(data[[#All],[Vendor Contact Info]],MATCH(get_cat!$B41&amp;$A$1,data[[#All],[Vendor Name]]&amp;data[[#All],[Category]],0),),"")</f>
        <v/>
      </c>
      <c r="D41" s="9" t="str">
        <f t="array" ref="D41">IFERROR(INDEX(data[[#All],[Category]],MATCH(get_cat!$B41&amp;$A$1,data[[#All],[Vendor Name]]&amp;data[[#All],[Category]],0),),"")</f>
        <v/>
      </c>
      <c r="E41" s="3" t="str">
        <f t="array" ref="E41">IFERROR(INDEX(data[[#All],[Email]],MATCH(get_cat!$B41&amp;$A$1,data[[#All],[Vendor Name]]&amp;data[[#All],[Category]],0),),"")</f>
        <v/>
      </c>
      <c r="F41" s="3" t="str">
        <f t="array" ref="F41">IFERROR(INDEX(data[[#All],[COMMBUYS MBPO Link2]],MATCH(get_cat!$B41&amp;$A$1,data[[#All],[Vendor Name]]&amp;data[[#All],[Category]],0),),"")</f>
        <v/>
      </c>
      <c r="G41" s="5" t="str">
        <f t="array" ref="G41">IFERROR(INDEX(data[[#All],[Prompt Pay]],MATCH(get_cat!$B41&amp;$A$1,data[[#All],[Vendor Name]]&amp;data[[#All],[Category]],0),),"")</f>
        <v/>
      </c>
      <c r="H41" s="5" t="str">
        <f t="array" ref="H41">IFERROR(INDEX(data[[#All],[% Markup Prevailing Wage2]],MATCH(get_cat!$B41&amp;$A$1,data[[#All],[Vendor Name]]&amp;data[[#All],[Category]],0),),"")</f>
        <v/>
      </c>
      <c r="I41" s="2" t="str">
        <f t="array" ref="I41">IFERROR(INDEX(data[[#All],[Statewide]],MATCH(get_cat!$B41&amp;$A$1,data[[#All],[Vendor Name]]&amp;data[[#All],[Category]],0),),"")</f>
        <v/>
      </c>
      <c r="J41" s="2" t="str">
        <f t="array" ref="J41">IFERROR(INDEX(data[[#All],[Barnstable]],MATCH(get_cat!$B41&amp;$A$1,data[[#All],[Vendor Name]]&amp;data[[#All],[Category]],0),),"")</f>
        <v/>
      </c>
      <c r="K41" s="2" t="str">
        <f t="array" ref="K41">IFERROR(INDEX(data[[#All],[Berkshire]],MATCH(get_cat!$B41&amp;$A$1,data[[#All],[Vendor Name]]&amp;data[[#All],[Category]],0),),"")</f>
        <v/>
      </c>
      <c r="L41" s="2" t="str">
        <f t="array" ref="L41">IFERROR(INDEX(data[[#All],[Bristol]],MATCH(get_cat!$B41&amp;$A$1,data[[#All],[Vendor Name]]&amp;data[[#All],[Category]],0),),"")</f>
        <v/>
      </c>
      <c r="M41" s="2" t="str">
        <f t="array" ref="M41">IFERROR(INDEX(data[[#All],[Dukes]],MATCH(get_cat!$B41&amp;$A$1,data[[#All],[Vendor Name]]&amp;data[[#All],[Category]],0),),"")</f>
        <v/>
      </c>
      <c r="N41" s="2" t="str">
        <f t="array" ref="N41">IFERROR(INDEX(data[[#All],[Essex]],MATCH(get_cat!$B41&amp;$A$1,data[[#All],[Vendor Name]]&amp;data[[#All],[Category]],0),),"")</f>
        <v/>
      </c>
      <c r="O41" s="2" t="str">
        <f t="array" ref="O41">IFERROR(INDEX(data[[#All],[Franklin]],MATCH(get_cat!$B41&amp;$A$1,data[[#All],[Vendor Name]]&amp;data[[#All],[Category]],0),),"")</f>
        <v/>
      </c>
      <c r="P41" s="2" t="str">
        <f t="array" ref="P41">IFERROR(INDEX(data[[#All],[Hampden]],MATCH(get_cat!$B41&amp;$A$1,data[[#All],[Vendor Name]]&amp;data[[#All],[Category]],0),),"")</f>
        <v/>
      </c>
      <c r="Q41" s="2" t="str">
        <f t="array" ref="Q41">IFERROR(INDEX(data[[#All],[Hampshire]],MATCH(get_cat!$B41&amp;$A$1,data[[#All],[Vendor Name]]&amp;data[[#All],[Category]],0),),"")</f>
        <v/>
      </c>
      <c r="R41" s="2" t="str">
        <f t="array" ref="R41">IFERROR(INDEX(data[[#All],[Middlesex]],MATCH(get_cat!$B41&amp;$A$1,data[[#All],[Vendor Name]]&amp;data[[#All],[Category]],0),),"")</f>
        <v/>
      </c>
      <c r="S41" s="2" t="str">
        <f t="array" ref="S41">IFERROR(INDEX(data[[#All],[Nantucket]],MATCH(get_cat!$B41&amp;$A$1,data[[#All],[Vendor Name]]&amp;data[[#All],[Category]],0),),"")</f>
        <v/>
      </c>
      <c r="T41" s="2" t="str">
        <f t="array" ref="T41">IFERROR(INDEX(data[[#All],[Norfolk]],MATCH(get_cat!$B41&amp;$A$1,data[[#All],[Vendor Name]]&amp;data[[#All],[Category]],0),),"")</f>
        <v/>
      </c>
      <c r="U41" s="2" t="str">
        <f t="array" ref="U41">IFERROR(INDEX(data[[#All],[Plymouth]],MATCH(get_cat!$B41&amp;$A$1,data[[#All],[Vendor Name]]&amp;data[[#All],[Category]],0),),"")</f>
        <v/>
      </c>
      <c r="V41" s="2" t="str">
        <f t="array" ref="V41">IFERROR(INDEX(data[[#All],[Suffolk]],MATCH(get_cat!$B41&amp;$A$1,data[[#All],[Vendor Name]]&amp;data[[#All],[Category]],0),),"")</f>
        <v/>
      </c>
      <c r="W41" s="2" t="str">
        <f t="array" ref="W41">IFERROR(INDEX(data[[#All],[Worcester]],MATCH(get_cat!$B41&amp;$A$1,data[[#All],[Vendor Name]]&amp;data[[#All],[Category]],0),),"")</f>
        <v/>
      </c>
      <c r="X41" s="2" t="str">
        <f t="array" ref="X41">IFERROR(INDEX(data[[#All],[Contract Doc ID]],MATCH(get_cat!$B41&amp;$A$1,data[[#All],[Vendor Name]]&amp;data[[#All],[Category]],0),),"")</f>
        <v/>
      </c>
      <c r="Y41" s="19" t="str">
        <f t="array" ref="Y41">IFERROR(INDEX(data[[#All],[OSD Contract Manager]],MATCH(get_cat!$B41&amp;$A$1,data[[#All],[Vendor Name]]&amp;data[[#All],[Category]],0),),"")</f>
        <v/>
      </c>
    </row>
    <row r="42" spans="2:25" ht="19.5" x14ac:dyDescent="0.25">
      <c r="B42" s="8" t="str">
        <f t="array" ref="B42">IFERROR(INDEX(data[[#All],[Vendor Name]],SMALL(IF(data[[#All],[Category]]=$A$1,ROW(data[[#All],[Vendor Name]])),ROW(41:41)),1),"")</f>
        <v/>
      </c>
      <c r="C42" s="3" t="str">
        <f t="array" ref="C42">IFERROR(INDEX(data[[#All],[Vendor Contact Info]],MATCH(get_cat!$B42&amp;$A$1,data[[#All],[Vendor Name]]&amp;data[[#All],[Category]],0),),"")</f>
        <v/>
      </c>
      <c r="D42" s="9" t="str">
        <f t="array" ref="D42">IFERROR(INDEX(data[[#All],[Category]],MATCH(get_cat!$B42&amp;$A$1,data[[#All],[Vendor Name]]&amp;data[[#All],[Category]],0),),"")</f>
        <v/>
      </c>
      <c r="E42" s="3" t="str">
        <f t="array" ref="E42">IFERROR(INDEX(data[[#All],[Email]],MATCH(get_cat!$B42&amp;$A$1,data[[#All],[Vendor Name]]&amp;data[[#All],[Category]],0),),"")</f>
        <v/>
      </c>
      <c r="F42" s="3" t="str">
        <f t="array" ref="F42">IFERROR(INDEX(data[[#All],[COMMBUYS MBPO Link2]],MATCH(get_cat!$B42&amp;$A$1,data[[#All],[Vendor Name]]&amp;data[[#All],[Category]],0),),"")</f>
        <v/>
      </c>
      <c r="G42" s="5" t="str">
        <f t="array" ref="G42">IFERROR(INDEX(data[[#All],[Prompt Pay]],MATCH(get_cat!$B42&amp;$A$1,data[[#All],[Vendor Name]]&amp;data[[#All],[Category]],0),),"")</f>
        <v/>
      </c>
      <c r="H42" s="5" t="str">
        <f t="array" ref="H42">IFERROR(INDEX(data[[#All],[% Markup Prevailing Wage2]],MATCH(get_cat!$B42&amp;$A$1,data[[#All],[Vendor Name]]&amp;data[[#All],[Category]],0),),"")</f>
        <v/>
      </c>
      <c r="I42" s="2" t="str">
        <f t="array" ref="I42">IFERROR(INDEX(data[[#All],[Statewide]],MATCH(get_cat!$B42&amp;$A$1,data[[#All],[Vendor Name]]&amp;data[[#All],[Category]],0),),"")</f>
        <v/>
      </c>
      <c r="J42" s="2" t="str">
        <f t="array" ref="J42">IFERROR(INDEX(data[[#All],[Barnstable]],MATCH(get_cat!$B42&amp;$A$1,data[[#All],[Vendor Name]]&amp;data[[#All],[Category]],0),),"")</f>
        <v/>
      </c>
      <c r="K42" s="2" t="str">
        <f t="array" ref="K42">IFERROR(INDEX(data[[#All],[Berkshire]],MATCH(get_cat!$B42&amp;$A$1,data[[#All],[Vendor Name]]&amp;data[[#All],[Category]],0),),"")</f>
        <v/>
      </c>
      <c r="L42" s="2" t="str">
        <f t="array" ref="L42">IFERROR(INDEX(data[[#All],[Bristol]],MATCH(get_cat!$B42&amp;$A$1,data[[#All],[Vendor Name]]&amp;data[[#All],[Category]],0),),"")</f>
        <v/>
      </c>
      <c r="M42" s="2" t="str">
        <f t="array" ref="M42">IFERROR(INDEX(data[[#All],[Dukes]],MATCH(get_cat!$B42&amp;$A$1,data[[#All],[Vendor Name]]&amp;data[[#All],[Category]],0),),"")</f>
        <v/>
      </c>
      <c r="N42" s="2" t="str">
        <f t="array" ref="N42">IFERROR(INDEX(data[[#All],[Essex]],MATCH(get_cat!$B42&amp;$A$1,data[[#All],[Vendor Name]]&amp;data[[#All],[Category]],0),),"")</f>
        <v/>
      </c>
      <c r="O42" s="2" t="str">
        <f t="array" ref="O42">IFERROR(INDEX(data[[#All],[Franklin]],MATCH(get_cat!$B42&amp;$A$1,data[[#All],[Vendor Name]]&amp;data[[#All],[Category]],0),),"")</f>
        <v/>
      </c>
      <c r="P42" s="2" t="str">
        <f t="array" ref="P42">IFERROR(INDEX(data[[#All],[Hampden]],MATCH(get_cat!$B42&amp;$A$1,data[[#All],[Vendor Name]]&amp;data[[#All],[Category]],0),),"")</f>
        <v/>
      </c>
      <c r="Q42" s="2" t="str">
        <f t="array" ref="Q42">IFERROR(INDEX(data[[#All],[Hampshire]],MATCH(get_cat!$B42&amp;$A$1,data[[#All],[Vendor Name]]&amp;data[[#All],[Category]],0),),"")</f>
        <v/>
      </c>
      <c r="R42" s="2" t="str">
        <f t="array" ref="R42">IFERROR(INDEX(data[[#All],[Middlesex]],MATCH(get_cat!$B42&amp;$A$1,data[[#All],[Vendor Name]]&amp;data[[#All],[Category]],0),),"")</f>
        <v/>
      </c>
      <c r="S42" s="2" t="str">
        <f t="array" ref="S42">IFERROR(INDEX(data[[#All],[Nantucket]],MATCH(get_cat!$B42&amp;$A$1,data[[#All],[Vendor Name]]&amp;data[[#All],[Category]],0),),"")</f>
        <v/>
      </c>
      <c r="T42" s="2" t="str">
        <f t="array" ref="T42">IFERROR(INDEX(data[[#All],[Norfolk]],MATCH(get_cat!$B42&amp;$A$1,data[[#All],[Vendor Name]]&amp;data[[#All],[Category]],0),),"")</f>
        <v/>
      </c>
      <c r="U42" s="2" t="str">
        <f t="array" ref="U42">IFERROR(INDEX(data[[#All],[Plymouth]],MATCH(get_cat!$B42&amp;$A$1,data[[#All],[Vendor Name]]&amp;data[[#All],[Category]],0),),"")</f>
        <v/>
      </c>
      <c r="V42" s="2" t="str">
        <f t="array" ref="V42">IFERROR(INDEX(data[[#All],[Suffolk]],MATCH(get_cat!$B42&amp;$A$1,data[[#All],[Vendor Name]]&amp;data[[#All],[Category]],0),),"")</f>
        <v/>
      </c>
      <c r="W42" s="2" t="str">
        <f t="array" ref="W42">IFERROR(INDEX(data[[#All],[Worcester]],MATCH(get_cat!$B42&amp;$A$1,data[[#All],[Vendor Name]]&amp;data[[#All],[Category]],0),),"")</f>
        <v/>
      </c>
      <c r="X42" s="2" t="str">
        <f t="array" ref="X42">IFERROR(INDEX(data[[#All],[Contract Doc ID]],MATCH(get_cat!$B42&amp;$A$1,data[[#All],[Vendor Name]]&amp;data[[#All],[Category]],0),),"")</f>
        <v/>
      </c>
      <c r="Y42" s="19" t="str">
        <f t="array" ref="Y42">IFERROR(INDEX(data[[#All],[OSD Contract Manager]],MATCH(get_cat!$B42&amp;$A$1,data[[#All],[Vendor Name]]&amp;data[[#All],[Category]],0),),"")</f>
        <v/>
      </c>
    </row>
    <row r="43" spans="2:25" ht="19.5" x14ac:dyDescent="0.25">
      <c r="B43" s="8" t="str">
        <f t="array" ref="B43">IFERROR(INDEX(data[[#All],[Vendor Name]],SMALL(IF(data[[#All],[Category]]=$A$1,ROW(data[[#All],[Vendor Name]])),ROW(42:42)),1),"")</f>
        <v/>
      </c>
      <c r="C43" s="3" t="str">
        <f t="array" ref="C43">IFERROR(INDEX(data[[#All],[Vendor Contact Info]],MATCH(get_cat!$B43&amp;$A$1,data[[#All],[Vendor Name]]&amp;data[[#All],[Category]],0),),"")</f>
        <v/>
      </c>
      <c r="D43" s="9" t="str">
        <f t="array" ref="D43">IFERROR(INDEX(data[[#All],[Category]],MATCH(get_cat!$B43&amp;$A$1,data[[#All],[Vendor Name]]&amp;data[[#All],[Category]],0),),"")</f>
        <v/>
      </c>
      <c r="E43" s="3" t="str">
        <f t="array" ref="E43">IFERROR(INDEX(data[[#All],[Email]],MATCH(get_cat!$B43&amp;$A$1,data[[#All],[Vendor Name]]&amp;data[[#All],[Category]],0),),"")</f>
        <v/>
      </c>
      <c r="F43" s="3" t="str">
        <f t="array" ref="F43">IFERROR(INDEX(data[[#All],[COMMBUYS MBPO Link2]],MATCH(get_cat!$B43&amp;$A$1,data[[#All],[Vendor Name]]&amp;data[[#All],[Category]],0),),"")</f>
        <v/>
      </c>
      <c r="G43" s="5" t="str">
        <f t="array" ref="G43">IFERROR(INDEX(data[[#All],[Prompt Pay]],MATCH(get_cat!$B43&amp;$A$1,data[[#All],[Vendor Name]]&amp;data[[#All],[Category]],0),),"")</f>
        <v/>
      </c>
      <c r="H43" s="5" t="str">
        <f t="array" ref="H43">IFERROR(INDEX(data[[#All],[% Markup Prevailing Wage2]],MATCH(get_cat!$B43&amp;$A$1,data[[#All],[Vendor Name]]&amp;data[[#All],[Category]],0),),"")</f>
        <v/>
      </c>
      <c r="I43" s="2" t="str">
        <f t="array" ref="I43">IFERROR(INDEX(data[[#All],[Statewide]],MATCH(get_cat!$B43&amp;$A$1,data[[#All],[Vendor Name]]&amp;data[[#All],[Category]],0),),"")</f>
        <v/>
      </c>
      <c r="J43" s="2" t="str">
        <f t="array" ref="J43">IFERROR(INDEX(data[[#All],[Barnstable]],MATCH(get_cat!$B43&amp;$A$1,data[[#All],[Vendor Name]]&amp;data[[#All],[Category]],0),),"")</f>
        <v/>
      </c>
      <c r="K43" s="2" t="str">
        <f t="array" ref="K43">IFERROR(INDEX(data[[#All],[Berkshire]],MATCH(get_cat!$B43&amp;$A$1,data[[#All],[Vendor Name]]&amp;data[[#All],[Category]],0),),"")</f>
        <v/>
      </c>
      <c r="L43" s="2" t="str">
        <f t="array" ref="L43">IFERROR(INDEX(data[[#All],[Bristol]],MATCH(get_cat!$B43&amp;$A$1,data[[#All],[Vendor Name]]&amp;data[[#All],[Category]],0),),"")</f>
        <v/>
      </c>
      <c r="M43" s="2" t="str">
        <f t="array" ref="M43">IFERROR(INDEX(data[[#All],[Dukes]],MATCH(get_cat!$B43&amp;$A$1,data[[#All],[Vendor Name]]&amp;data[[#All],[Category]],0),),"")</f>
        <v/>
      </c>
      <c r="N43" s="2" t="str">
        <f t="array" ref="N43">IFERROR(INDEX(data[[#All],[Essex]],MATCH(get_cat!$B43&amp;$A$1,data[[#All],[Vendor Name]]&amp;data[[#All],[Category]],0),),"")</f>
        <v/>
      </c>
      <c r="O43" s="2" t="str">
        <f t="array" ref="O43">IFERROR(INDEX(data[[#All],[Franklin]],MATCH(get_cat!$B43&amp;$A$1,data[[#All],[Vendor Name]]&amp;data[[#All],[Category]],0),),"")</f>
        <v/>
      </c>
      <c r="P43" s="2" t="str">
        <f t="array" ref="P43">IFERROR(INDEX(data[[#All],[Hampden]],MATCH(get_cat!$B43&amp;$A$1,data[[#All],[Vendor Name]]&amp;data[[#All],[Category]],0),),"")</f>
        <v/>
      </c>
      <c r="Q43" s="2" t="str">
        <f t="array" ref="Q43">IFERROR(INDEX(data[[#All],[Hampshire]],MATCH(get_cat!$B43&amp;$A$1,data[[#All],[Vendor Name]]&amp;data[[#All],[Category]],0),),"")</f>
        <v/>
      </c>
      <c r="R43" s="2" t="str">
        <f t="array" ref="R43">IFERROR(INDEX(data[[#All],[Middlesex]],MATCH(get_cat!$B43&amp;$A$1,data[[#All],[Vendor Name]]&amp;data[[#All],[Category]],0),),"")</f>
        <v/>
      </c>
      <c r="S43" s="2" t="str">
        <f t="array" ref="S43">IFERROR(INDEX(data[[#All],[Nantucket]],MATCH(get_cat!$B43&amp;$A$1,data[[#All],[Vendor Name]]&amp;data[[#All],[Category]],0),),"")</f>
        <v/>
      </c>
      <c r="T43" s="2" t="str">
        <f t="array" ref="T43">IFERROR(INDEX(data[[#All],[Norfolk]],MATCH(get_cat!$B43&amp;$A$1,data[[#All],[Vendor Name]]&amp;data[[#All],[Category]],0),),"")</f>
        <v/>
      </c>
      <c r="U43" s="2" t="str">
        <f t="array" ref="U43">IFERROR(INDEX(data[[#All],[Plymouth]],MATCH(get_cat!$B43&amp;$A$1,data[[#All],[Vendor Name]]&amp;data[[#All],[Category]],0),),"")</f>
        <v/>
      </c>
      <c r="V43" s="2" t="str">
        <f t="array" ref="V43">IFERROR(INDEX(data[[#All],[Suffolk]],MATCH(get_cat!$B43&amp;$A$1,data[[#All],[Vendor Name]]&amp;data[[#All],[Category]],0),),"")</f>
        <v/>
      </c>
      <c r="W43" s="2" t="str">
        <f t="array" ref="W43">IFERROR(INDEX(data[[#All],[Worcester]],MATCH(get_cat!$B43&amp;$A$1,data[[#All],[Vendor Name]]&amp;data[[#All],[Category]],0),),"")</f>
        <v/>
      </c>
      <c r="X43" s="2" t="str">
        <f t="array" ref="X43">IFERROR(INDEX(data[[#All],[Contract Doc ID]],MATCH(get_cat!$B43&amp;$A$1,data[[#All],[Vendor Name]]&amp;data[[#All],[Category]],0),),"")</f>
        <v/>
      </c>
      <c r="Y43" s="19" t="str">
        <f t="array" ref="Y43">IFERROR(INDEX(data[[#All],[OSD Contract Manager]],MATCH(get_cat!$B43&amp;$A$1,data[[#All],[Vendor Name]]&amp;data[[#All],[Category]],0),),"")</f>
        <v/>
      </c>
    </row>
    <row r="44" spans="2:25" ht="19.5" x14ac:dyDescent="0.25">
      <c r="B44" s="8" t="str">
        <f t="array" ref="B44">IFERROR(INDEX(data[[#All],[Vendor Name]],SMALL(IF(data[[#All],[Category]]=$A$1,ROW(data[[#All],[Vendor Name]])),ROW(43:43)),1),"")</f>
        <v/>
      </c>
      <c r="C44" s="3" t="str">
        <f t="array" ref="C44">IFERROR(INDEX(data[[#All],[Vendor Contact Info]],MATCH(get_cat!$B44&amp;$A$1,data[[#All],[Vendor Name]]&amp;data[[#All],[Category]],0),),"")</f>
        <v/>
      </c>
      <c r="D44" s="9" t="str">
        <f t="array" ref="D44">IFERROR(INDEX(data[[#All],[Category]],MATCH(get_cat!$B44&amp;$A$1,data[[#All],[Vendor Name]]&amp;data[[#All],[Category]],0),),"")</f>
        <v/>
      </c>
      <c r="E44" s="3" t="str">
        <f t="array" ref="E44">IFERROR(INDEX(data[[#All],[Email]],MATCH(get_cat!$B44&amp;$A$1,data[[#All],[Vendor Name]]&amp;data[[#All],[Category]],0),),"")</f>
        <v/>
      </c>
      <c r="F44" s="3" t="str">
        <f t="array" ref="F44">IFERROR(INDEX(data[[#All],[COMMBUYS MBPO Link2]],MATCH(get_cat!$B44&amp;$A$1,data[[#All],[Vendor Name]]&amp;data[[#All],[Category]],0),),"")</f>
        <v/>
      </c>
      <c r="G44" s="5" t="str">
        <f t="array" ref="G44">IFERROR(INDEX(data[[#All],[Prompt Pay]],MATCH(get_cat!$B44&amp;$A$1,data[[#All],[Vendor Name]]&amp;data[[#All],[Category]],0),),"")</f>
        <v/>
      </c>
      <c r="H44" s="5" t="str">
        <f t="array" ref="H44">IFERROR(INDEX(data[[#All],[% Markup Prevailing Wage2]],MATCH(get_cat!$B44&amp;$A$1,data[[#All],[Vendor Name]]&amp;data[[#All],[Category]],0),),"")</f>
        <v/>
      </c>
      <c r="I44" s="2" t="str">
        <f t="array" ref="I44">IFERROR(INDEX(data[[#All],[Statewide]],MATCH(get_cat!$B44&amp;$A$1,data[[#All],[Vendor Name]]&amp;data[[#All],[Category]],0),),"")</f>
        <v/>
      </c>
      <c r="J44" s="2" t="str">
        <f t="array" ref="J44">IFERROR(INDEX(data[[#All],[Barnstable]],MATCH(get_cat!$B44&amp;$A$1,data[[#All],[Vendor Name]]&amp;data[[#All],[Category]],0),),"")</f>
        <v/>
      </c>
      <c r="K44" s="2" t="str">
        <f t="array" ref="K44">IFERROR(INDEX(data[[#All],[Berkshire]],MATCH(get_cat!$B44&amp;$A$1,data[[#All],[Vendor Name]]&amp;data[[#All],[Category]],0),),"")</f>
        <v/>
      </c>
      <c r="L44" s="2" t="str">
        <f t="array" ref="L44">IFERROR(INDEX(data[[#All],[Bristol]],MATCH(get_cat!$B44&amp;$A$1,data[[#All],[Vendor Name]]&amp;data[[#All],[Category]],0),),"")</f>
        <v/>
      </c>
      <c r="M44" s="2" t="str">
        <f t="array" ref="M44">IFERROR(INDEX(data[[#All],[Dukes]],MATCH(get_cat!$B44&amp;$A$1,data[[#All],[Vendor Name]]&amp;data[[#All],[Category]],0),),"")</f>
        <v/>
      </c>
      <c r="N44" s="2" t="str">
        <f t="array" ref="N44">IFERROR(INDEX(data[[#All],[Essex]],MATCH(get_cat!$B44&amp;$A$1,data[[#All],[Vendor Name]]&amp;data[[#All],[Category]],0),),"")</f>
        <v/>
      </c>
      <c r="O44" s="2" t="str">
        <f t="array" ref="O44">IFERROR(INDEX(data[[#All],[Franklin]],MATCH(get_cat!$B44&amp;$A$1,data[[#All],[Vendor Name]]&amp;data[[#All],[Category]],0),),"")</f>
        <v/>
      </c>
      <c r="P44" s="2" t="str">
        <f t="array" ref="P44">IFERROR(INDEX(data[[#All],[Hampden]],MATCH(get_cat!$B44&amp;$A$1,data[[#All],[Vendor Name]]&amp;data[[#All],[Category]],0),),"")</f>
        <v/>
      </c>
      <c r="Q44" s="2" t="str">
        <f t="array" ref="Q44">IFERROR(INDEX(data[[#All],[Hampshire]],MATCH(get_cat!$B44&amp;$A$1,data[[#All],[Vendor Name]]&amp;data[[#All],[Category]],0),),"")</f>
        <v/>
      </c>
      <c r="R44" s="2" t="str">
        <f t="array" ref="R44">IFERROR(INDEX(data[[#All],[Middlesex]],MATCH(get_cat!$B44&amp;$A$1,data[[#All],[Vendor Name]]&amp;data[[#All],[Category]],0),),"")</f>
        <v/>
      </c>
      <c r="S44" s="2" t="str">
        <f t="array" ref="S44">IFERROR(INDEX(data[[#All],[Nantucket]],MATCH(get_cat!$B44&amp;$A$1,data[[#All],[Vendor Name]]&amp;data[[#All],[Category]],0),),"")</f>
        <v/>
      </c>
      <c r="T44" s="2" t="str">
        <f t="array" ref="T44">IFERROR(INDEX(data[[#All],[Norfolk]],MATCH(get_cat!$B44&amp;$A$1,data[[#All],[Vendor Name]]&amp;data[[#All],[Category]],0),),"")</f>
        <v/>
      </c>
      <c r="U44" s="2" t="str">
        <f t="array" ref="U44">IFERROR(INDEX(data[[#All],[Plymouth]],MATCH(get_cat!$B44&amp;$A$1,data[[#All],[Vendor Name]]&amp;data[[#All],[Category]],0),),"")</f>
        <v/>
      </c>
      <c r="V44" s="2" t="str">
        <f t="array" ref="V44">IFERROR(INDEX(data[[#All],[Suffolk]],MATCH(get_cat!$B44&amp;$A$1,data[[#All],[Vendor Name]]&amp;data[[#All],[Category]],0),),"")</f>
        <v/>
      </c>
      <c r="W44" s="2" t="str">
        <f t="array" ref="W44">IFERROR(INDEX(data[[#All],[Worcester]],MATCH(get_cat!$B44&amp;$A$1,data[[#All],[Vendor Name]]&amp;data[[#All],[Category]],0),),"")</f>
        <v/>
      </c>
      <c r="X44" s="2" t="str">
        <f t="array" ref="X44">IFERROR(INDEX(data[[#All],[Contract Doc ID]],MATCH(get_cat!$B44&amp;$A$1,data[[#All],[Vendor Name]]&amp;data[[#All],[Category]],0),),"")</f>
        <v/>
      </c>
      <c r="Y44" s="19" t="str">
        <f t="array" ref="Y44">IFERROR(INDEX(data[[#All],[OSD Contract Manager]],MATCH(get_cat!$B44&amp;$A$1,data[[#All],[Vendor Name]]&amp;data[[#All],[Category]],0),),"")</f>
        <v/>
      </c>
    </row>
    <row r="45" spans="2:25" ht="19.5" x14ac:dyDescent="0.25">
      <c r="B45" s="8" t="str">
        <f t="array" ref="B45">IFERROR(INDEX(data[[#All],[Vendor Name]],SMALL(IF(data[[#All],[Category]]=$A$1,ROW(data[[#All],[Vendor Name]])),ROW(44:44)),1),"")</f>
        <v/>
      </c>
      <c r="C45" s="3" t="str">
        <f t="array" ref="C45">IFERROR(INDEX(data[[#All],[Vendor Contact Info]],MATCH(get_cat!$B45&amp;$A$1,data[[#All],[Vendor Name]]&amp;data[[#All],[Category]],0),),"")</f>
        <v/>
      </c>
      <c r="D45" s="9" t="str">
        <f t="array" ref="D45">IFERROR(INDEX(data[[#All],[Category]],MATCH(get_cat!$B45&amp;$A$1,data[[#All],[Vendor Name]]&amp;data[[#All],[Category]],0),),"")</f>
        <v/>
      </c>
      <c r="E45" s="3" t="str">
        <f t="array" ref="E45">IFERROR(INDEX(data[[#All],[Email]],MATCH(get_cat!$B45&amp;$A$1,data[[#All],[Vendor Name]]&amp;data[[#All],[Category]],0),),"")</f>
        <v/>
      </c>
      <c r="F45" s="3" t="str">
        <f t="array" ref="F45">IFERROR(INDEX(data[[#All],[COMMBUYS MBPO Link2]],MATCH(get_cat!$B45&amp;$A$1,data[[#All],[Vendor Name]]&amp;data[[#All],[Category]],0),),"")</f>
        <v/>
      </c>
      <c r="G45" s="5" t="str">
        <f t="array" ref="G45">IFERROR(INDEX(data[[#All],[Prompt Pay]],MATCH(get_cat!$B45&amp;$A$1,data[[#All],[Vendor Name]]&amp;data[[#All],[Category]],0),),"")</f>
        <v/>
      </c>
      <c r="H45" s="5" t="str">
        <f t="array" ref="H45">IFERROR(INDEX(data[[#All],[% Markup Prevailing Wage2]],MATCH(get_cat!$B45&amp;$A$1,data[[#All],[Vendor Name]]&amp;data[[#All],[Category]],0),),"")</f>
        <v/>
      </c>
      <c r="I45" s="2" t="str">
        <f t="array" ref="I45">IFERROR(INDEX(data[[#All],[Statewide]],MATCH(get_cat!$B45&amp;$A$1,data[[#All],[Vendor Name]]&amp;data[[#All],[Category]],0),),"")</f>
        <v/>
      </c>
      <c r="J45" s="2" t="str">
        <f t="array" ref="J45">IFERROR(INDEX(data[[#All],[Barnstable]],MATCH(get_cat!$B45&amp;$A$1,data[[#All],[Vendor Name]]&amp;data[[#All],[Category]],0),),"")</f>
        <v/>
      </c>
      <c r="K45" s="2" t="str">
        <f t="array" ref="K45">IFERROR(INDEX(data[[#All],[Berkshire]],MATCH(get_cat!$B45&amp;$A$1,data[[#All],[Vendor Name]]&amp;data[[#All],[Category]],0),),"")</f>
        <v/>
      </c>
      <c r="L45" s="2" t="str">
        <f t="array" ref="L45">IFERROR(INDEX(data[[#All],[Bristol]],MATCH(get_cat!$B45&amp;$A$1,data[[#All],[Vendor Name]]&amp;data[[#All],[Category]],0),),"")</f>
        <v/>
      </c>
      <c r="M45" s="2" t="str">
        <f t="array" ref="M45">IFERROR(INDEX(data[[#All],[Dukes]],MATCH(get_cat!$B45&amp;$A$1,data[[#All],[Vendor Name]]&amp;data[[#All],[Category]],0),),"")</f>
        <v/>
      </c>
      <c r="N45" s="2" t="str">
        <f t="array" ref="N45">IFERROR(INDEX(data[[#All],[Essex]],MATCH(get_cat!$B45&amp;$A$1,data[[#All],[Vendor Name]]&amp;data[[#All],[Category]],0),),"")</f>
        <v/>
      </c>
      <c r="O45" s="2" t="str">
        <f t="array" ref="O45">IFERROR(INDEX(data[[#All],[Franklin]],MATCH(get_cat!$B45&amp;$A$1,data[[#All],[Vendor Name]]&amp;data[[#All],[Category]],0),),"")</f>
        <v/>
      </c>
      <c r="P45" s="2" t="str">
        <f t="array" ref="P45">IFERROR(INDEX(data[[#All],[Hampden]],MATCH(get_cat!$B45&amp;$A$1,data[[#All],[Vendor Name]]&amp;data[[#All],[Category]],0),),"")</f>
        <v/>
      </c>
      <c r="Q45" s="2" t="str">
        <f t="array" ref="Q45">IFERROR(INDEX(data[[#All],[Hampshire]],MATCH(get_cat!$B45&amp;$A$1,data[[#All],[Vendor Name]]&amp;data[[#All],[Category]],0),),"")</f>
        <v/>
      </c>
      <c r="R45" s="2" t="str">
        <f t="array" ref="R45">IFERROR(INDEX(data[[#All],[Middlesex]],MATCH(get_cat!$B45&amp;$A$1,data[[#All],[Vendor Name]]&amp;data[[#All],[Category]],0),),"")</f>
        <v/>
      </c>
      <c r="S45" s="2" t="str">
        <f t="array" ref="S45">IFERROR(INDEX(data[[#All],[Nantucket]],MATCH(get_cat!$B45&amp;$A$1,data[[#All],[Vendor Name]]&amp;data[[#All],[Category]],0),),"")</f>
        <v/>
      </c>
      <c r="T45" s="2" t="str">
        <f t="array" ref="T45">IFERROR(INDEX(data[[#All],[Norfolk]],MATCH(get_cat!$B45&amp;$A$1,data[[#All],[Vendor Name]]&amp;data[[#All],[Category]],0),),"")</f>
        <v/>
      </c>
      <c r="U45" s="2" t="str">
        <f t="array" ref="U45">IFERROR(INDEX(data[[#All],[Plymouth]],MATCH(get_cat!$B45&amp;$A$1,data[[#All],[Vendor Name]]&amp;data[[#All],[Category]],0),),"")</f>
        <v/>
      </c>
      <c r="V45" s="2" t="str">
        <f t="array" ref="V45">IFERROR(INDEX(data[[#All],[Suffolk]],MATCH(get_cat!$B45&amp;$A$1,data[[#All],[Vendor Name]]&amp;data[[#All],[Category]],0),),"")</f>
        <v/>
      </c>
      <c r="W45" s="2" t="str">
        <f t="array" ref="W45">IFERROR(INDEX(data[[#All],[Worcester]],MATCH(get_cat!$B45&amp;$A$1,data[[#All],[Vendor Name]]&amp;data[[#All],[Category]],0),),"")</f>
        <v/>
      </c>
      <c r="X45" s="2" t="str">
        <f t="array" ref="X45">IFERROR(INDEX(data[[#All],[Contract Doc ID]],MATCH(get_cat!$B45&amp;$A$1,data[[#All],[Vendor Name]]&amp;data[[#All],[Category]],0),),"")</f>
        <v/>
      </c>
      <c r="Y45" s="19" t="str">
        <f t="array" ref="Y45">IFERROR(INDEX(data[[#All],[OSD Contract Manager]],MATCH(get_cat!$B45&amp;$A$1,data[[#All],[Vendor Name]]&amp;data[[#All],[Category]],0),),"")</f>
        <v/>
      </c>
    </row>
    <row r="46" spans="2:25" ht="19.5" x14ac:dyDescent="0.25">
      <c r="B46" s="8" t="str">
        <f t="array" ref="B46">IFERROR(INDEX(data[[#All],[Vendor Name]],SMALL(IF(data[[#All],[Category]]=$A$1,ROW(data[[#All],[Vendor Name]])),ROW(45:45)),1),"")</f>
        <v/>
      </c>
      <c r="C46" s="3" t="str">
        <f t="array" ref="C46">IFERROR(INDEX(data[[#All],[Vendor Contact Info]],MATCH(get_cat!$B46&amp;$A$1,data[[#All],[Vendor Name]]&amp;data[[#All],[Category]],0),),"")</f>
        <v/>
      </c>
      <c r="D46" s="9" t="str">
        <f t="array" ref="D46">IFERROR(INDEX(data[[#All],[Category]],MATCH(get_cat!$B46&amp;$A$1,data[[#All],[Vendor Name]]&amp;data[[#All],[Category]],0),),"")</f>
        <v/>
      </c>
      <c r="E46" s="3" t="str">
        <f t="array" ref="E46">IFERROR(INDEX(data[[#All],[Email]],MATCH(get_cat!$B46&amp;$A$1,data[[#All],[Vendor Name]]&amp;data[[#All],[Category]],0),),"")</f>
        <v/>
      </c>
      <c r="F46" s="3" t="str">
        <f t="array" ref="F46">IFERROR(INDEX(data[[#All],[COMMBUYS MBPO Link2]],MATCH(get_cat!$B46&amp;$A$1,data[[#All],[Vendor Name]]&amp;data[[#All],[Category]],0),),"")</f>
        <v/>
      </c>
      <c r="G46" s="5" t="str">
        <f t="array" ref="G46">IFERROR(INDEX(data[[#All],[Prompt Pay]],MATCH(get_cat!$B46&amp;$A$1,data[[#All],[Vendor Name]]&amp;data[[#All],[Category]],0),),"")</f>
        <v/>
      </c>
      <c r="H46" s="5" t="str">
        <f t="array" ref="H46">IFERROR(INDEX(data[[#All],[% Markup Prevailing Wage2]],MATCH(get_cat!$B46&amp;$A$1,data[[#All],[Vendor Name]]&amp;data[[#All],[Category]],0),),"")</f>
        <v/>
      </c>
      <c r="I46" s="2" t="str">
        <f t="array" ref="I46">IFERROR(INDEX(data[[#All],[Statewide]],MATCH(get_cat!$B46&amp;$A$1,data[[#All],[Vendor Name]]&amp;data[[#All],[Category]],0),),"")</f>
        <v/>
      </c>
      <c r="J46" s="2" t="str">
        <f t="array" ref="J46">IFERROR(INDEX(data[[#All],[Barnstable]],MATCH(get_cat!$B46&amp;$A$1,data[[#All],[Vendor Name]]&amp;data[[#All],[Category]],0),),"")</f>
        <v/>
      </c>
      <c r="K46" s="2" t="str">
        <f t="array" ref="K46">IFERROR(INDEX(data[[#All],[Berkshire]],MATCH(get_cat!$B46&amp;$A$1,data[[#All],[Vendor Name]]&amp;data[[#All],[Category]],0),),"")</f>
        <v/>
      </c>
      <c r="L46" s="2" t="str">
        <f t="array" ref="L46">IFERROR(INDEX(data[[#All],[Bristol]],MATCH(get_cat!$B46&amp;$A$1,data[[#All],[Vendor Name]]&amp;data[[#All],[Category]],0),),"")</f>
        <v/>
      </c>
      <c r="M46" s="2" t="str">
        <f t="array" ref="M46">IFERROR(INDEX(data[[#All],[Dukes]],MATCH(get_cat!$B46&amp;$A$1,data[[#All],[Vendor Name]]&amp;data[[#All],[Category]],0),),"")</f>
        <v/>
      </c>
      <c r="N46" s="2" t="str">
        <f t="array" ref="N46">IFERROR(INDEX(data[[#All],[Essex]],MATCH(get_cat!$B46&amp;$A$1,data[[#All],[Vendor Name]]&amp;data[[#All],[Category]],0),),"")</f>
        <v/>
      </c>
      <c r="O46" s="2" t="str">
        <f t="array" ref="O46">IFERROR(INDEX(data[[#All],[Franklin]],MATCH(get_cat!$B46&amp;$A$1,data[[#All],[Vendor Name]]&amp;data[[#All],[Category]],0),),"")</f>
        <v/>
      </c>
      <c r="P46" s="2" t="str">
        <f t="array" ref="P46">IFERROR(INDEX(data[[#All],[Hampden]],MATCH(get_cat!$B46&amp;$A$1,data[[#All],[Vendor Name]]&amp;data[[#All],[Category]],0),),"")</f>
        <v/>
      </c>
      <c r="Q46" s="2" t="str">
        <f t="array" ref="Q46">IFERROR(INDEX(data[[#All],[Hampshire]],MATCH(get_cat!$B46&amp;$A$1,data[[#All],[Vendor Name]]&amp;data[[#All],[Category]],0),),"")</f>
        <v/>
      </c>
      <c r="R46" s="2" t="str">
        <f t="array" ref="R46">IFERROR(INDEX(data[[#All],[Middlesex]],MATCH(get_cat!$B46&amp;$A$1,data[[#All],[Vendor Name]]&amp;data[[#All],[Category]],0),),"")</f>
        <v/>
      </c>
      <c r="S46" s="2" t="str">
        <f t="array" ref="S46">IFERROR(INDEX(data[[#All],[Nantucket]],MATCH(get_cat!$B46&amp;$A$1,data[[#All],[Vendor Name]]&amp;data[[#All],[Category]],0),),"")</f>
        <v/>
      </c>
      <c r="T46" s="2" t="str">
        <f t="array" ref="T46">IFERROR(INDEX(data[[#All],[Norfolk]],MATCH(get_cat!$B46&amp;$A$1,data[[#All],[Vendor Name]]&amp;data[[#All],[Category]],0),),"")</f>
        <v/>
      </c>
      <c r="U46" s="2" t="str">
        <f t="array" ref="U46">IFERROR(INDEX(data[[#All],[Plymouth]],MATCH(get_cat!$B46&amp;$A$1,data[[#All],[Vendor Name]]&amp;data[[#All],[Category]],0),),"")</f>
        <v/>
      </c>
      <c r="V46" s="2" t="str">
        <f t="array" ref="V46">IFERROR(INDEX(data[[#All],[Suffolk]],MATCH(get_cat!$B46&amp;$A$1,data[[#All],[Vendor Name]]&amp;data[[#All],[Category]],0),),"")</f>
        <v/>
      </c>
      <c r="W46" s="2" t="str">
        <f t="array" ref="W46">IFERROR(INDEX(data[[#All],[Worcester]],MATCH(get_cat!$B46&amp;$A$1,data[[#All],[Vendor Name]]&amp;data[[#All],[Category]],0),),"")</f>
        <v/>
      </c>
      <c r="X46" s="2" t="str">
        <f t="array" ref="X46">IFERROR(INDEX(data[[#All],[Contract Doc ID]],MATCH(get_cat!$B46&amp;$A$1,data[[#All],[Vendor Name]]&amp;data[[#All],[Category]],0),),"")</f>
        <v/>
      </c>
      <c r="Y46" s="19" t="str">
        <f t="array" ref="Y46">IFERROR(INDEX(data[[#All],[OSD Contract Manager]],MATCH(get_cat!$B46&amp;$A$1,data[[#All],[Vendor Name]]&amp;data[[#All],[Category]],0),),"")</f>
        <v/>
      </c>
    </row>
    <row r="47" spans="2:25" ht="19.5" x14ac:dyDescent="0.25">
      <c r="B47" s="8" t="str">
        <f t="array" ref="B47">IFERROR(INDEX(data[[#All],[Vendor Name]],SMALL(IF(data[[#All],[Category]]=$A$1,ROW(data[[#All],[Vendor Name]])),ROW(46:46)),1),"")</f>
        <v/>
      </c>
      <c r="C47" s="3" t="str">
        <f t="array" ref="C47">IFERROR(INDEX(data[[#All],[Vendor Contact Info]],MATCH(get_cat!$B47&amp;$A$1,data[[#All],[Vendor Name]]&amp;data[[#All],[Category]],0),),"")</f>
        <v/>
      </c>
      <c r="D47" s="9" t="str">
        <f t="array" ref="D47">IFERROR(INDEX(data[[#All],[Category]],MATCH(get_cat!$B47&amp;$A$1,data[[#All],[Vendor Name]]&amp;data[[#All],[Category]],0),),"")</f>
        <v/>
      </c>
      <c r="E47" s="3" t="str">
        <f t="array" ref="E47">IFERROR(INDEX(data[[#All],[Email]],MATCH(get_cat!$B47&amp;$A$1,data[[#All],[Vendor Name]]&amp;data[[#All],[Category]],0),),"")</f>
        <v/>
      </c>
      <c r="F47" s="3" t="str">
        <f t="array" ref="F47">IFERROR(INDEX(data[[#All],[COMMBUYS MBPO Link2]],MATCH(get_cat!$B47&amp;$A$1,data[[#All],[Vendor Name]]&amp;data[[#All],[Category]],0),),"")</f>
        <v/>
      </c>
      <c r="G47" s="5" t="str">
        <f t="array" ref="G47">IFERROR(INDEX(data[[#All],[Prompt Pay]],MATCH(get_cat!$B47&amp;$A$1,data[[#All],[Vendor Name]]&amp;data[[#All],[Category]],0),),"")</f>
        <v/>
      </c>
      <c r="H47" s="5" t="str">
        <f t="array" ref="H47">IFERROR(INDEX(data[[#All],[% Markup Prevailing Wage2]],MATCH(get_cat!$B47&amp;$A$1,data[[#All],[Vendor Name]]&amp;data[[#All],[Category]],0),),"")</f>
        <v/>
      </c>
      <c r="I47" s="2" t="str">
        <f t="array" ref="I47">IFERROR(INDEX(data[[#All],[Statewide]],MATCH(get_cat!$B47&amp;$A$1,data[[#All],[Vendor Name]]&amp;data[[#All],[Category]],0),),"")</f>
        <v/>
      </c>
      <c r="J47" s="2" t="str">
        <f t="array" ref="J47">IFERROR(INDEX(data[[#All],[Barnstable]],MATCH(get_cat!$B47&amp;$A$1,data[[#All],[Vendor Name]]&amp;data[[#All],[Category]],0),),"")</f>
        <v/>
      </c>
      <c r="K47" s="2" t="str">
        <f t="array" ref="K47">IFERROR(INDEX(data[[#All],[Berkshire]],MATCH(get_cat!$B47&amp;$A$1,data[[#All],[Vendor Name]]&amp;data[[#All],[Category]],0),),"")</f>
        <v/>
      </c>
      <c r="L47" s="2" t="str">
        <f t="array" ref="L47">IFERROR(INDEX(data[[#All],[Bristol]],MATCH(get_cat!$B47&amp;$A$1,data[[#All],[Vendor Name]]&amp;data[[#All],[Category]],0),),"")</f>
        <v/>
      </c>
      <c r="M47" s="2" t="str">
        <f t="array" ref="M47">IFERROR(INDEX(data[[#All],[Dukes]],MATCH(get_cat!$B47&amp;$A$1,data[[#All],[Vendor Name]]&amp;data[[#All],[Category]],0),),"")</f>
        <v/>
      </c>
      <c r="N47" s="2" t="str">
        <f t="array" ref="N47">IFERROR(INDEX(data[[#All],[Essex]],MATCH(get_cat!$B47&amp;$A$1,data[[#All],[Vendor Name]]&amp;data[[#All],[Category]],0),),"")</f>
        <v/>
      </c>
      <c r="O47" s="2" t="str">
        <f t="array" ref="O47">IFERROR(INDEX(data[[#All],[Franklin]],MATCH(get_cat!$B47&amp;$A$1,data[[#All],[Vendor Name]]&amp;data[[#All],[Category]],0),),"")</f>
        <v/>
      </c>
      <c r="P47" s="2" t="str">
        <f t="array" ref="P47">IFERROR(INDEX(data[[#All],[Hampden]],MATCH(get_cat!$B47&amp;$A$1,data[[#All],[Vendor Name]]&amp;data[[#All],[Category]],0),),"")</f>
        <v/>
      </c>
      <c r="Q47" s="2" t="str">
        <f t="array" ref="Q47">IFERROR(INDEX(data[[#All],[Hampshire]],MATCH(get_cat!$B47&amp;$A$1,data[[#All],[Vendor Name]]&amp;data[[#All],[Category]],0),),"")</f>
        <v/>
      </c>
      <c r="R47" s="2" t="str">
        <f t="array" ref="R47">IFERROR(INDEX(data[[#All],[Middlesex]],MATCH(get_cat!$B47&amp;$A$1,data[[#All],[Vendor Name]]&amp;data[[#All],[Category]],0),),"")</f>
        <v/>
      </c>
      <c r="S47" s="2" t="str">
        <f t="array" ref="S47">IFERROR(INDEX(data[[#All],[Nantucket]],MATCH(get_cat!$B47&amp;$A$1,data[[#All],[Vendor Name]]&amp;data[[#All],[Category]],0),),"")</f>
        <v/>
      </c>
      <c r="T47" s="2" t="str">
        <f t="array" ref="T47">IFERROR(INDEX(data[[#All],[Norfolk]],MATCH(get_cat!$B47&amp;$A$1,data[[#All],[Vendor Name]]&amp;data[[#All],[Category]],0),),"")</f>
        <v/>
      </c>
      <c r="U47" s="2" t="str">
        <f t="array" ref="U47">IFERROR(INDEX(data[[#All],[Plymouth]],MATCH(get_cat!$B47&amp;$A$1,data[[#All],[Vendor Name]]&amp;data[[#All],[Category]],0),),"")</f>
        <v/>
      </c>
      <c r="V47" s="2" t="str">
        <f t="array" ref="V47">IFERROR(INDEX(data[[#All],[Suffolk]],MATCH(get_cat!$B47&amp;$A$1,data[[#All],[Vendor Name]]&amp;data[[#All],[Category]],0),),"")</f>
        <v/>
      </c>
      <c r="W47" s="2" t="str">
        <f t="array" ref="W47">IFERROR(INDEX(data[[#All],[Worcester]],MATCH(get_cat!$B47&amp;$A$1,data[[#All],[Vendor Name]]&amp;data[[#All],[Category]],0),),"")</f>
        <v/>
      </c>
      <c r="X47" s="2" t="str">
        <f t="array" ref="X47">IFERROR(INDEX(data[[#All],[Contract Doc ID]],MATCH(get_cat!$B47&amp;$A$1,data[[#All],[Vendor Name]]&amp;data[[#All],[Category]],0),),"")</f>
        <v/>
      </c>
      <c r="Y47" s="19" t="str">
        <f t="array" ref="Y47">IFERROR(INDEX(data[[#All],[OSD Contract Manager]],MATCH(get_cat!$B47&amp;$A$1,data[[#All],[Vendor Name]]&amp;data[[#All],[Category]],0),),"")</f>
        <v/>
      </c>
    </row>
    <row r="48" spans="2:25" ht="19.5" x14ac:dyDescent="0.25">
      <c r="B48" s="8" t="str">
        <f t="array" ref="B48">IFERROR(INDEX(data[[#All],[Vendor Name]],SMALL(IF(data[[#All],[Category]]=$A$1,ROW(data[[#All],[Vendor Name]])),ROW(47:47)),1),"")</f>
        <v/>
      </c>
      <c r="C48" s="3" t="str">
        <f t="array" ref="C48">IFERROR(INDEX(data[[#All],[Vendor Contact Info]],MATCH(get_cat!$B48&amp;$A$1,data[[#All],[Vendor Name]]&amp;data[[#All],[Category]],0),),"")</f>
        <v/>
      </c>
      <c r="D48" s="9" t="str">
        <f t="array" ref="D48">IFERROR(INDEX(data[[#All],[Category]],MATCH(get_cat!$B48&amp;$A$1,data[[#All],[Vendor Name]]&amp;data[[#All],[Category]],0),),"")</f>
        <v/>
      </c>
      <c r="E48" s="3" t="str">
        <f t="array" ref="E48">IFERROR(INDEX(data[[#All],[Email]],MATCH(get_cat!$B48&amp;$A$1,data[[#All],[Vendor Name]]&amp;data[[#All],[Category]],0),),"")</f>
        <v/>
      </c>
      <c r="F48" s="3" t="str">
        <f t="array" ref="F48">IFERROR(INDEX(data[[#All],[COMMBUYS MBPO Link2]],MATCH(get_cat!$B48&amp;$A$1,data[[#All],[Vendor Name]]&amp;data[[#All],[Category]],0),),"")</f>
        <v/>
      </c>
      <c r="G48" s="5" t="str">
        <f t="array" ref="G48">IFERROR(INDEX(data[[#All],[Prompt Pay]],MATCH(get_cat!$B48&amp;$A$1,data[[#All],[Vendor Name]]&amp;data[[#All],[Category]],0),),"")</f>
        <v/>
      </c>
      <c r="H48" s="5" t="str">
        <f t="array" ref="H48">IFERROR(INDEX(data[[#All],[% Markup Prevailing Wage2]],MATCH(get_cat!$B48&amp;$A$1,data[[#All],[Vendor Name]]&amp;data[[#All],[Category]],0),),"")</f>
        <v/>
      </c>
      <c r="I48" s="2" t="str">
        <f t="array" ref="I48">IFERROR(INDEX(data[[#All],[Statewide]],MATCH(get_cat!$B48&amp;$A$1,data[[#All],[Vendor Name]]&amp;data[[#All],[Category]],0),),"")</f>
        <v/>
      </c>
      <c r="J48" s="2" t="str">
        <f t="array" ref="J48">IFERROR(INDEX(data[[#All],[Barnstable]],MATCH(get_cat!$B48&amp;$A$1,data[[#All],[Vendor Name]]&amp;data[[#All],[Category]],0),),"")</f>
        <v/>
      </c>
      <c r="K48" s="2" t="str">
        <f t="array" ref="K48">IFERROR(INDEX(data[[#All],[Berkshire]],MATCH(get_cat!$B48&amp;$A$1,data[[#All],[Vendor Name]]&amp;data[[#All],[Category]],0),),"")</f>
        <v/>
      </c>
      <c r="L48" s="2" t="str">
        <f t="array" ref="L48">IFERROR(INDEX(data[[#All],[Bristol]],MATCH(get_cat!$B48&amp;$A$1,data[[#All],[Vendor Name]]&amp;data[[#All],[Category]],0),),"")</f>
        <v/>
      </c>
      <c r="M48" s="2" t="str">
        <f t="array" ref="M48">IFERROR(INDEX(data[[#All],[Dukes]],MATCH(get_cat!$B48&amp;$A$1,data[[#All],[Vendor Name]]&amp;data[[#All],[Category]],0),),"")</f>
        <v/>
      </c>
      <c r="N48" s="2" t="str">
        <f t="array" ref="N48">IFERROR(INDEX(data[[#All],[Essex]],MATCH(get_cat!$B48&amp;$A$1,data[[#All],[Vendor Name]]&amp;data[[#All],[Category]],0),),"")</f>
        <v/>
      </c>
      <c r="O48" s="2" t="str">
        <f t="array" ref="O48">IFERROR(INDEX(data[[#All],[Franklin]],MATCH(get_cat!$B48&amp;$A$1,data[[#All],[Vendor Name]]&amp;data[[#All],[Category]],0),),"")</f>
        <v/>
      </c>
      <c r="P48" s="2" t="str">
        <f t="array" ref="P48">IFERROR(INDEX(data[[#All],[Hampden]],MATCH(get_cat!$B48&amp;$A$1,data[[#All],[Vendor Name]]&amp;data[[#All],[Category]],0),),"")</f>
        <v/>
      </c>
      <c r="Q48" s="2" t="str">
        <f t="array" ref="Q48">IFERROR(INDEX(data[[#All],[Hampshire]],MATCH(get_cat!$B48&amp;$A$1,data[[#All],[Vendor Name]]&amp;data[[#All],[Category]],0),),"")</f>
        <v/>
      </c>
      <c r="R48" s="2" t="str">
        <f t="array" ref="R48">IFERROR(INDEX(data[[#All],[Middlesex]],MATCH(get_cat!$B48&amp;$A$1,data[[#All],[Vendor Name]]&amp;data[[#All],[Category]],0),),"")</f>
        <v/>
      </c>
      <c r="S48" s="2" t="str">
        <f t="array" ref="S48">IFERROR(INDEX(data[[#All],[Nantucket]],MATCH(get_cat!$B48&amp;$A$1,data[[#All],[Vendor Name]]&amp;data[[#All],[Category]],0),),"")</f>
        <v/>
      </c>
      <c r="T48" s="2" t="str">
        <f t="array" ref="T48">IFERROR(INDEX(data[[#All],[Norfolk]],MATCH(get_cat!$B48&amp;$A$1,data[[#All],[Vendor Name]]&amp;data[[#All],[Category]],0),),"")</f>
        <v/>
      </c>
      <c r="U48" s="2" t="str">
        <f t="array" ref="U48">IFERROR(INDEX(data[[#All],[Plymouth]],MATCH(get_cat!$B48&amp;$A$1,data[[#All],[Vendor Name]]&amp;data[[#All],[Category]],0),),"")</f>
        <v/>
      </c>
      <c r="V48" s="2" t="str">
        <f t="array" ref="V48">IFERROR(INDEX(data[[#All],[Suffolk]],MATCH(get_cat!$B48&amp;$A$1,data[[#All],[Vendor Name]]&amp;data[[#All],[Category]],0),),"")</f>
        <v/>
      </c>
      <c r="W48" s="2" t="str">
        <f t="array" ref="W48">IFERROR(INDEX(data[[#All],[Worcester]],MATCH(get_cat!$B48&amp;$A$1,data[[#All],[Vendor Name]]&amp;data[[#All],[Category]],0),),"")</f>
        <v/>
      </c>
      <c r="X48" s="2" t="str">
        <f t="array" ref="X48">IFERROR(INDEX(data[[#All],[Contract Doc ID]],MATCH(get_cat!$B48&amp;$A$1,data[[#All],[Vendor Name]]&amp;data[[#All],[Category]],0),),"")</f>
        <v/>
      </c>
      <c r="Y48" s="19" t="str">
        <f t="array" ref="Y48">IFERROR(INDEX(data[[#All],[OSD Contract Manager]],MATCH(get_cat!$B48&amp;$A$1,data[[#All],[Vendor Name]]&amp;data[[#All],[Category]],0),),"")</f>
        <v/>
      </c>
    </row>
    <row r="49" spans="2:25" ht="19.5" x14ac:dyDescent="0.25">
      <c r="B49" s="8" t="str">
        <f t="array" ref="B49">IFERROR(INDEX(data[[#All],[Vendor Name]],SMALL(IF(data[[#All],[Category]]=$A$1,ROW(data[[#All],[Vendor Name]])),ROW(48:48)),1),"")</f>
        <v/>
      </c>
      <c r="C49" s="3" t="str">
        <f t="array" ref="C49">IFERROR(INDEX(data[[#All],[Vendor Contact Info]],MATCH(get_cat!$B49&amp;$A$1,data[[#All],[Vendor Name]]&amp;data[[#All],[Category]],0),),"")</f>
        <v/>
      </c>
      <c r="D49" s="9" t="str">
        <f t="array" ref="D49">IFERROR(INDEX(data[[#All],[Category]],MATCH(get_cat!$B49&amp;$A$1,data[[#All],[Vendor Name]]&amp;data[[#All],[Category]],0),),"")</f>
        <v/>
      </c>
      <c r="E49" s="3" t="str">
        <f t="array" ref="E49">IFERROR(INDEX(data[[#All],[Email]],MATCH(get_cat!$B49&amp;$A$1,data[[#All],[Vendor Name]]&amp;data[[#All],[Category]],0),),"")</f>
        <v/>
      </c>
      <c r="F49" s="3" t="str">
        <f t="array" ref="F49">IFERROR(INDEX(data[[#All],[COMMBUYS MBPO Link2]],MATCH(get_cat!$B49&amp;$A$1,data[[#All],[Vendor Name]]&amp;data[[#All],[Category]],0),),"")</f>
        <v/>
      </c>
      <c r="G49" s="5" t="str">
        <f t="array" ref="G49">IFERROR(INDEX(data[[#All],[Prompt Pay]],MATCH(get_cat!$B49&amp;$A$1,data[[#All],[Vendor Name]]&amp;data[[#All],[Category]],0),),"")</f>
        <v/>
      </c>
      <c r="H49" s="5" t="str">
        <f t="array" ref="H49">IFERROR(INDEX(data[[#All],[% Markup Prevailing Wage2]],MATCH(get_cat!$B49&amp;$A$1,data[[#All],[Vendor Name]]&amp;data[[#All],[Category]],0),),"")</f>
        <v/>
      </c>
      <c r="I49" s="2" t="str">
        <f t="array" ref="I49">IFERROR(INDEX(data[[#All],[Statewide]],MATCH(get_cat!$B49&amp;$A$1,data[[#All],[Vendor Name]]&amp;data[[#All],[Category]],0),),"")</f>
        <v/>
      </c>
      <c r="J49" s="2" t="str">
        <f t="array" ref="J49">IFERROR(INDEX(data[[#All],[Barnstable]],MATCH(get_cat!$B49&amp;$A$1,data[[#All],[Vendor Name]]&amp;data[[#All],[Category]],0),),"")</f>
        <v/>
      </c>
      <c r="K49" s="2" t="str">
        <f t="array" ref="K49">IFERROR(INDEX(data[[#All],[Berkshire]],MATCH(get_cat!$B49&amp;$A$1,data[[#All],[Vendor Name]]&amp;data[[#All],[Category]],0),),"")</f>
        <v/>
      </c>
      <c r="L49" s="2" t="str">
        <f t="array" ref="L49">IFERROR(INDEX(data[[#All],[Bristol]],MATCH(get_cat!$B49&amp;$A$1,data[[#All],[Vendor Name]]&amp;data[[#All],[Category]],0),),"")</f>
        <v/>
      </c>
      <c r="M49" s="2" t="str">
        <f t="array" ref="M49">IFERROR(INDEX(data[[#All],[Dukes]],MATCH(get_cat!$B49&amp;$A$1,data[[#All],[Vendor Name]]&amp;data[[#All],[Category]],0),),"")</f>
        <v/>
      </c>
      <c r="N49" s="2" t="str">
        <f t="array" ref="N49">IFERROR(INDEX(data[[#All],[Essex]],MATCH(get_cat!$B49&amp;$A$1,data[[#All],[Vendor Name]]&amp;data[[#All],[Category]],0),),"")</f>
        <v/>
      </c>
      <c r="O49" s="2" t="str">
        <f t="array" ref="O49">IFERROR(INDEX(data[[#All],[Franklin]],MATCH(get_cat!$B49&amp;$A$1,data[[#All],[Vendor Name]]&amp;data[[#All],[Category]],0),),"")</f>
        <v/>
      </c>
      <c r="P49" s="2" t="str">
        <f t="array" ref="P49">IFERROR(INDEX(data[[#All],[Hampden]],MATCH(get_cat!$B49&amp;$A$1,data[[#All],[Vendor Name]]&amp;data[[#All],[Category]],0),),"")</f>
        <v/>
      </c>
      <c r="Q49" s="2" t="str">
        <f t="array" ref="Q49">IFERROR(INDEX(data[[#All],[Hampshire]],MATCH(get_cat!$B49&amp;$A$1,data[[#All],[Vendor Name]]&amp;data[[#All],[Category]],0),),"")</f>
        <v/>
      </c>
      <c r="R49" s="2" t="str">
        <f t="array" ref="R49">IFERROR(INDEX(data[[#All],[Middlesex]],MATCH(get_cat!$B49&amp;$A$1,data[[#All],[Vendor Name]]&amp;data[[#All],[Category]],0),),"")</f>
        <v/>
      </c>
      <c r="S49" s="2" t="str">
        <f t="array" ref="S49">IFERROR(INDEX(data[[#All],[Nantucket]],MATCH(get_cat!$B49&amp;$A$1,data[[#All],[Vendor Name]]&amp;data[[#All],[Category]],0),),"")</f>
        <v/>
      </c>
      <c r="T49" s="2" t="str">
        <f t="array" ref="T49">IFERROR(INDEX(data[[#All],[Norfolk]],MATCH(get_cat!$B49&amp;$A$1,data[[#All],[Vendor Name]]&amp;data[[#All],[Category]],0),),"")</f>
        <v/>
      </c>
      <c r="U49" s="2" t="str">
        <f t="array" ref="U49">IFERROR(INDEX(data[[#All],[Plymouth]],MATCH(get_cat!$B49&amp;$A$1,data[[#All],[Vendor Name]]&amp;data[[#All],[Category]],0),),"")</f>
        <v/>
      </c>
      <c r="V49" s="2" t="str">
        <f t="array" ref="V49">IFERROR(INDEX(data[[#All],[Suffolk]],MATCH(get_cat!$B49&amp;$A$1,data[[#All],[Vendor Name]]&amp;data[[#All],[Category]],0),),"")</f>
        <v/>
      </c>
      <c r="W49" s="2" t="str">
        <f t="array" ref="W49">IFERROR(INDEX(data[[#All],[Worcester]],MATCH(get_cat!$B49&amp;$A$1,data[[#All],[Vendor Name]]&amp;data[[#All],[Category]],0),),"")</f>
        <v/>
      </c>
      <c r="X49" s="2" t="str">
        <f t="array" ref="X49">IFERROR(INDEX(data[[#All],[Contract Doc ID]],MATCH(get_cat!$B49&amp;$A$1,data[[#All],[Vendor Name]]&amp;data[[#All],[Category]],0),),"")</f>
        <v/>
      </c>
      <c r="Y49" s="19" t="str">
        <f t="array" ref="Y49">IFERROR(INDEX(data[[#All],[OSD Contract Manager]],MATCH(get_cat!$B49&amp;$A$1,data[[#All],[Vendor Name]]&amp;data[[#All],[Category]],0),),"")</f>
        <v/>
      </c>
    </row>
    <row r="50" spans="2:25" ht="19.5" x14ac:dyDescent="0.25">
      <c r="B50" s="8" t="str">
        <f t="array" ref="B50">IFERROR(INDEX(data[[#All],[Vendor Name]],SMALL(IF(data[[#All],[Category]]=$A$1,ROW(data[[#All],[Vendor Name]])),ROW(49:49)),1),"")</f>
        <v/>
      </c>
      <c r="C50" s="3" t="str">
        <f t="array" ref="C50">IFERROR(INDEX(data[[#All],[Vendor Contact Info]],MATCH(get_cat!$B50&amp;$A$1,data[[#All],[Vendor Name]]&amp;data[[#All],[Category]],0),),"")</f>
        <v/>
      </c>
      <c r="D50" s="9" t="str">
        <f t="array" ref="D50">IFERROR(INDEX(data[[#All],[Category]],MATCH(get_cat!$B50&amp;$A$1,data[[#All],[Vendor Name]]&amp;data[[#All],[Category]],0),),"")</f>
        <v/>
      </c>
      <c r="E50" s="3" t="str">
        <f t="array" ref="E50">IFERROR(INDEX(data[[#All],[Email]],MATCH(get_cat!$B50&amp;$A$1,data[[#All],[Vendor Name]]&amp;data[[#All],[Category]],0),),"")</f>
        <v/>
      </c>
      <c r="F50" s="3" t="str">
        <f t="array" ref="F50">IFERROR(INDEX(data[[#All],[COMMBUYS MBPO Link2]],MATCH(get_cat!$B50&amp;$A$1,data[[#All],[Vendor Name]]&amp;data[[#All],[Category]],0),),"")</f>
        <v/>
      </c>
      <c r="G50" s="5" t="str">
        <f t="array" ref="G50">IFERROR(INDEX(data[[#All],[Prompt Pay]],MATCH(get_cat!$B50&amp;$A$1,data[[#All],[Vendor Name]]&amp;data[[#All],[Category]],0),),"")</f>
        <v/>
      </c>
      <c r="H50" s="5" t="str">
        <f t="array" ref="H50">IFERROR(INDEX(data[[#All],[% Markup Prevailing Wage2]],MATCH(get_cat!$B50&amp;$A$1,data[[#All],[Vendor Name]]&amp;data[[#All],[Category]],0),),"")</f>
        <v/>
      </c>
      <c r="I50" s="2" t="str">
        <f t="array" ref="I50">IFERROR(INDEX(data[[#All],[Statewide]],MATCH(get_cat!$B50&amp;$A$1,data[[#All],[Vendor Name]]&amp;data[[#All],[Category]],0),),"")</f>
        <v/>
      </c>
      <c r="J50" s="2" t="str">
        <f t="array" ref="J50">IFERROR(INDEX(data[[#All],[Barnstable]],MATCH(get_cat!$B50&amp;$A$1,data[[#All],[Vendor Name]]&amp;data[[#All],[Category]],0),),"")</f>
        <v/>
      </c>
      <c r="K50" s="2" t="str">
        <f t="array" ref="K50">IFERROR(INDEX(data[[#All],[Berkshire]],MATCH(get_cat!$B50&amp;$A$1,data[[#All],[Vendor Name]]&amp;data[[#All],[Category]],0),),"")</f>
        <v/>
      </c>
      <c r="L50" s="2" t="str">
        <f t="array" ref="L50">IFERROR(INDEX(data[[#All],[Bristol]],MATCH(get_cat!$B50&amp;$A$1,data[[#All],[Vendor Name]]&amp;data[[#All],[Category]],0),),"")</f>
        <v/>
      </c>
      <c r="M50" s="2" t="str">
        <f t="array" ref="M50">IFERROR(INDEX(data[[#All],[Dukes]],MATCH(get_cat!$B50&amp;$A$1,data[[#All],[Vendor Name]]&amp;data[[#All],[Category]],0),),"")</f>
        <v/>
      </c>
      <c r="N50" s="2" t="str">
        <f t="array" ref="N50">IFERROR(INDEX(data[[#All],[Essex]],MATCH(get_cat!$B50&amp;$A$1,data[[#All],[Vendor Name]]&amp;data[[#All],[Category]],0),),"")</f>
        <v/>
      </c>
      <c r="O50" s="2" t="str">
        <f t="array" ref="O50">IFERROR(INDEX(data[[#All],[Franklin]],MATCH(get_cat!$B50&amp;$A$1,data[[#All],[Vendor Name]]&amp;data[[#All],[Category]],0),),"")</f>
        <v/>
      </c>
      <c r="P50" s="2" t="str">
        <f t="array" ref="P50">IFERROR(INDEX(data[[#All],[Hampden]],MATCH(get_cat!$B50&amp;$A$1,data[[#All],[Vendor Name]]&amp;data[[#All],[Category]],0),),"")</f>
        <v/>
      </c>
      <c r="Q50" s="2" t="str">
        <f t="array" ref="Q50">IFERROR(INDEX(data[[#All],[Hampshire]],MATCH(get_cat!$B50&amp;$A$1,data[[#All],[Vendor Name]]&amp;data[[#All],[Category]],0),),"")</f>
        <v/>
      </c>
      <c r="R50" s="2" t="str">
        <f t="array" ref="R50">IFERROR(INDEX(data[[#All],[Middlesex]],MATCH(get_cat!$B50&amp;$A$1,data[[#All],[Vendor Name]]&amp;data[[#All],[Category]],0),),"")</f>
        <v/>
      </c>
      <c r="S50" s="2" t="str">
        <f t="array" ref="S50">IFERROR(INDEX(data[[#All],[Nantucket]],MATCH(get_cat!$B50&amp;$A$1,data[[#All],[Vendor Name]]&amp;data[[#All],[Category]],0),),"")</f>
        <v/>
      </c>
      <c r="T50" s="2" t="str">
        <f t="array" ref="T50">IFERROR(INDEX(data[[#All],[Norfolk]],MATCH(get_cat!$B50&amp;$A$1,data[[#All],[Vendor Name]]&amp;data[[#All],[Category]],0),),"")</f>
        <v/>
      </c>
      <c r="U50" s="2" t="str">
        <f t="array" ref="U50">IFERROR(INDEX(data[[#All],[Plymouth]],MATCH(get_cat!$B50&amp;$A$1,data[[#All],[Vendor Name]]&amp;data[[#All],[Category]],0),),"")</f>
        <v/>
      </c>
      <c r="V50" s="2" t="str">
        <f t="array" ref="V50">IFERROR(INDEX(data[[#All],[Suffolk]],MATCH(get_cat!$B50&amp;$A$1,data[[#All],[Vendor Name]]&amp;data[[#All],[Category]],0),),"")</f>
        <v/>
      </c>
      <c r="W50" s="2" t="str">
        <f t="array" ref="W50">IFERROR(INDEX(data[[#All],[Worcester]],MATCH(get_cat!$B50&amp;$A$1,data[[#All],[Vendor Name]]&amp;data[[#All],[Category]],0),),"")</f>
        <v/>
      </c>
      <c r="X50" s="2" t="str">
        <f t="array" ref="X50">IFERROR(INDEX(data[[#All],[Contract Doc ID]],MATCH(get_cat!$B50&amp;$A$1,data[[#All],[Vendor Name]]&amp;data[[#All],[Category]],0),),"")</f>
        <v/>
      </c>
      <c r="Y50" s="19" t="str">
        <f t="array" ref="Y50">IFERROR(INDEX(data[[#All],[OSD Contract Manager]],MATCH(get_cat!$B50&amp;$A$1,data[[#All],[Vendor Name]]&amp;data[[#All],[Category]],0),),"")</f>
        <v/>
      </c>
    </row>
    <row r="51" spans="2:25" ht="19.5" x14ac:dyDescent="0.25">
      <c r="B51" s="8" t="str">
        <f t="array" ref="B51">IFERROR(INDEX(data[[#All],[Vendor Name]],SMALL(IF(data[[#All],[Category]]=$A$1,ROW(data[[#All],[Vendor Name]])),ROW(50:50)),1),"")</f>
        <v/>
      </c>
      <c r="C51" s="3" t="str">
        <f t="array" ref="C51">IFERROR(INDEX(data[[#All],[Vendor Contact Info]],MATCH(get_cat!$B51&amp;$A$1,data[[#All],[Vendor Name]]&amp;data[[#All],[Category]],0),),"")</f>
        <v/>
      </c>
      <c r="D51" s="9" t="str">
        <f t="array" ref="D51">IFERROR(INDEX(data[[#All],[Category]],MATCH(get_cat!$B51&amp;$A$1,data[[#All],[Vendor Name]]&amp;data[[#All],[Category]],0),),"")</f>
        <v/>
      </c>
      <c r="E51" s="3" t="str">
        <f t="array" ref="E51">IFERROR(INDEX(data[[#All],[Email]],MATCH(get_cat!$B51&amp;$A$1,data[[#All],[Vendor Name]]&amp;data[[#All],[Category]],0),),"")</f>
        <v/>
      </c>
      <c r="F51" s="3" t="str">
        <f t="array" ref="F51">IFERROR(INDEX(data[[#All],[COMMBUYS MBPO Link2]],MATCH(get_cat!$B51&amp;$A$1,data[[#All],[Vendor Name]]&amp;data[[#All],[Category]],0),),"")</f>
        <v/>
      </c>
      <c r="G51" s="5" t="str">
        <f t="array" ref="G51">IFERROR(INDEX(data[[#All],[Prompt Pay]],MATCH(get_cat!$B51&amp;$A$1,data[[#All],[Vendor Name]]&amp;data[[#All],[Category]],0),),"")</f>
        <v/>
      </c>
      <c r="H51" s="5" t="str">
        <f t="array" ref="H51">IFERROR(INDEX(data[[#All],[% Markup Prevailing Wage2]],MATCH(get_cat!$B51&amp;$A$1,data[[#All],[Vendor Name]]&amp;data[[#All],[Category]],0),),"")</f>
        <v/>
      </c>
      <c r="I51" s="2" t="str">
        <f t="array" ref="I51">IFERROR(INDEX(data[[#All],[Statewide]],MATCH(get_cat!$B51&amp;$A$1,data[[#All],[Vendor Name]]&amp;data[[#All],[Category]],0),),"")</f>
        <v/>
      </c>
      <c r="J51" s="2" t="str">
        <f t="array" ref="J51">IFERROR(INDEX(data[[#All],[Barnstable]],MATCH(get_cat!$B51&amp;$A$1,data[[#All],[Vendor Name]]&amp;data[[#All],[Category]],0),),"")</f>
        <v/>
      </c>
      <c r="K51" s="2" t="str">
        <f t="array" ref="K51">IFERROR(INDEX(data[[#All],[Berkshire]],MATCH(get_cat!$B51&amp;$A$1,data[[#All],[Vendor Name]]&amp;data[[#All],[Category]],0),),"")</f>
        <v/>
      </c>
      <c r="L51" s="2" t="str">
        <f t="array" ref="L51">IFERROR(INDEX(data[[#All],[Bristol]],MATCH(get_cat!$B51&amp;$A$1,data[[#All],[Vendor Name]]&amp;data[[#All],[Category]],0),),"")</f>
        <v/>
      </c>
      <c r="M51" s="2" t="str">
        <f t="array" ref="M51">IFERROR(INDEX(data[[#All],[Dukes]],MATCH(get_cat!$B51&amp;$A$1,data[[#All],[Vendor Name]]&amp;data[[#All],[Category]],0),),"")</f>
        <v/>
      </c>
      <c r="N51" s="2" t="str">
        <f t="array" ref="N51">IFERROR(INDEX(data[[#All],[Essex]],MATCH(get_cat!$B51&amp;$A$1,data[[#All],[Vendor Name]]&amp;data[[#All],[Category]],0),),"")</f>
        <v/>
      </c>
      <c r="O51" s="2" t="str">
        <f t="array" ref="O51">IFERROR(INDEX(data[[#All],[Franklin]],MATCH(get_cat!$B51&amp;$A$1,data[[#All],[Vendor Name]]&amp;data[[#All],[Category]],0),),"")</f>
        <v/>
      </c>
      <c r="P51" s="2" t="str">
        <f t="array" ref="P51">IFERROR(INDEX(data[[#All],[Hampden]],MATCH(get_cat!$B51&amp;$A$1,data[[#All],[Vendor Name]]&amp;data[[#All],[Category]],0),),"")</f>
        <v/>
      </c>
      <c r="Q51" s="2" t="str">
        <f t="array" ref="Q51">IFERROR(INDEX(data[[#All],[Hampshire]],MATCH(get_cat!$B51&amp;$A$1,data[[#All],[Vendor Name]]&amp;data[[#All],[Category]],0),),"")</f>
        <v/>
      </c>
      <c r="R51" s="2" t="str">
        <f t="array" ref="R51">IFERROR(INDEX(data[[#All],[Middlesex]],MATCH(get_cat!$B51&amp;$A$1,data[[#All],[Vendor Name]]&amp;data[[#All],[Category]],0),),"")</f>
        <v/>
      </c>
      <c r="S51" s="2" t="str">
        <f t="array" ref="S51">IFERROR(INDEX(data[[#All],[Nantucket]],MATCH(get_cat!$B51&amp;$A$1,data[[#All],[Vendor Name]]&amp;data[[#All],[Category]],0),),"")</f>
        <v/>
      </c>
      <c r="T51" s="2" t="str">
        <f t="array" ref="T51">IFERROR(INDEX(data[[#All],[Norfolk]],MATCH(get_cat!$B51&amp;$A$1,data[[#All],[Vendor Name]]&amp;data[[#All],[Category]],0),),"")</f>
        <v/>
      </c>
      <c r="U51" s="2" t="str">
        <f t="array" ref="U51">IFERROR(INDEX(data[[#All],[Plymouth]],MATCH(get_cat!$B51&amp;$A$1,data[[#All],[Vendor Name]]&amp;data[[#All],[Category]],0),),"")</f>
        <v/>
      </c>
      <c r="V51" s="2" t="str">
        <f t="array" ref="V51">IFERROR(INDEX(data[[#All],[Suffolk]],MATCH(get_cat!$B51&amp;$A$1,data[[#All],[Vendor Name]]&amp;data[[#All],[Category]],0),),"")</f>
        <v/>
      </c>
      <c r="W51" s="2" t="str">
        <f t="array" ref="W51">IFERROR(INDEX(data[[#All],[Worcester]],MATCH(get_cat!$B51&amp;$A$1,data[[#All],[Vendor Name]]&amp;data[[#All],[Category]],0),),"")</f>
        <v/>
      </c>
      <c r="X51" s="2" t="str">
        <f t="array" ref="X51">IFERROR(INDEX(data[[#All],[Contract Doc ID]],MATCH(get_cat!$B51&amp;$A$1,data[[#All],[Vendor Name]]&amp;data[[#All],[Category]],0),),"")</f>
        <v/>
      </c>
      <c r="Y51" s="19" t="str">
        <f t="array" ref="Y51">IFERROR(INDEX(data[[#All],[OSD Contract Manager]],MATCH(get_cat!$B51&amp;$A$1,data[[#All],[Vendor Name]]&amp;data[[#All],[Category]],0),),"")</f>
        <v/>
      </c>
    </row>
    <row r="52" spans="2:25" ht="19.5" x14ac:dyDescent="0.25">
      <c r="B52" s="8" t="str">
        <f t="array" ref="B52">IFERROR(INDEX(data[[#All],[Vendor Name]],SMALL(IF(data[[#All],[Category]]=$A$1,ROW(data[[#All],[Vendor Name]])),ROW(51:51)),1),"")</f>
        <v/>
      </c>
      <c r="C52" s="3" t="str">
        <f t="array" ref="C52">IFERROR(INDEX(data[[#All],[Vendor Contact Info]],MATCH(get_cat!$B52&amp;$A$1,data[[#All],[Vendor Name]]&amp;data[[#All],[Category]],0),),"")</f>
        <v/>
      </c>
      <c r="D52" s="9" t="str">
        <f t="array" ref="D52">IFERROR(INDEX(data[[#All],[Category]],MATCH(get_cat!$B52&amp;$A$1,data[[#All],[Vendor Name]]&amp;data[[#All],[Category]],0),),"")</f>
        <v/>
      </c>
      <c r="E52" s="3" t="str">
        <f t="array" ref="E52">IFERROR(INDEX(data[[#All],[Email]],MATCH(get_cat!$B52&amp;$A$1,data[[#All],[Vendor Name]]&amp;data[[#All],[Category]],0),),"")</f>
        <v/>
      </c>
      <c r="F52" s="3" t="str">
        <f t="array" ref="F52">IFERROR(INDEX(data[[#All],[COMMBUYS MBPO Link2]],MATCH(get_cat!$B52&amp;$A$1,data[[#All],[Vendor Name]]&amp;data[[#All],[Category]],0),),"")</f>
        <v/>
      </c>
      <c r="G52" s="5" t="str">
        <f t="array" ref="G52">IFERROR(INDEX(data[[#All],[Prompt Pay]],MATCH(get_cat!$B52&amp;$A$1,data[[#All],[Vendor Name]]&amp;data[[#All],[Category]],0),),"")</f>
        <v/>
      </c>
      <c r="H52" s="5" t="str">
        <f t="array" ref="H52">IFERROR(INDEX(data[[#All],[% Markup Prevailing Wage2]],MATCH(get_cat!$B52&amp;$A$1,data[[#All],[Vendor Name]]&amp;data[[#All],[Category]],0),),"")</f>
        <v/>
      </c>
      <c r="I52" s="2" t="str">
        <f t="array" ref="I52">IFERROR(INDEX(data[[#All],[Statewide]],MATCH(get_cat!$B52&amp;$A$1,data[[#All],[Vendor Name]]&amp;data[[#All],[Category]],0),),"")</f>
        <v/>
      </c>
      <c r="J52" s="2" t="str">
        <f t="array" ref="J52">IFERROR(INDEX(data[[#All],[Barnstable]],MATCH(get_cat!$B52&amp;$A$1,data[[#All],[Vendor Name]]&amp;data[[#All],[Category]],0),),"")</f>
        <v/>
      </c>
      <c r="K52" s="2" t="str">
        <f t="array" ref="K52">IFERROR(INDEX(data[[#All],[Berkshire]],MATCH(get_cat!$B52&amp;$A$1,data[[#All],[Vendor Name]]&amp;data[[#All],[Category]],0),),"")</f>
        <v/>
      </c>
      <c r="L52" s="2" t="str">
        <f t="array" ref="L52">IFERROR(INDEX(data[[#All],[Bristol]],MATCH(get_cat!$B52&amp;$A$1,data[[#All],[Vendor Name]]&amp;data[[#All],[Category]],0),),"")</f>
        <v/>
      </c>
      <c r="M52" s="2" t="str">
        <f t="array" ref="M52">IFERROR(INDEX(data[[#All],[Dukes]],MATCH(get_cat!$B52&amp;$A$1,data[[#All],[Vendor Name]]&amp;data[[#All],[Category]],0),),"")</f>
        <v/>
      </c>
      <c r="N52" s="2" t="str">
        <f t="array" ref="N52">IFERROR(INDEX(data[[#All],[Essex]],MATCH(get_cat!$B52&amp;$A$1,data[[#All],[Vendor Name]]&amp;data[[#All],[Category]],0),),"")</f>
        <v/>
      </c>
      <c r="O52" s="2" t="str">
        <f t="array" ref="O52">IFERROR(INDEX(data[[#All],[Franklin]],MATCH(get_cat!$B52&amp;$A$1,data[[#All],[Vendor Name]]&amp;data[[#All],[Category]],0),),"")</f>
        <v/>
      </c>
      <c r="P52" s="2" t="str">
        <f t="array" ref="P52">IFERROR(INDEX(data[[#All],[Hampden]],MATCH(get_cat!$B52&amp;$A$1,data[[#All],[Vendor Name]]&amp;data[[#All],[Category]],0),),"")</f>
        <v/>
      </c>
      <c r="Q52" s="2" t="str">
        <f t="array" ref="Q52">IFERROR(INDEX(data[[#All],[Hampshire]],MATCH(get_cat!$B52&amp;$A$1,data[[#All],[Vendor Name]]&amp;data[[#All],[Category]],0),),"")</f>
        <v/>
      </c>
      <c r="R52" s="2" t="str">
        <f t="array" ref="R52">IFERROR(INDEX(data[[#All],[Middlesex]],MATCH(get_cat!$B52&amp;$A$1,data[[#All],[Vendor Name]]&amp;data[[#All],[Category]],0),),"")</f>
        <v/>
      </c>
      <c r="S52" s="2" t="str">
        <f t="array" ref="S52">IFERROR(INDEX(data[[#All],[Nantucket]],MATCH(get_cat!$B52&amp;$A$1,data[[#All],[Vendor Name]]&amp;data[[#All],[Category]],0),),"")</f>
        <v/>
      </c>
      <c r="T52" s="2" t="str">
        <f t="array" ref="T52">IFERROR(INDEX(data[[#All],[Norfolk]],MATCH(get_cat!$B52&amp;$A$1,data[[#All],[Vendor Name]]&amp;data[[#All],[Category]],0),),"")</f>
        <v/>
      </c>
      <c r="U52" s="2" t="str">
        <f t="array" ref="U52">IFERROR(INDEX(data[[#All],[Plymouth]],MATCH(get_cat!$B52&amp;$A$1,data[[#All],[Vendor Name]]&amp;data[[#All],[Category]],0),),"")</f>
        <v/>
      </c>
      <c r="V52" s="2" t="str">
        <f t="array" ref="V52">IFERROR(INDEX(data[[#All],[Suffolk]],MATCH(get_cat!$B52&amp;$A$1,data[[#All],[Vendor Name]]&amp;data[[#All],[Category]],0),),"")</f>
        <v/>
      </c>
      <c r="W52" s="2" t="str">
        <f t="array" ref="W52">IFERROR(INDEX(data[[#All],[Worcester]],MATCH(get_cat!$B52&amp;$A$1,data[[#All],[Vendor Name]]&amp;data[[#All],[Category]],0),),"")</f>
        <v/>
      </c>
      <c r="X52" s="2" t="str">
        <f t="array" ref="X52">IFERROR(INDEX(data[[#All],[Contract Doc ID]],MATCH(get_cat!$B52&amp;$A$1,data[[#All],[Vendor Name]]&amp;data[[#All],[Category]],0),),"")</f>
        <v/>
      </c>
      <c r="Y52" s="19" t="str">
        <f t="array" ref="Y52">IFERROR(INDEX(data[[#All],[OSD Contract Manager]],MATCH(get_cat!$B52&amp;$A$1,data[[#All],[Vendor Name]]&amp;data[[#All],[Category]],0),),"")</f>
        <v/>
      </c>
    </row>
    <row r="53" spans="2:25" ht="19.5" x14ac:dyDescent="0.25">
      <c r="B53" s="8" t="str">
        <f t="array" ref="B53">IFERROR(INDEX(data[[#All],[Vendor Name]],SMALL(IF(data[[#All],[Category]]=$A$1,ROW(data[[#All],[Vendor Name]])),ROW(52:52)),1),"")</f>
        <v/>
      </c>
      <c r="C53" s="3" t="str">
        <f t="array" ref="C53">IFERROR(INDEX(data[[#All],[Vendor Contact Info]],MATCH(get_cat!$B53&amp;$A$1,data[[#All],[Vendor Name]]&amp;data[[#All],[Category]],0),),"")</f>
        <v/>
      </c>
      <c r="D53" s="9" t="str">
        <f t="array" ref="D53">IFERROR(INDEX(data[[#All],[Category]],MATCH(get_cat!$B53&amp;$A$1,data[[#All],[Vendor Name]]&amp;data[[#All],[Category]],0),),"")</f>
        <v/>
      </c>
      <c r="E53" s="3" t="str">
        <f t="array" ref="E53">IFERROR(INDEX(data[[#All],[Email]],MATCH(get_cat!$B53&amp;$A$1,data[[#All],[Vendor Name]]&amp;data[[#All],[Category]],0),),"")</f>
        <v/>
      </c>
      <c r="F53" s="3" t="str">
        <f t="array" ref="F53">IFERROR(INDEX(data[[#All],[COMMBUYS MBPO Link2]],MATCH(get_cat!$B53&amp;$A$1,data[[#All],[Vendor Name]]&amp;data[[#All],[Category]],0),),"")</f>
        <v/>
      </c>
      <c r="G53" s="5" t="str">
        <f t="array" ref="G53">IFERROR(INDEX(data[[#All],[Prompt Pay]],MATCH(get_cat!$B53&amp;$A$1,data[[#All],[Vendor Name]]&amp;data[[#All],[Category]],0),),"")</f>
        <v/>
      </c>
      <c r="H53" s="5" t="str">
        <f t="array" ref="H53">IFERROR(INDEX(data[[#All],[% Markup Prevailing Wage2]],MATCH(get_cat!$B53&amp;$A$1,data[[#All],[Vendor Name]]&amp;data[[#All],[Category]],0),),"")</f>
        <v/>
      </c>
      <c r="I53" s="2" t="str">
        <f t="array" ref="I53">IFERROR(INDEX(data[[#All],[Statewide]],MATCH(get_cat!$B53&amp;$A$1,data[[#All],[Vendor Name]]&amp;data[[#All],[Category]],0),),"")</f>
        <v/>
      </c>
      <c r="J53" s="2" t="str">
        <f t="array" ref="J53">IFERROR(INDEX(data[[#All],[Barnstable]],MATCH(get_cat!$B53&amp;$A$1,data[[#All],[Vendor Name]]&amp;data[[#All],[Category]],0),),"")</f>
        <v/>
      </c>
      <c r="K53" s="2" t="str">
        <f t="array" ref="K53">IFERROR(INDEX(data[[#All],[Berkshire]],MATCH(get_cat!$B53&amp;$A$1,data[[#All],[Vendor Name]]&amp;data[[#All],[Category]],0),),"")</f>
        <v/>
      </c>
      <c r="L53" s="2" t="str">
        <f t="array" ref="L53">IFERROR(INDEX(data[[#All],[Bristol]],MATCH(get_cat!$B53&amp;$A$1,data[[#All],[Vendor Name]]&amp;data[[#All],[Category]],0),),"")</f>
        <v/>
      </c>
      <c r="M53" s="2" t="str">
        <f t="array" ref="M53">IFERROR(INDEX(data[[#All],[Dukes]],MATCH(get_cat!$B53&amp;$A$1,data[[#All],[Vendor Name]]&amp;data[[#All],[Category]],0),),"")</f>
        <v/>
      </c>
      <c r="N53" s="2" t="str">
        <f t="array" ref="N53">IFERROR(INDEX(data[[#All],[Essex]],MATCH(get_cat!$B53&amp;$A$1,data[[#All],[Vendor Name]]&amp;data[[#All],[Category]],0),),"")</f>
        <v/>
      </c>
      <c r="O53" s="2" t="str">
        <f t="array" ref="O53">IFERROR(INDEX(data[[#All],[Franklin]],MATCH(get_cat!$B53&amp;$A$1,data[[#All],[Vendor Name]]&amp;data[[#All],[Category]],0),),"")</f>
        <v/>
      </c>
      <c r="P53" s="2" t="str">
        <f t="array" ref="P53">IFERROR(INDEX(data[[#All],[Hampden]],MATCH(get_cat!$B53&amp;$A$1,data[[#All],[Vendor Name]]&amp;data[[#All],[Category]],0),),"")</f>
        <v/>
      </c>
      <c r="Q53" s="2" t="str">
        <f t="array" ref="Q53">IFERROR(INDEX(data[[#All],[Hampshire]],MATCH(get_cat!$B53&amp;$A$1,data[[#All],[Vendor Name]]&amp;data[[#All],[Category]],0),),"")</f>
        <v/>
      </c>
      <c r="R53" s="2" t="str">
        <f t="array" ref="R53">IFERROR(INDEX(data[[#All],[Middlesex]],MATCH(get_cat!$B53&amp;$A$1,data[[#All],[Vendor Name]]&amp;data[[#All],[Category]],0),),"")</f>
        <v/>
      </c>
      <c r="S53" s="2" t="str">
        <f t="array" ref="S53">IFERROR(INDEX(data[[#All],[Nantucket]],MATCH(get_cat!$B53&amp;$A$1,data[[#All],[Vendor Name]]&amp;data[[#All],[Category]],0),),"")</f>
        <v/>
      </c>
      <c r="T53" s="2" t="str">
        <f t="array" ref="T53">IFERROR(INDEX(data[[#All],[Norfolk]],MATCH(get_cat!$B53&amp;$A$1,data[[#All],[Vendor Name]]&amp;data[[#All],[Category]],0),),"")</f>
        <v/>
      </c>
      <c r="U53" s="2" t="str">
        <f t="array" ref="U53">IFERROR(INDEX(data[[#All],[Plymouth]],MATCH(get_cat!$B53&amp;$A$1,data[[#All],[Vendor Name]]&amp;data[[#All],[Category]],0),),"")</f>
        <v/>
      </c>
      <c r="V53" s="2" t="str">
        <f t="array" ref="V53">IFERROR(INDEX(data[[#All],[Suffolk]],MATCH(get_cat!$B53&amp;$A$1,data[[#All],[Vendor Name]]&amp;data[[#All],[Category]],0),),"")</f>
        <v/>
      </c>
      <c r="W53" s="2" t="str">
        <f t="array" ref="W53">IFERROR(INDEX(data[[#All],[Worcester]],MATCH(get_cat!$B53&amp;$A$1,data[[#All],[Vendor Name]]&amp;data[[#All],[Category]],0),),"")</f>
        <v/>
      </c>
      <c r="X53" s="2" t="str">
        <f t="array" ref="X53">IFERROR(INDEX(data[[#All],[Contract Doc ID]],MATCH(get_cat!$B53&amp;$A$1,data[[#All],[Vendor Name]]&amp;data[[#All],[Category]],0),),"")</f>
        <v/>
      </c>
      <c r="Y53" s="19" t="str">
        <f t="array" ref="Y53">IFERROR(INDEX(data[[#All],[OSD Contract Manager]],MATCH(get_cat!$B53&amp;$A$1,data[[#All],[Vendor Name]]&amp;data[[#All],[Category]],0),),"")</f>
        <v/>
      </c>
    </row>
    <row r="54" spans="2:25" ht="19.5" x14ac:dyDescent="0.25">
      <c r="B54" s="8" t="str">
        <f t="array" ref="B54">IFERROR(INDEX(data[[#All],[Vendor Name]],SMALL(IF(data[[#All],[Category]]=$A$1,ROW(data[[#All],[Vendor Name]])),ROW(53:53)),1),"")</f>
        <v/>
      </c>
      <c r="C54" s="3" t="str">
        <f t="array" ref="C54">IFERROR(INDEX(data[[#All],[Vendor Contact Info]],MATCH(get_cat!$B54&amp;$A$1,data[[#All],[Vendor Name]]&amp;data[[#All],[Category]],0),),"")</f>
        <v/>
      </c>
      <c r="D54" s="9" t="str">
        <f t="array" ref="D54">IFERROR(INDEX(data[[#All],[Category]],MATCH(get_cat!$B54&amp;$A$1,data[[#All],[Vendor Name]]&amp;data[[#All],[Category]],0),),"")</f>
        <v/>
      </c>
      <c r="E54" s="3" t="str">
        <f t="array" ref="E54">IFERROR(INDEX(data[[#All],[Email]],MATCH(get_cat!$B54&amp;$A$1,data[[#All],[Vendor Name]]&amp;data[[#All],[Category]],0),),"")</f>
        <v/>
      </c>
      <c r="F54" s="3" t="str">
        <f t="array" ref="F54">IFERROR(INDEX(data[[#All],[COMMBUYS MBPO Link2]],MATCH(get_cat!$B54&amp;$A$1,data[[#All],[Vendor Name]]&amp;data[[#All],[Category]],0),),"")</f>
        <v/>
      </c>
      <c r="G54" s="5" t="str">
        <f t="array" ref="G54">IFERROR(INDEX(data[[#All],[Prompt Pay]],MATCH(get_cat!$B54&amp;$A$1,data[[#All],[Vendor Name]]&amp;data[[#All],[Category]],0),),"")</f>
        <v/>
      </c>
      <c r="H54" s="5" t="str">
        <f t="array" ref="H54">IFERROR(INDEX(data[[#All],[% Markup Prevailing Wage2]],MATCH(get_cat!$B54&amp;$A$1,data[[#All],[Vendor Name]]&amp;data[[#All],[Category]],0),),"")</f>
        <v/>
      </c>
      <c r="I54" s="2" t="str">
        <f t="array" ref="I54">IFERROR(INDEX(data[[#All],[Statewide]],MATCH(get_cat!$B54&amp;$A$1,data[[#All],[Vendor Name]]&amp;data[[#All],[Category]],0),),"")</f>
        <v/>
      </c>
      <c r="J54" s="2" t="str">
        <f t="array" ref="J54">IFERROR(INDEX(data[[#All],[Barnstable]],MATCH(get_cat!$B54&amp;$A$1,data[[#All],[Vendor Name]]&amp;data[[#All],[Category]],0),),"")</f>
        <v/>
      </c>
      <c r="K54" s="2" t="str">
        <f t="array" ref="K54">IFERROR(INDEX(data[[#All],[Berkshire]],MATCH(get_cat!$B54&amp;$A$1,data[[#All],[Vendor Name]]&amp;data[[#All],[Category]],0),),"")</f>
        <v/>
      </c>
      <c r="L54" s="2" t="str">
        <f t="array" ref="L54">IFERROR(INDEX(data[[#All],[Bristol]],MATCH(get_cat!$B54&amp;$A$1,data[[#All],[Vendor Name]]&amp;data[[#All],[Category]],0),),"")</f>
        <v/>
      </c>
      <c r="M54" s="2" t="str">
        <f t="array" ref="M54">IFERROR(INDEX(data[[#All],[Dukes]],MATCH(get_cat!$B54&amp;$A$1,data[[#All],[Vendor Name]]&amp;data[[#All],[Category]],0),),"")</f>
        <v/>
      </c>
      <c r="N54" s="2" t="str">
        <f t="array" ref="N54">IFERROR(INDEX(data[[#All],[Essex]],MATCH(get_cat!$B54&amp;$A$1,data[[#All],[Vendor Name]]&amp;data[[#All],[Category]],0),),"")</f>
        <v/>
      </c>
      <c r="O54" s="2" t="str">
        <f t="array" ref="O54">IFERROR(INDEX(data[[#All],[Franklin]],MATCH(get_cat!$B54&amp;$A$1,data[[#All],[Vendor Name]]&amp;data[[#All],[Category]],0),),"")</f>
        <v/>
      </c>
      <c r="P54" s="2" t="str">
        <f t="array" ref="P54">IFERROR(INDEX(data[[#All],[Hampden]],MATCH(get_cat!$B54&amp;$A$1,data[[#All],[Vendor Name]]&amp;data[[#All],[Category]],0),),"")</f>
        <v/>
      </c>
      <c r="Q54" s="2" t="str">
        <f t="array" ref="Q54">IFERROR(INDEX(data[[#All],[Hampshire]],MATCH(get_cat!$B54&amp;$A$1,data[[#All],[Vendor Name]]&amp;data[[#All],[Category]],0),),"")</f>
        <v/>
      </c>
      <c r="R54" s="2" t="str">
        <f t="array" ref="R54">IFERROR(INDEX(data[[#All],[Middlesex]],MATCH(get_cat!$B54&amp;$A$1,data[[#All],[Vendor Name]]&amp;data[[#All],[Category]],0),),"")</f>
        <v/>
      </c>
      <c r="S54" s="2" t="str">
        <f t="array" ref="S54">IFERROR(INDEX(data[[#All],[Nantucket]],MATCH(get_cat!$B54&amp;$A$1,data[[#All],[Vendor Name]]&amp;data[[#All],[Category]],0),),"")</f>
        <v/>
      </c>
      <c r="T54" s="2" t="str">
        <f t="array" ref="T54">IFERROR(INDEX(data[[#All],[Norfolk]],MATCH(get_cat!$B54&amp;$A$1,data[[#All],[Vendor Name]]&amp;data[[#All],[Category]],0),),"")</f>
        <v/>
      </c>
      <c r="U54" s="2" t="str">
        <f t="array" ref="U54">IFERROR(INDEX(data[[#All],[Plymouth]],MATCH(get_cat!$B54&amp;$A$1,data[[#All],[Vendor Name]]&amp;data[[#All],[Category]],0),),"")</f>
        <v/>
      </c>
      <c r="V54" s="2" t="str">
        <f t="array" ref="V54">IFERROR(INDEX(data[[#All],[Suffolk]],MATCH(get_cat!$B54&amp;$A$1,data[[#All],[Vendor Name]]&amp;data[[#All],[Category]],0),),"")</f>
        <v/>
      </c>
      <c r="W54" s="2" t="str">
        <f t="array" ref="W54">IFERROR(INDEX(data[[#All],[Worcester]],MATCH(get_cat!$B54&amp;$A$1,data[[#All],[Vendor Name]]&amp;data[[#All],[Category]],0),),"")</f>
        <v/>
      </c>
      <c r="X54" s="2" t="str">
        <f t="array" ref="X54">IFERROR(INDEX(data[[#All],[Contract Doc ID]],MATCH(get_cat!$B54&amp;$A$1,data[[#All],[Vendor Name]]&amp;data[[#All],[Category]],0),),"")</f>
        <v/>
      </c>
      <c r="Y54" s="19" t="str">
        <f t="array" ref="Y54">IFERROR(INDEX(data[[#All],[OSD Contract Manager]],MATCH(get_cat!$B54&amp;$A$1,data[[#All],[Vendor Name]]&amp;data[[#All],[Category]],0),),"")</f>
        <v/>
      </c>
    </row>
    <row r="55" spans="2:25" ht="19.5" x14ac:dyDescent="0.25">
      <c r="B55" s="8" t="str">
        <f t="array" ref="B55">IFERROR(INDEX(data[[#All],[Vendor Name]],SMALL(IF(data[[#All],[Category]]=$A$1,ROW(data[[#All],[Vendor Name]])),ROW(54:54)),1),"")</f>
        <v/>
      </c>
      <c r="C55" s="3" t="str">
        <f t="array" ref="C55">IFERROR(INDEX(data[[#All],[Vendor Contact Info]],MATCH(get_cat!$B55&amp;$A$1,data[[#All],[Vendor Name]]&amp;data[[#All],[Category]],0),),"")</f>
        <v/>
      </c>
      <c r="D55" s="9" t="str">
        <f t="array" ref="D55">IFERROR(INDEX(data[[#All],[Category]],MATCH(get_cat!$B55&amp;$A$1,data[[#All],[Vendor Name]]&amp;data[[#All],[Category]],0),),"")</f>
        <v/>
      </c>
      <c r="E55" s="3" t="str">
        <f t="array" ref="E55">IFERROR(INDEX(data[[#All],[Email]],MATCH(get_cat!$B55&amp;$A$1,data[[#All],[Vendor Name]]&amp;data[[#All],[Category]],0),),"")</f>
        <v/>
      </c>
      <c r="F55" s="3" t="str">
        <f t="array" ref="F55">IFERROR(INDEX(data[[#All],[COMMBUYS MBPO Link2]],MATCH(get_cat!$B55&amp;$A$1,data[[#All],[Vendor Name]]&amp;data[[#All],[Category]],0),),"")</f>
        <v/>
      </c>
      <c r="G55" s="5" t="str">
        <f t="array" ref="G55">IFERROR(INDEX(data[[#All],[Prompt Pay]],MATCH(get_cat!$B55&amp;$A$1,data[[#All],[Vendor Name]]&amp;data[[#All],[Category]],0),),"")</f>
        <v/>
      </c>
      <c r="H55" s="5" t="str">
        <f t="array" ref="H55">IFERROR(INDEX(data[[#All],[% Markup Prevailing Wage2]],MATCH(get_cat!$B55&amp;$A$1,data[[#All],[Vendor Name]]&amp;data[[#All],[Category]],0),),"")</f>
        <v/>
      </c>
      <c r="I55" s="2" t="str">
        <f t="array" ref="I55">IFERROR(INDEX(data[[#All],[Statewide]],MATCH(get_cat!$B55&amp;$A$1,data[[#All],[Vendor Name]]&amp;data[[#All],[Category]],0),),"")</f>
        <v/>
      </c>
      <c r="J55" s="2" t="str">
        <f t="array" ref="J55">IFERROR(INDEX(data[[#All],[Barnstable]],MATCH(get_cat!$B55&amp;$A$1,data[[#All],[Vendor Name]]&amp;data[[#All],[Category]],0),),"")</f>
        <v/>
      </c>
      <c r="K55" s="2" t="str">
        <f t="array" ref="K55">IFERROR(INDEX(data[[#All],[Berkshire]],MATCH(get_cat!$B55&amp;$A$1,data[[#All],[Vendor Name]]&amp;data[[#All],[Category]],0),),"")</f>
        <v/>
      </c>
      <c r="L55" s="2" t="str">
        <f t="array" ref="L55">IFERROR(INDEX(data[[#All],[Bristol]],MATCH(get_cat!$B55&amp;$A$1,data[[#All],[Vendor Name]]&amp;data[[#All],[Category]],0),),"")</f>
        <v/>
      </c>
      <c r="M55" s="2" t="str">
        <f t="array" ref="M55">IFERROR(INDEX(data[[#All],[Dukes]],MATCH(get_cat!$B55&amp;$A$1,data[[#All],[Vendor Name]]&amp;data[[#All],[Category]],0),),"")</f>
        <v/>
      </c>
      <c r="N55" s="2" t="str">
        <f t="array" ref="N55">IFERROR(INDEX(data[[#All],[Essex]],MATCH(get_cat!$B55&amp;$A$1,data[[#All],[Vendor Name]]&amp;data[[#All],[Category]],0),),"")</f>
        <v/>
      </c>
      <c r="O55" s="2" t="str">
        <f t="array" ref="O55">IFERROR(INDEX(data[[#All],[Franklin]],MATCH(get_cat!$B55&amp;$A$1,data[[#All],[Vendor Name]]&amp;data[[#All],[Category]],0),),"")</f>
        <v/>
      </c>
      <c r="P55" s="2" t="str">
        <f t="array" ref="P55">IFERROR(INDEX(data[[#All],[Hampden]],MATCH(get_cat!$B55&amp;$A$1,data[[#All],[Vendor Name]]&amp;data[[#All],[Category]],0),),"")</f>
        <v/>
      </c>
      <c r="Q55" s="2" t="str">
        <f t="array" ref="Q55">IFERROR(INDEX(data[[#All],[Hampshire]],MATCH(get_cat!$B55&amp;$A$1,data[[#All],[Vendor Name]]&amp;data[[#All],[Category]],0),),"")</f>
        <v/>
      </c>
      <c r="R55" s="2" t="str">
        <f t="array" ref="R55">IFERROR(INDEX(data[[#All],[Middlesex]],MATCH(get_cat!$B55&amp;$A$1,data[[#All],[Vendor Name]]&amp;data[[#All],[Category]],0),),"")</f>
        <v/>
      </c>
      <c r="S55" s="2" t="str">
        <f t="array" ref="S55">IFERROR(INDEX(data[[#All],[Nantucket]],MATCH(get_cat!$B55&amp;$A$1,data[[#All],[Vendor Name]]&amp;data[[#All],[Category]],0),),"")</f>
        <v/>
      </c>
      <c r="T55" s="2" t="str">
        <f t="array" ref="T55">IFERROR(INDEX(data[[#All],[Norfolk]],MATCH(get_cat!$B55&amp;$A$1,data[[#All],[Vendor Name]]&amp;data[[#All],[Category]],0),),"")</f>
        <v/>
      </c>
      <c r="U55" s="2" t="str">
        <f t="array" ref="U55">IFERROR(INDEX(data[[#All],[Plymouth]],MATCH(get_cat!$B55&amp;$A$1,data[[#All],[Vendor Name]]&amp;data[[#All],[Category]],0),),"")</f>
        <v/>
      </c>
      <c r="V55" s="2" t="str">
        <f t="array" ref="V55">IFERROR(INDEX(data[[#All],[Suffolk]],MATCH(get_cat!$B55&amp;$A$1,data[[#All],[Vendor Name]]&amp;data[[#All],[Category]],0),),"")</f>
        <v/>
      </c>
      <c r="W55" s="2" t="str">
        <f t="array" ref="W55">IFERROR(INDEX(data[[#All],[Worcester]],MATCH(get_cat!$B55&amp;$A$1,data[[#All],[Vendor Name]]&amp;data[[#All],[Category]],0),),"")</f>
        <v/>
      </c>
      <c r="X55" s="2" t="str">
        <f t="array" ref="X55">IFERROR(INDEX(data[[#All],[Contract Doc ID]],MATCH(get_cat!$B55&amp;$A$1,data[[#All],[Vendor Name]]&amp;data[[#All],[Category]],0),),"")</f>
        <v/>
      </c>
      <c r="Y55" s="19" t="str">
        <f t="array" ref="Y55">IFERROR(INDEX(data[[#All],[OSD Contract Manager]],MATCH(get_cat!$B55&amp;$A$1,data[[#All],[Vendor Name]]&amp;data[[#All],[Category]],0),),"")</f>
        <v/>
      </c>
    </row>
    <row r="56" spans="2:25" ht="19.5" x14ac:dyDescent="0.25">
      <c r="B56" s="8" t="str">
        <f t="array" ref="B56">IFERROR(INDEX(data[[#All],[Vendor Name]],SMALL(IF(data[[#All],[Category]]=$A$1,ROW(data[[#All],[Vendor Name]])),ROW(55:55)),1),"")</f>
        <v/>
      </c>
      <c r="C56" s="3" t="str">
        <f t="array" ref="C56">IFERROR(INDEX(data[[#All],[Vendor Contact Info]],MATCH(get_cat!$B56&amp;$A$1,data[[#All],[Vendor Name]]&amp;data[[#All],[Category]],0),),"")</f>
        <v/>
      </c>
      <c r="D56" s="9" t="str">
        <f t="array" ref="D56">IFERROR(INDEX(data[[#All],[Category]],MATCH(get_cat!$B56&amp;$A$1,data[[#All],[Vendor Name]]&amp;data[[#All],[Category]],0),),"")</f>
        <v/>
      </c>
      <c r="E56" s="3" t="str">
        <f t="array" ref="E56">IFERROR(INDEX(data[[#All],[Email]],MATCH(get_cat!$B56&amp;$A$1,data[[#All],[Vendor Name]]&amp;data[[#All],[Category]],0),),"")</f>
        <v/>
      </c>
      <c r="F56" s="3" t="str">
        <f t="array" ref="F56">IFERROR(INDEX(data[[#All],[COMMBUYS MBPO Link2]],MATCH(get_cat!$B56&amp;$A$1,data[[#All],[Vendor Name]]&amp;data[[#All],[Category]],0),),"")</f>
        <v/>
      </c>
      <c r="G56" s="5" t="str">
        <f t="array" ref="G56">IFERROR(INDEX(data[[#All],[Prompt Pay]],MATCH(get_cat!$B56&amp;$A$1,data[[#All],[Vendor Name]]&amp;data[[#All],[Category]],0),),"")</f>
        <v/>
      </c>
      <c r="H56" s="5" t="str">
        <f t="array" ref="H56">IFERROR(INDEX(data[[#All],[% Markup Prevailing Wage2]],MATCH(get_cat!$B56&amp;$A$1,data[[#All],[Vendor Name]]&amp;data[[#All],[Category]],0),),"")</f>
        <v/>
      </c>
      <c r="I56" s="2" t="str">
        <f t="array" ref="I56">IFERROR(INDEX(data[[#All],[Statewide]],MATCH(get_cat!$B56&amp;$A$1,data[[#All],[Vendor Name]]&amp;data[[#All],[Category]],0),),"")</f>
        <v/>
      </c>
      <c r="J56" s="2" t="str">
        <f t="array" ref="J56">IFERROR(INDEX(data[[#All],[Barnstable]],MATCH(get_cat!$B56&amp;$A$1,data[[#All],[Vendor Name]]&amp;data[[#All],[Category]],0),),"")</f>
        <v/>
      </c>
      <c r="K56" s="2" t="str">
        <f t="array" ref="K56">IFERROR(INDEX(data[[#All],[Berkshire]],MATCH(get_cat!$B56&amp;$A$1,data[[#All],[Vendor Name]]&amp;data[[#All],[Category]],0),),"")</f>
        <v/>
      </c>
      <c r="L56" s="2" t="str">
        <f t="array" ref="L56">IFERROR(INDEX(data[[#All],[Bristol]],MATCH(get_cat!$B56&amp;$A$1,data[[#All],[Vendor Name]]&amp;data[[#All],[Category]],0),),"")</f>
        <v/>
      </c>
      <c r="M56" s="2" t="str">
        <f t="array" ref="M56">IFERROR(INDEX(data[[#All],[Dukes]],MATCH(get_cat!$B56&amp;$A$1,data[[#All],[Vendor Name]]&amp;data[[#All],[Category]],0),),"")</f>
        <v/>
      </c>
      <c r="N56" s="2" t="str">
        <f t="array" ref="N56">IFERROR(INDEX(data[[#All],[Essex]],MATCH(get_cat!$B56&amp;$A$1,data[[#All],[Vendor Name]]&amp;data[[#All],[Category]],0),),"")</f>
        <v/>
      </c>
      <c r="O56" s="2" t="str">
        <f t="array" ref="O56">IFERROR(INDEX(data[[#All],[Franklin]],MATCH(get_cat!$B56&amp;$A$1,data[[#All],[Vendor Name]]&amp;data[[#All],[Category]],0),),"")</f>
        <v/>
      </c>
      <c r="P56" s="2" t="str">
        <f t="array" ref="P56">IFERROR(INDEX(data[[#All],[Hampden]],MATCH(get_cat!$B56&amp;$A$1,data[[#All],[Vendor Name]]&amp;data[[#All],[Category]],0),),"")</f>
        <v/>
      </c>
      <c r="Q56" s="2" t="str">
        <f t="array" ref="Q56">IFERROR(INDEX(data[[#All],[Hampshire]],MATCH(get_cat!$B56&amp;$A$1,data[[#All],[Vendor Name]]&amp;data[[#All],[Category]],0),),"")</f>
        <v/>
      </c>
      <c r="R56" s="2" t="str">
        <f t="array" ref="R56">IFERROR(INDEX(data[[#All],[Middlesex]],MATCH(get_cat!$B56&amp;$A$1,data[[#All],[Vendor Name]]&amp;data[[#All],[Category]],0),),"")</f>
        <v/>
      </c>
      <c r="S56" s="2" t="str">
        <f t="array" ref="S56">IFERROR(INDEX(data[[#All],[Nantucket]],MATCH(get_cat!$B56&amp;$A$1,data[[#All],[Vendor Name]]&amp;data[[#All],[Category]],0),),"")</f>
        <v/>
      </c>
      <c r="T56" s="2" t="str">
        <f t="array" ref="T56">IFERROR(INDEX(data[[#All],[Norfolk]],MATCH(get_cat!$B56&amp;$A$1,data[[#All],[Vendor Name]]&amp;data[[#All],[Category]],0),),"")</f>
        <v/>
      </c>
      <c r="U56" s="2" t="str">
        <f t="array" ref="U56">IFERROR(INDEX(data[[#All],[Plymouth]],MATCH(get_cat!$B56&amp;$A$1,data[[#All],[Vendor Name]]&amp;data[[#All],[Category]],0),),"")</f>
        <v/>
      </c>
      <c r="V56" s="2" t="str">
        <f t="array" ref="V56">IFERROR(INDEX(data[[#All],[Suffolk]],MATCH(get_cat!$B56&amp;$A$1,data[[#All],[Vendor Name]]&amp;data[[#All],[Category]],0),),"")</f>
        <v/>
      </c>
      <c r="W56" s="2" t="str">
        <f t="array" ref="W56">IFERROR(INDEX(data[[#All],[Worcester]],MATCH(get_cat!$B56&amp;$A$1,data[[#All],[Vendor Name]]&amp;data[[#All],[Category]],0),),"")</f>
        <v/>
      </c>
      <c r="X56" s="2" t="str">
        <f t="array" ref="X56">IFERROR(INDEX(data[[#All],[Contract Doc ID]],MATCH(get_cat!$B56&amp;$A$1,data[[#All],[Vendor Name]]&amp;data[[#All],[Category]],0),),"")</f>
        <v/>
      </c>
      <c r="Y56" s="19" t="str">
        <f t="array" ref="Y56">IFERROR(INDEX(data[[#All],[OSD Contract Manager]],MATCH(get_cat!$B56&amp;$A$1,data[[#All],[Vendor Name]]&amp;data[[#All],[Category]],0),),"")</f>
        <v/>
      </c>
    </row>
    <row r="57" spans="2:25" ht="19.5" x14ac:dyDescent="0.25">
      <c r="B57" s="8" t="str">
        <f t="array" ref="B57">IFERROR(INDEX(data[[#All],[Vendor Name]],SMALL(IF(data[[#All],[Category]]=$A$1,ROW(data[[#All],[Vendor Name]])),ROW(56:56)),1),"")</f>
        <v/>
      </c>
      <c r="C57" s="3" t="str">
        <f t="array" ref="C57">IFERROR(INDEX(data[[#All],[Vendor Contact Info]],MATCH(get_cat!$B57&amp;$A$1,data[[#All],[Vendor Name]]&amp;data[[#All],[Category]],0),),"")</f>
        <v/>
      </c>
      <c r="D57" s="9" t="str">
        <f t="array" ref="D57">IFERROR(INDEX(data[[#All],[Category]],MATCH(get_cat!$B57&amp;$A$1,data[[#All],[Vendor Name]]&amp;data[[#All],[Category]],0),),"")</f>
        <v/>
      </c>
      <c r="E57" s="3" t="str">
        <f t="array" ref="E57">IFERROR(INDEX(data[[#All],[Email]],MATCH(get_cat!$B57&amp;$A$1,data[[#All],[Vendor Name]]&amp;data[[#All],[Category]],0),),"")</f>
        <v/>
      </c>
      <c r="F57" s="3" t="str">
        <f t="array" ref="F57">IFERROR(INDEX(data[[#All],[COMMBUYS MBPO Link2]],MATCH(get_cat!$B57&amp;$A$1,data[[#All],[Vendor Name]]&amp;data[[#All],[Category]],0),),"")</f>
        <v/>
      </c>
      <c r="G57" s="5" t="str">
        <f t="array" ref="G57">IFERROR(INDEX(data[[#All],[Prompt Pay]],MATCH(get_cat!$B57&amp;$A$1,data[[#All],[Vendor Name]]&amp;data[[#All],[Category]],0),),"")</f>
        <v/>
      </c>
      <c r="H57" s="5" t="str">
        <f t="array" ref="H57">IFERROR(INDEX(data[[#All],[% Markup Prevailing Wage2]],MATCH(get_cat!$B57&amp;$A$1,data[[#All],[Vendor Name]]&amp;data[[#All],[Category]],0),),"")</f>
        <v/>
      </c>
      <c r="I57" s="2" t="str">
        <f t="array" ref="I57">IFERROR(INDEX(data[[#All],[Statewide]],MATCH(get_cat!$B57&amp;$A$1,data[[#All],[Vendor Name]]&amp;data[[#All],[Category]],0),),"")</f>
        <v/>
      </c>
      <c r="J57" s="2" t="str">
        <f t="array" ref="J57">IFERROR(INDEX(data[[#All],[Barnstable]],MATCH(get_cat!$B57&amp;$A$1,data[[#All],[Vendor Name]]&amp;data[[#All],[Category]],0),),"")</f>
        <v/>
      </c>
      <c r="K57" s="2" t="str">
        <f t="array" ref="K57">IFERROR(INDEX(data[[#All],[Berkshire]],MATCH(get_cat!$B57&amp;$A$1,data[[#All],[Vendor Name]]&amp;data[[#All],[Category]],0),),"")</f>
        <v/>
      </c>
      <c r="L57" s="2" t="str">
        <f t="array" ref="L57">IFERROR(INDEX(data[[#All],[Bristol]],MATCH(get_cat!$B57&amp;$A$1,data[[#All],[Vendor Name]]&amp;data[[#All],[Category]],0),),"")</f>
        <v/>
      </c>
      <c r="M57" s="2" t="str">
        <f t="array" ref="M57">IFERROR(INDEX(data[[#All],[Dukes]],MATCH(get_cat!$B57&amp;$A$1,data[[#All],[Vendor Name]]&amp;data[[#All],[Category]],0),),"")</f>
        <v/>
      </c>
      <c r="N57" s="2" t="str">
        <f t="array" ref="N57">IFERROR(INDEX(data[[#All],[Essex]],MATCH(get_cat!$B57&amp;$A$1,data[[#All],[Vendor Name]]&amp;data[[#All],[Category]],0),),"")</f>
        <v/>
      </c>
      <c r="O57" s="2" t="str">
        <f t="array" ref="O57">IFERROR(INDEX(data[[#All],[Franklin]],MATCH(get_cat!$B57&amp;$A$1,data[[#All],[Vendor Name]]&amp;data[[#All],[Category]],0),),"")</f>
        <v/>
      </c>
      <c r="P57" s="2" t="str">
        <f t="array" ref="P57">IFERROR(INDEX(data[[#All],[Hampden]],MATCH(get_cat!$B57&amp;$A$1,data[[#All],[Vendor Name]]&amp;data[[#All],[Category]],0),),"")</f>
        <v/>
      </c>
      <c r="Q57" s="2" t="str">
        <f t="array" ref="Q57">IFERROR(INDEX(data[[#All],[Hampshire]],MATCH(get_cat!$B57&amp;$A$1,data[[#All],[Vendor Name]]&amp;data[[#All],[Category]],0),),"")</f>
        <v/>
      </c>
      <c r="R57" s="2" t="str">
        <f t="array" ref="R57">IFERROR(INDEX(data[[#All],[Middlesex]],MATCH(get_cat!$B57&amp;$A$1,data[[#All],[Vendor Name]]&amp;data[[#All],[Category]],0),),"")</f>
        <v/>
      </c>
      <c r="S57" s="2" t="str">
        <f t="array" ref="S57">IFERROR(INDEX(data[[#All],[Nantucket]],MATCH(get_cat!$B57&amp;$A$1,data[[#All],[Vendor Name]]&amp;data[[#All],[Category]],0),),"")</f>
        <v/>
      </c>
      <c r="T57" s="2" t="str">
        <f t="array" ref="T57">IFERROR(INDEX(data[[#All],[Norfolk]],MATCH(get_cat!$B57&amp;$A$1,data[[#All],[Vendor Name]]&amp;data[[#All],[Category]],0),),"")</f>
        <v/>
      </c>
      <c r="U57" s="2" t="str">
        <f t="array" ref="U57">IFERROR(INDEX(data[[#All],[Plymouth]],MATCH(get_cat!$B57&amp;$A$1,data[[#All],[Vendor Name]]&amp;data[[#All],[Category]],0),),"")</f>
        <v/>
      </c>
      <c r="V57" s="2" t="str">
        <f t="array" ref="V57">IFERROR(INDEX(data[[#All],[Suffolk]],MATCH(get_cat!$B57&amp;$A$1,data[[#All],[Vendor Name]]&amp;data[[#All],[Category]],0),),"")</f>
        <v/>
      </c>
      <c r="W57" s="2" t="str">
        <f t="array" ref="W57">IFERROR(INDEX(data[[#All],[Worcester]],MATCH(get_cat!$B57&amp;$A$1,data[[#All],[Vendor Name]]&amp;data[[#All],[Category]],0),),"")</f>
        <v/>
      </c>
      <c r="X57" s="2" t="str">
        <f t="array" ref="X57">IFERROR(INDEX(data[[#All],[Contract Doc ID]],MATCH(get_cat!$B57&amp;$A$1,data[[#All],[Vendor Name]]&amp;data[[#All],[Category]],0),),"")</f>
        <v/>
      </c>
      <c r="Y57" s="19" t="str">
        <f t="array" ref="Y57">IFERROR(INDEX(data[[#All],[OSD Contract Manager]],MATCH(get_cat!$B57&amp;$A$1,data[[#All],[Vendor Name]]&amp;data[[#All],[Category]],0),),"")</f>
        <v/>
      </c>
    </row>
    <row r="58" spans="2:25" ht="19.5" x14ac:dyDescent="0.25">
      <c r="B58" s="8" t="str">
        <f t="array" ref="B58">IFERROR(INDEX(data[[#All],[Vendor Name]],SMALL(IF(data[[#All],[Category]]=$A$1,ROW(data[[#All],[Vendor Name]])),ROW(57:57)),1),"")</f>
        <v/>
      </c>
      <c r="C58" s="3" t="str">
        <f t="array" ref="C58">IFERROR(INDEX(data[[#All],[Vendor Contact Info]],MATCH(get_cat!$B58&amp;$A$1,data[[#All],[Vendor Name]]&amp;data[[#All],[Category]],0),),"")</f>
        <v/>
      </c>
      <c r="D58" s="9" t="str">
        <f t="array" ref="D58">IFERROR(INDEX(data[[#All],[Category]],MATCH(get_cat!$B58&amp;$A$1,data[[#All],[Vendor Name]]&amp;data[[#All],[Category]],0),),"")</f>
        <v/>
      </c>
      <c r="E58" s="3" t="str">
        <f t="array" ref="E58">IFERROR(INDEX(data[[#All],[Email]],MATCH(get_cat!$B58&amp;$A$1,data[[#All],[Vendor Name]]&amp;data[[#All],[Category]],0),),"")</f>
        <v/>
      </c>
      <c r="F58" s="3" t="str">
        <f t="array" ref="F58">IFERROR(INDEX(data[[#All],[COMMBUYS MBPO Link2]],MATCH(get_cat!$B58&amp;$A$1,data[[#All],[Vendor Name]]&amp;data[[#All],[Category]],0),),"")</f>
        <v/>
      </c>
      <c r="G58" s="5" t="str">
        <f t="array" ref="G58">IFERROR(INDEX(data[[#All],[Prompt Pay]],MATCH(get_cat!$B58&amp;$A$1,data[[#All],[Vendor Name]]&amp;data[[#All],[Category]],0),),"")</f>
        <v/>
      </c>
      <c r="H58" s="5" t="str">
        <f t="array" ref="H58">IFERROR(INDEX(data[[#All],[% Markup Prevailing Wage2]],MATCH(get_cat!$B58&amp;$A$1,data[[#All],[Vendor Name]]&amp;data[[#All],[Category]],0),),"")</f>
        <v/>
      </c>
      <c r="I58" s="2" t="str">
        <f t="array" ref="I58">IFERROR(INDEX(data[[#All],[Statewide]],MATCH(get_cat!$B58&amp;$A$1,data[[#All],[Vendor Name]]&amp;data[[#All],[Category]],0),),"")</f>
        <v/>
      </c>
      <c r="J58" s="2" t="str">
        <f t="array" ref="J58">IFERROR(INDEX(data[[#All],[Barnstable]],MATCH(get_cat!$B58&amp;$A$1,data[[#All],[Vendor Name]]&amp;data[[#All],[Category]],0),),"")</f>
        <v/>
      </c>
      <c r="K58" s="2" t="str">
        <f t="array" ref="K58">IFERROR(INDEX(data[[#All],[Berkshire]],MATCH(get_cat!$B58&amp;$A$1,data[[#All],[Vendor Name]]&amp;data[[#All],[Category]],0),),"")</f>
        <v/>
      </c>
      <c r="L58" s="2" t="str">
        <f t="array" ref="L58">IFERROR(INDEX(data[[#All],[Bristol]],MATCH(get_cat!$B58&amp;$A$1,data[[#All],[Vendor Name]]&amp;data[[#All],[Category]],0),),"")</f>
        <v/>
      </c>
      <c r="M58" s="2" t="str">
        <f t="array" ref="M58">IFERROR(INDEX(data[[#All],[Dukes]],MATCH(get_cat!$B58&amp;$A$1,data[[#All],[Vendor Name]]&amp;data[[#All],[Category]],0),),"")</f>
        <v/>
      </c>
      <c r="N58" s="2" t="str">
        <f t="array" ref="N58">IFERROR(INDEX(data[[#All],[Essex]],MATCH(get_cat!$B58&amp;$A$1,data[[#All],[Vendor Name]]&amp;data[[#All],[Category]],0),),"")</f>
        <v/>
      </c>
      <c r="O58" s="2" t="str">
        <f t="array" ref="O58">IFERROR(INDEX(data[[#All],[Franklin]],MATCH(get_cat!$B58&amp;$A$1,data[[#All],[Vendor Name]]&amp;data[[#All],[Category]],0),),"")</f>
        <v/>
      </c>
      <c r="P58" s="2" t="str">
        <f t="array" ref="P58">IFERROR(INDEX(data[[#All],[Hampden]],MATCH(get_cat!$B58&amp;$A$1,data[[#All],[Vendor Name]]&amp;data[[#All],[Category]],0),),"")</f>
        <v/>
      </c>
      <c r="Q58" s="2" t="str">
        <f t="array" ref="Q58">IFERROR(INDEX(data[[#All],[Hampshire]],MATCH(get_cat!$B58&amp;$A$1,data[[#All],[Vendor Name]]&amp;data[[#All],[Category]],0),),"")</f>
        <v/>
      </c>
      <c r="R58" s="2" t="str">
        <f t="array" ref="R58">IFERROR(INDEX(data[[#All],[Middlesex]],MATCH(get_cat!$B58&amp;$A$1,data[[#All],[Vendor Name]]&amp;data[[#All],[Category]],0),),"")</f>
        <v/>
      </c>
      <c r="S58" s="2" t="str">
        <f t="array" ref="S58">IFERROR(INDEX(data[[#All],[Nantucket]],MATCH(get_cat!$B58&amp;$A$1,data[[#All],[Vendor Name]]&amp;data[[#All],[Category]],0),),"")</f>
        <v/>
      </c>
      <c r="T58" s="2" t="str">
        <f t="array" ref="T58">IFERROR(INDEX(data[[#All],[Norfolk]],MATCH(get_cat!$B58&amp;$A$1,data[[#All],[Vendor Name]]&amp;data[[#All],[Category]],0),),"")</f>
        <v/>
      </c>
      <c r="U58" s="2" t="str">
        <f t="array" ref="U58">IFERROR(INDEX(data[[#All],[Plymouth]],MATCH(get_cat!$B58&amp;$A$1,data[[#All],[Vendor Name]]&amp;data[[#All],[Category]],0),),"")</f>
        <v/>
      </c>
      <c r="V58" s="2" t="str">
        <f t="array" ref="V58">IFERROR(INDEX(data[[#All],[Suffolk]],MATCH(get_cat!$B58&amp;$A$1,data[[#All],[Vendor Name]]&amp;data[[#All],[Category]],0),),"")</f>
        <v/>
      </c>
      <c r="W58" s="2" t="str">
        <f t="array" ref="W58">IFERROR(INDEX(data[[#All],[Worcester]],MATCH(get_cat!$B58&amp;$A$1,data[[#All],[Vendor Name]]&amp;data[[#All],[Category]],0),),"")</f>
        <v/>
      </c>
      <c r="X58" s="2" t="str">
        <f t="array" ref="X58">IFERROR(INDEX(data[[#All],[Contract Doc ID]],MATCH(get_cat!$B58&amp;$A$1,data[[#All],[Vendor Name]]&amp;data[[#All],[Category]],0),),"")</f>
        <v/>
      </c>
      <c r="Y58" s="19" t="str">
        <f t="array" ref="Y58">IFERROR(INDEX(data[[#All],[OSD Contract Manager]],MATCH(get_cat!$B58&amp;$A$1,data[[#All],[Vendor Name]]&amp;data[[#All],[Category]],0),),"")</f>
        <v/>
      </c>
    </row>
    <row r="59" spans="2:25" ht="19.5" x14ac:dyDescent="0.25">
      <c r="B59" s="8" t="str">
        <f t="array" ref="B59">IFERROR(INDEX(data[[#All],[Vendor Name]],SMALL(IF(data[[#All],[Category]]=$A$1,ROW(data[[#All],[Vendor Name]])),ROW(58:58)),1),"")</f>
        <v/>
      </c>
      <c r="C59" s="3" t="str">
        <f t="array" ref="C59">IFERROR(INDEX(data[[#All],[Vendor Contact Info]],MATCH(get_cat!$B59&amp;$A$1,data[[#All],[Vendor Name]]&amp;data[[#All],[Category]],0),),"")</f>
        <v/>
      </c>
      <c r="D59" s="9" t="str">
        <f t="array" ref="D59">IFERROR(INDEX(data[[#All],[Category]],MATCH(get_cat!$B59&amp;$A$1,data[[#All],[Vendor Name]]&amp;data[[#All],[Category]],0),),"")</f>
        <v/>
      </c>
      <c r="E59" s="3" t="str">
        <f t="array" ref="E59">IFERROR(INDEX(data[[#All],[Email]],MATCH(get_cat!$B59&amp;$A$1,data[[#All],[Vendor Name]]&amp;data[[#All],[Category]],0),),"")</f>
        <v/>
      </c>
      <c r="F59" s="3" t="str">
        <f t="array" ref="F59">IFERROR(INDEX(data[[#All],[COMMBUYS MBPO Link2]],MATCH(get_cat!$B59&amp;$A$1,data[[#All],[Vendor Name]]&amp;data[[#All],[Category]],0),),"")</f>
        <v/>
      </c>
      <c r="G59" s="5" t="str">
        <f t="array" ref="G59">IFERROR(INDEX(data[[#All],[Prompt Pay]],MATCH(get_cat!$B59&amp;$A$1,data[[#All],[Vendor Name]]&amp;data[[#All],[Category]],0),),"")</f>
        <v/>
      </c>
      <c r="H59" s="5" t="str">
        <f t="array" ref="H59">IFERROR(INDEX(data[[#All],[% Markup Prevailing Wage2]],MATCH(get_cat!$B59&amp;$A$1,data[[#All],[Vendor Name]]&amp;data[[#All],[Category]],0),),"")</f>
        <v/>
      </c>
      <c r="I59" s="2" t="str">
        <f t="array" ref="I59">IFERROR(INDEX(data[[#All],[Statewide]],MATCH(get_cat!$B59&amp;$A$1,data[[#All],[Vendor Name]]&amp;data[[#All],[Category]],0),),"")</f>
        <v/>
      </c>
      <c r="J59" s="2" t="str">
        <f t="array" ref="J59">IFERROR(INDEX(data[[#All],[Barnstable]],MATCH(get_cat!$B59&amp;$A$1,data[[#All],[Vendor Name]]&amp;data[[#All],[Category]],0),),"")</f>
        <v/>
      </c>
      <c r="K59" s="2" t="str">
        <f t="array" ref="K59">IFERROR(INDEX(data[[#All],[Berkshire]],MATCH(get_cat!$B59&amp;$A$1,data[[#All],[Vendor Name]]&amp;data[[#All],[Category]],0),),"")</f>
        <v/>
      </c>
      <c r="L59" s="2" t="str">
        <f t="array" ref="L59">IFERROR(INDEX(data[[#All],[Bristol]],MATCH(get_cat!$B59&amp;$A$1,data[[#All],[Vendor Name]]&amp;data[[#All],[Category]],0),),"")</f>
        <v/>
      </c>
      <c r="M59" s="2" t="str">
        <f t="array" ref="M59">IFERROR(INDEX(data[[#All],[Dukes]],MATCH(get_cat!$B59&amp;$A$1,data[[#All],[Vendor Name]]&amp;data[[#All],[Category]],0),),"")</f>
        <v/>
      </c>
      <c r="N59" s="2" t="str">
        <f t="array" ref="N59">IFERROR(INDEX(data[[#All],[Essex]],MATCH(get_cat!$B59&amp;$A$1,data[[#All],[Vendor Name]]&amp;data[[#All],[Category]],0),),"")</f>
        <v/>
      </c>
      <c r="O59" s="2" t="str">
        <f t="array" ref="O59">IFERROR(INDEX(data[[#All],[Franklin]],MATCH(get_cat!$B59&amp;$A$1,data[[#All],[Vendor Name]]&amp;data[[#All],[Category]],0),),"")</f>
        <v/>
      </c>
      <c r="P59" s="2" t="str">
        <f t="array" ref="P59">IFERROR(INDEX(data[[#All],[Hampden]],MATCH(get_cat!$B59&amp;$A$1,data[[#All],[Vendor Name]]&amp;data[[#All],[Category]],0),),"")</f>
        <v/>
      </c>
      <c r="Q59" s="2" t="str">
        <f t="array" ref="Q59">IFERROR(INDEX(data[[#All],[Hampshire]],MATCH(get_cat!$B59&amp;$A$1,data[[#All],[Vendor Name]]&amp;data[[#All],[Category]],0),),"")</f>
        <v/>
      </c>
      <c r="R59" s="2" t="str">
        <f t="array" ref="R59">IFERROR(INDEX(data[[#All],[Middlesex]],MATCH(get_cat!$B59&amp;$A$1,data[[#All],[Vendor Name]]&amp;data[[#All],[Category]],0),),"")</f>
        <v/>
      </c>
      <c r="S59" s="2" t="str">
        <f t="array" ref="S59">IFERROR(INDEX(data[[#All],[Nantucket]],MATCH(get_cat!$B59&amp;$A$1,data[[#All],[Vendor Name]]&amp;data[[#All],[Category]],0),),"")</f>
        <v/>
      </c>
      <c r="T59" s="2" t="str">
        <f t="array" ref="T59">IFERROR(INDEX(data[[#All],[Norfolk]],MATCH(get_cat!$B59&amp;$A$1,data[[#All],[Vendor Name]]&amp;data[[#All],[Category]],0),),"")</f>
        <v/>
      </c>
      <c r="U59" s="2" t="str">
        <f t="array" ref="U59">IFERROR(INDEX(data[[#All],[Plymouth]],MATCH(get_cat!$B59&amp;$A$1,data[[#All],[Vendor Name]]&amp;data[[#All],[Category]],0),),"")</f>
        <v/>
      </c>
      <c r="V59" s="2" t="str">
        <f t="array" ref="V59">IFERROR(INDEX(data[[#All],[Suffolk]],MATCH(get_cat!$B59&amp;$A$1,data[[#All],[Vendor Name]]&amp;data[[#All],[Category]],0),),"")</f>
        <v/>
      </c>
      <c r="W59" s="2" t="str">
        <f t="array" ref="W59">IFERROR(INDEX(data[[#All],[Worcester]],MATCH(get_cat!$B59&amp;$A$1,data[[#All],[Vendor Name]]&amp;data[[#All],[Category]],0),),"")</f>
        <v/>
      </c>
      <c r="X59" s="2" t="str">
        <f t="array" ref="X59">IFERROR(INDEX(data[[#All],[Contract Doc ID]],MATCH(get_cat!$B59&amp;$A$1,data[[#All],[Vendor Name]]&amp;data[[#All],[Category]],0),),"")</f>
        <v/>
      </c>
      <c r="Y59" s="19" t="str">
        <f t="array" ref="Y59">IFERROR(INDEX(data[[#All],[OSD Contract Manager]],MATCH(get_cat!$B59&amp;$A$1,data[[#All],[Vendor Name]]&amp;data[[#All],[Category]],0),),"")</f>
        <v/>
      </c>
    </row>
    <row r="60" spans="2:25" ht="19.5" x14ac:dyDescent="0.25">
      <c r="B60" s="8" t="str">
        <f t="array" ref="B60">IFERROR(INDEX(data[[#All],[Vendor Name]],SMALL(IF(data[[#All],[Category]]=$A$1,ROW(data[[#All],[Vendor Name]])),ROW(59:59)),1),"")</f>
        <v/>
      </c>
      <c r="C60" s="3" t="str">
        <f t="array" ref="C60">IFERROR(INDEX(data[[#All],[Vendor Contact Info]],MATCH(get_cat!$B60&amp;$A$1,data[[#All],[Vendor Name]]&amp;data[[#All],[Category]],0),),"")</f>
        <v/>
      </c>
      <c r="D60" s="9" t="str">
        <f t="array" ref="D60">IFERROR(INDEX(data[[#All],[Category]],MATCH(get_cat!$B60&amp;$A$1,data[[#All],[Vendor Name]]&amp;data[[#All],[Category]],0),),"")</f>
        <v/>
      </c>
      <c r="E60" s="3" t="str">
        <f t="array" ref="E60">IFERROR(INDEX(data[[#All],[Email]],MATCH(get_cat!$B60&amp;$A$1,data[[#All],[Vendor Name]]&amp;data[[#All],[Category]],0),),"")</f>
        <v/>
      </c>
      <c r="F60" s="3" t="str">
        <f t="array" ref="F60">IFERROR(INDEX(data[[#All],[COMMBUYS MBPO Link2]],MATCH(get_cat!$B60&amp;$A$1,data[[#All],[Vendor Name]]&amp;data[[#All],[Category]],0),),"")</f>
        <v/>
      </c>
      <c r="G60" s="5" t="str">
        <f t="array" ref="G60">IFERROR(INDEX(data[[#All],[Prompt Pay]],MATCH(get_cat!$B60&amp;$A$1,data[[#All],[Vendor Name]]&amp;data[[#All],[Category]],0),),"")</f>
        <v/>
      </c>
      <c r="H60" s="5" t="str">
        <f t="array" ref="H60">IFERROR(INDEX(data[[#All],[% Markup Prevailing Wage2]],MATCH(get_cat!$B60&amp;$A$1,data[[#All],[Vendor Name]]&amp;data[[#All],[Category]],0),),"")</f>
        <v/>
      </c>
      <c r="I60" s="2" t="str">
        <f t="array" ref="I60">IFERROR(INDEX(data[[#All],[Statewide]],MATCH(get_cat!$B60&amp;$A$1,data[[#All],[Vendor Name]]&amp;data[[#All],[Category]],0),),"")</f>
        <v/>
      </c>
      <c r="J60" s="2" t="str">
        <f t="array" ref="J60">IFERROR(INDEX(data[[#All],[Barnstable]],MATCH(get_cat!$B60&amp;$A$1,data[[#All],[Vendor Name]]&amp;data[[#All],[Category]],0),),"")</f>
        <v/>
      </c>
      <c r="K60" s="2" t="str">
        <f t="array" ref="K60">IFERROR(INDEX(data[[#All],[Berkshire]],MATCH(get_cat!$B60&amp;$A$1,data[[#All],[Vendor Name]]&amp;data[[#All],[Category]],0),),"")</f>
        <v/>
      </c>
      <c r="L60" s="2" t="str">
        <f t="array" ref="L60">IFERROR(INDEX(data[[#All],[Bristol]],MATCH(get_cat!$B60&amp;$A$1,data[[#All],[Vendor Name]]&amp;data[[#All],[Category]],0),),"")</f>
        <v/>
      </c>
      <c r="M60" s="2" t="str">
        <f t="array" ref="M60">IFERROR(INDEX(data[[#All],[Dukes]],MATCH(get_cat!$B60&amp;$A$1,data[[#All],[Vendor Name]]&amp;data[[#All],[Category]],0),),"")</f>
        <v/>
      </c>
      <c r="N60" s="2" t="str">
        <f t="array" ref="N60">IFERROR(INDEX(data[[#All],[Essex]],MATCH(get_cat!$B60&amp;$A$1,data[[#All],[Vendor Name]]&amp;data[[#All],[Category]],0),),"")</f>
        <v/>
      </c>
      <c r="O60" s="2" t="str">
        <f t="array" ref="O60">IFERROR(INDEX(data[[#All],[Franklin]],MATCH(get_cat!$B60&amp;$A$1,data[[#All],[Vendor Name]]&amp;data[[#All],[Category]],0),),"")</f>
        <v/>
      </c>
      <c r="P60" s="2" t="str">
        <f t="array" ref="P60">IFERROR(INDEX(data[[#All],[Hampden]],MATCH(get_cat!$B60&amp;$A$1,data[[#All],[Vendor Name]]&amp;data[[#All],[Category]],0),),"")</f>
        <v/>
      </c>
      <c r="Q60" s="2" t="str">
        <f t="array" ref="Q60">IFERROR(INDEX(data[[#All],[Hampshire]],MATCH(get_cat!$B60&amp;$A$1,data[[#All],[Vendor Name]]&amp;data[[#All],[Category]],0),),"")</f>
        <v/>
      </c>
      <c r="R60" s="2" t="str">
        <f t="array" ref="R60">IFERROR(INDEX(data[[#All],[Middlesex]],MATCH(get_cat!$B60&amp;$A$1,data[[#All],[Vendor Name]]&amp;data[[#All],[Category]],0),),"")</f>
        <v/>
      </c>
      <c r="S60" s="2" t="str">
        <f t="array" ref="S60">IFERROR(INDEX(data[[#All],[Nantucket]],MATCH(get_cat!$B60&amp;$A$1,data[[#All],[Vendor Name]]&amp;data[[#All],[Category]],0),),"")</f>
        <v/>
      </c>
      <c r="T60" s="2" t="str">
        <f t="array" ref="T60">IFERROR(INDEX(data[[#All],[Norfolk]],MATCH(get_cat!$B60&amp;$A$1,data[[#All],[Vendor Name]]&amp;data[[#All],[Category]],0),),"")</f>
        <v/>
      </c>
      <c r="U60" s="2" t="str">
        <f t="array" ref="U60">IFERROR(INDEX(data[[#All],[Plymouth]],MATCH(get_cat!$B60&amp;$A$1,data[[#All],[Vendor Name]]&amp;data[[#All],[Category]],0),),"")</f>
        <v/>
      </c>
      <c r="V60" s="2" t="str">
        <f t="array" ref="V60">IFERROR(INDEX(data[[#All],[Suffolk]],MATCH(get_cat!$B60&amp;$A$1,data[[#All],[Vendor Name]]&amp;data[[#All],[Category]],0),),"")</f>
        <v/>
      </c>
      <c r="W60" s="2" t="str">
        <f t="array" ref="W60">IFERROR(INDEX(data[[#All],[Worcester]],MATCH(get_cat!$B60&amp;$A$1,data[[#All],[Vendor Name]]&amp;data[[#All],[Category]],0),),"")</f>
        <v/>
      </c>
      <c r="X60" s="2" t="str">
        <f t="array" ref="X60">IFERROR(INDEX(data[[#All],[Contract Doc ID]],MATCH(get_cat!$B60&amp;$A$1,data[[#All],[Vendor Name]]&amp;data[[#All],[Category]],0),),"")</f>
        <v/>
      </c>
      <c r="Y60" s="19" t="str">
        <f t="array" ref="Y60">IFERROR(INDEX(data[[#All],[OSD Contract Manager]],MATCH(get_cat!$B60&amp;$A$1,data[[#All],[Vendor Name]]&amp;data[[#All],[Category]],0),),"")</f>
        <v/>
      </c>
    </row>
    <row r="61" spans="2:25" ht="19.5" x14ac:dyDescent="0.25">
      <c r="B61" s="8" t="str">
        <f t="array" ref="B61">IFERROR(INDEX(data[[#All],[Vendor Name]],SMALL(IF(data[[#All],[Category]]=$A$1,ROW(data[[#All],[Vendor Name]])),ROW(60:60)),1),"")</f>
        <v/>
      </c>
      <c r="C61" s="3" t="str">
        <f t="array" ref="C61">IFERROR(INDEX(data[[#All],[Vendor Contact Info]],MATCH(get_cat!$B61&amp;$A$1,data[[#All],[Vendor Name]]&amp;data[[#All],[Category]],0),),"")</f>
        <v/>
      </c>
      <c r="D61" s="9" t="str">
        <f t="array" ref="D61">IFERROR(INDEX(data[[#All],[Category]],MATCH(get_cat!$B61&amp;$A$1,data[[#All],[Vendor Name]]&amp;data[[#All],[Category]],0),),"")</f>
        <v/>
      </c>
      <c r="E61" s="3" t="str">
        <f t="array" ref="E61">IFERROR(INDEX(data[[#All],[Email]],MATCH(get_cat!$B61&amp;$A$1,data[[#All],[Vendor Name]]&amp;data[[#All],[Category]],0),),"")</f>
        <v/>
      </c>
      <c r="F61" s="3" t="str">
        <f t="array" ref="F61">IFERROR(INDEX(data[[#All],[COMMBUYS MBPO Link2]],MATCH(get_cat!$B61&amp;$A$1,data[[#All],[Vendor Name]]&amp;data[[#All],[Category]],0),),"")</f>
        <v/>
      </c>
      <c r="G61" s="5" t="str">
        <f t="array" ref="G61">IFERROR(INDEX(data[[#All],[Prompt Pay]],MATCH(get_cat!$B61&amp;$A$1,data[[#All],[Vendor Name]]&amp;data[[#All],[Category]],0),),"")</f>
        <v/>
      </c>
      <c r="H61" s="5" t="str">
        <f t="array" ref="H61">IFERROR(INDEX(data[[#All],[% Markup Prevailing Wage2]],MATCH(get_cat!$B61&amp;$A$1,data[[#All],[Vendor Name]]&amp;data[[#All],[Category]],0),),"")</f>
        <v/>
      </c>
      <c r="I61" s="2" t="str">
        <f t="array" ref="I61">IFERROR(INDEX(data[[#All],[Statewide]],MATCH(get_cat!$B61&amp;$A$1,data[[#All],[Vendor Name]]&amp;data[[#All],[Category]],0),),"")</f>
        <v/>
      </c>
      <c r="J61" s="2" t="str">
        <f t="array" ref="J61">IFERROR(INDEX(data[[#All],[Barnstable]],MATCH(get_cat!$B61&amp;$A$1,data[[#All],[Vendor Name]]&amp;data[[#All],[Category]],0),),"")</f>
        <v/>
      </c>
      <c r="K61" s="2" t="str">
        <f t="array" ref="K61">IFERROR(INDEX(data[[#All],[Berkshire]],MATCH(get_cat!$B61&amp;$A$1,data[[#All],[Vendor Name]]&amp;data[[#All],[Category]],0),),"")</f>
        <v/>
      </c>
      <c r="L61" s="2" t="str">
        <f t="array" ref="L61">IFERROR(INDEX(data[[#All],[Bristol]],MATCH(get_cat!$B61&amp;$A$1,data[[#All],[Vendor Name]]&amp;data[[#All],[Category]],0),),"")</f>
        <v/>
      </c>
      <c r="M61" s="2" t="str">
        <f t="array" ref="M61">IFERROR(INDEX(data[[#All],[Dukes]],MATCH(get_cat!$B61&amp;$A$1,data[[#All],[Vendor Name]]&amp;data[[#All],[Category]],0),),"")</f>
        <v/>
      </c>
      <c r="N61" s="2" t="str">
        <f t="array" ref="N61">IFERROR(INDEX(data[[#All],[Essex]],MATCH(get_cat!$B61&amp;$A$1,data[[#All],[Vendor Name]]&amp;data[[#All],[Category]],0),),"")</f>
        <v/>
      </c>
      <c r="O61" s="2" t="str">
        <f t="array" ref="O61">IFERROR(INDEX(data[[#All],[Franklin]],MATCH(get_cat!$B61&amp;$A$1,data[[#All],[Vendor Name]]&amp;data[[#All],[Category]],0),),"")</f>
        <v/>
      </c>
      <c r="P61" s="2" t="str">
        <f t="array" ref="P61">IFERROR(INDEX(data[[#All],[Hampden]],MATCH(get_cat!$B61&amp;$A$1,data[[#All],[Vendor Name]]&amp;data[[#All],[Category]],0),),"")</f>
        <v/>
      </c>
      <c r="Q61" s="2" t="str">
        <f t="array" ref="Q61">IFERROR(INDEX(data[[#All],[Hampshire]],MATCH(get_cat!$B61&amp;$A$1,data[[#All],[Vendor Name]]&amp;data[[#All],[Category]],0),),"")</f>
        <v/>
      </c>
      <c r="R61" s="2" t="str">
        <f t="array" ref="R61">IFERROR(INDEX(data[[#All],[Middlesex]],MATCH(get_cat!$B61&amp;$A$1,data[[#All],[Vendor Name]]&amp;data[[#All],[Category]],0),),"")</f>
        <v/>
      </c>
      <c r="S61" s="2" t="str">
        <f t="array" ref="S61">IFERROR(INDEX(data[[#All],[Nantucket]],MATCH(get_cat!$B61&amp;$A$1,data[[#All],[Vendor Name]]&amp;data[[#All],[Category]],0),),"")</f>
        <v/>
      </c>
      <c r="T61" s="2" t="str">
        <f t="array" ref="T61">IFERROR(INDEX(data[[#All],[Norfolk]],MATCH(get_cat!$B61&amp;$A$1,data[[#All],[Vendor Name]]&amp;data[[#All],[Category]],0),),"")</f>
        <v/>
      </c>
      <c r="U61" s="2" t="str">
        <f t="array" ref="U61">IFERROR(INDEX(data[[#All],[Plymouth]],MATCH(get_cat!$B61&amp;$A$1,data[[#All],[Vendor Name]]&amp;data[[#All],[Category]],0),),"")</f>
        <v/>
      </c>
      <c r="V61" s="2" t="str">
        <f t="array" ref="V61">IFERROR(INDEX(data[[#All],[Suffolk]],MATCH(get_cat!$B61&amp;$A$1,data[[#All],[Vendor Name]]&amp;data[[#All],[Category]],0),),"")</f>
        <v/>
      </c>
      <c r="W61" s="2" t="str">
        <f t="array" ref="W61">IFERROR(INDEX(data[[#All],[Worcester]],MATCH(get_cat!$B61&amp;$A$1,data[[#All],[Vendor Name]]&amp;data[[#All],[Category]],0),),"")</f>
        <v/>
      </c>
      <c r="X61" s="2" t="str">
        <f t="array" ref="X61">IFERROR(INDEX(data[[#All],[Contract Doc ID]],MATCH(get_cat!$B61&amp;$A$1,data[[#All],[Vendor Name]]&amp;data[[#All],[Category]],0),),"")</f>
        <v/>
      </c>
      <c r="Y61" s="19" t="str">
        <f t="array" ref="Y61">IFERROR(INDEX(data[[#All],[OSD Contract Manager]],MATCH(get_cat!$B61&amp;$A$1,data[[#All],[Vendor Name]]&amp;data[[#All],[Category]],0),),"")</f>
        <v/>
      </c>
    </row>
    <row r="62" spans="2:25" ht="19.5" x14ac:dyDescent="0.25">
      <c r="B62" s="8" t="str">
        <f t="array" ref="B62">IFERROR(INDEX(data[[#All],[Vendor Name]],SMALL(IF(data[[#All],[Category]]=$A$1,ROW(data[[#All],[Vendor Name]])),ROW(61:61)),1),"")</f>
        <v/>
      </c>
      <c r="C62" s="3" t="str">
        <f t="array" ref="C62">IFERROR(INDEX(data[[#All],[Vendor Contact Info]],MATCH(get_cat!$B62&amp;$A$1,data[[#All],[Vendor Name]]&amp;data[[#All],[Category]],0),),"")</f>
        <v/>
      </c>
      <c r="D62" s="9" t="str">
        <f t="array" ref="D62">IFERROR(INDEX(data[[#All],[Category]],MATCH(get_cat!$B62&amp;$A$1,data[[#All],[Vendor Name]]&amp;data[[#All],[Category]],0),),"")</f>
        <v/>
      </c>
      <c r="E62" s="3" t="str">
        <f t="array" ref="E62">IFERROR(INDEX(data[[#All],[Email]],MATCH(get_cat!$B62&amp;$A$1,data[[#All],[Vendor Name]]&amp;data[[#All],[Category]],0),),"")</f>
        <v/>
      </c>
      <c r="F62" s="3" t="str">
        <f t="array" ref="F62">IFERROR(INDEX(data[[#All],[COMMBUYS MBPO Link2]],MATCH(get_cat!$B62&amp;$A$1,data[[#All],[Vendor Name]]&amp;data[[#All],[Category]],0),),"")</f>
        <v/>
      </c>
      <c r="G62" s="5" t="str">
        <f t="array" ref="G62">IFERROR(INDEX(data[[#All],[Prompt Pay]],MATCH(get_cat!$B62&amp;$A$1,data[[#All],[Vendor Name]]&amp;data[[#All],[Category]],0),),"")</f>
        <v/>
      </c>
      <c r="H62" s="5" t="str">
        <f t="array" ref="H62">IFERROR(INDEX(data[[#All],[% Markup Prevailing Wage2]],MATCH(get_cat!$B62&amp;$A$1,data[[#All],[Vendor Name]]&amp;data[[#All],[Category]],0),),"")</f>
        <v/>
      </c>
      <c r="I62" s="2" t="str">
        <f t="array" ref="I62">IFERROR(INDEX(data[[#All],[Statewide]],MATCH(get_cat!$B62&amp;$A$1,data[[#All],[Vendor Name]]&amp;data[[#All],[Category]],0),),"")</f>
        <v/>
      </c>
      <c r="J62" s="2" t="str">
        <f t="array" ref="J62">IFERROR(INDEX(data[[#All],[Barnstable]],MATCH(get_cat!$B62&amp;$A$1,data[[#All],[Vendor Name]]&amp;data[[#All],[Category]],0),),"")</f>
        <v/>
      </c>
      <c r="K62" s="2" t="str">
        <f t="array" ref="K62">IFERROR(INDEX(data[[#All],[Berkshire]],MATCH(get_cat!$B62&amp;$A$1,data[[#All],[Vendor Name]]&amp;data[[#All],[Category]],0),),"")</f>
        <v/>
      </c>
      <c r="L62" s="2" t="str">
        <f t="array" ref="L62">IFERROR(INDEX(data[[#All],[Bristol]],MATCH(get_cat!$B62&amp;$A$1,data[[#All],[Vendor Name]]&amp;data[[#All],[Category]],0),),"")</f>
        <v/>
      </c>
      <c r="M62" s="2" t="str">
        <f t="array" ref="M62">IFERROR(INDEX(data[[#All],[Dukes]],MATCH(get_cat!$B62&amp;$A$1,data[[#All],[Vendor Name]]&amp;data[[#All],[Category]],0),),"")</f>
        <v/>
      </c>
      <c r="N62" s="2" t="str">
        <f t="array" ref="N62">IFERROR(INDEX(data[[#All],[Essex]],MATCH(get_cat!$B62&amp;$A$1,data[[#All],[Vendor Name]]&amp;data[[#All],[Category]],0),),"")</f>
        <v/>
      </c>
      <c r="O62" s="2" t="str">
        <f t="array" ref="O62">IFERROR(INDEX(data[[#All],[Franklin]],MATCH(get_cat!$B62&amp;$A$1,data[[#All],[Vendor Name]]&amp;data[[#All],[Category]],0),),"")</f>
        <v/>
      </c>
      <c r="P62" s="2" t="str">
        <f t="array" ref="P62">IFERROR(INDEX(data[[#All],[Hampden]],MATCH(get_cat!$B62&amp;$A$1,data[[#All],[Vendor Name]]&amp;data[[#All],[Category]],0),),"")</f>
        <v/>
      </c>
      <c r="Q62" s="2" t="str">
        <f t="array" ref="Q62">IFERROR(INDEX(data[[#All],[Hampshire]],MATCH(get_cat!$B62&amp;$A$1,data[[#All],[Vendor Name]]&amp;data[[#All],[Category]],0),),"")</f>
        <v/>
      </c>
      <c r="R62" s="2" t="str">
        <f t="array" ref="R62">IFERROR(INDEX(data[[#All],[Middlesex]],MATCH(get_cat!$B62&amp;$A$1,data[[#All],[Vendor Name]]&amp;data[[#All],[Category]],0),),"")</f>
        <v/>
      </c>
      <c r="S62" s="2" t="str">
        <f t="array" ref="S62">IFERROR(INDEX(data[[#All],[Nantucket]],MATCH(get_cat!$B62&amp;$A$1,data[[#All],[Vendor Name]]&amp;data[[#All],[Category]],0),),"")</f>
        <v/>
      </c>
      <c r="T62" s="2" t="str">
        <f t="array" ref="T62">IFERROR(INDEX(data[[#All],[Norfolk]],MATCH(get_cat!$B62&amp;$A$1,data[[#All],[Vendor Name]]&amp;data[[#All],[Category]],0),),"")</f>
        <v/>
      </c>
      <c r="U62" s="2" t="str">
        <f t="array" ref="U62">IFERROR(INDEX(data[[#All],[Plymouth]],MATCH(get_cat!$B62&amp;$A$1,data[[#All],[Vendor Name]]&amp;data[[#All],[Category]],0),),"")</f>
        <v/>
      </c>
      <c r="V62" s="2" t="str">
        <f t="array" ref="V62">IFERROR(INDEX(data[[#All],[Suffolk]],MATCH(get_cat!$B62&amp;$A$1,data[[#All],[Vendor Name]]&amp;data[[#All],[Category]],0),),"")</f>
        <v/>
      </c>
      <c r="W62" s="2" t="str">
        <f t="array" ref="W62">IFERROR(INDEX(data[[#All],[Worcester]],MATCH(get_cat!$B62&amp;$A$1,data[[#All],[Vendor Name]]&amp;data[[#All],[Category]],0),),"")</f>
        <v/>
      </c>
      <c r="X62" s="2" t="str">
        <f t="array" ref="X62">IFERROR(INDEX(data[[#All],[Contract Doc ID]],MATCH(get_cat!$B62&amp;$A$1,data[[#All],[Vendor Name]]&amp;data[[#All],[Category]],0),),"")</f>
        <v/>
      </c>
      <c r="Y62" s="19" t="str">
        <f t="array" ref="Y62">IFERROR(INDEX(data[[#All],[OSD Contract Manager]],MATCH(get_cat!$B62&amp;$A$1,data[[#All],[Vendor Name]]&amp;data[[#All],[Category]],0),),"")</f>
        <v/>
      </c>
    </row>
    <row r="63" spans="2:25" ht="19.5" x14ac:dyDescent="0.25">
      <c r="B63" s="8" t="str">
        <f t="array" ref="B63">IFERROR(INDEX(data[[#All],[Vendor Name]],SMALL(IF(data[[#All],[Category]]=$A$1,ROW(data[[#All],[Vendor Name]])),ROW(62:62)),1),"")</f>
        <v/>
      </c>
      <c r="C63" s="3" t="str">
        <f t="array" ref="C63">IFERROR(INDEX(data[[#All],[Vendor Contact Info]],MATCH(get_cat!$B63&amp;$A$1,data[[#All],[Vendor Name]]&amp;data[[#All],[Category]],0),),"")</f>
        <v/>
      </c>
      <c r="D63" s="9" t="str">
        <f t="array" ref="D63">IFERROR(INDEX(data[[#All],[Category]],MATCH(get_cat!$B63&amp;$A$1,data[[#All],[Vendor Name]]&amp;data[[#All],[Category]],0),),"")</f>
        <v/>
      </c>
      <c r="E63" s="3" t="str">
        <f t="array" ref="E63">IFERROR(INDEX(data[[#All],[Email]],MATCH(get_cat!$B63&amp;$A$1,data[[#All],[Vendor Name]]&amp;data[[#All],[Category]],0),),"")</f>
        <v/>
      </c>
      <c r="F63" s="3" t="str">
        <f t="array" ref="F63">IFERROR(INDEX(data[[#All],[COMMBUYS MBPO Link2]],MATCH(get_cat!$B63&amp;$A$1,data[[#All],[Vendor Name]]&amp;data[[#All],[Category]],0),),"")</f>
        <v/>
      </c>
      <c r="G63" s="5" t="str">
        <f t="array" ref="G63">IFERROR(INDEX(data[[#All],[Prompt Pay]],MATCH(get_cat!$B63&amp;$A$1,data[[#All],[Vendor Name]]&amp;data[[#All],[Category]],0),),"")</f>
        <v/>
      </c>
      <c r="H63" s="5" t="str">
        <f t="array" ref="H63">IFERROR(INDEX(data[[#All],[% Markup Prevailing Wage2]],MATCH(get_cat!$B63&amp;$A$1,data[[#All],[Vendor Name]]&amp;data[[#All],[Category]],0),),"")</f>
        <v/>
      </c>
      <c r="I63" s="2" t="str">
        <f t="array" ref="I63">IFERROR(INDEX(data[[#All],[Statewide]],MATCH(get_cat!$B63&amp;$A$1,data[[#All],[Vendor Name]]&amp;data[[#All],[Category]],0),),"")</f>
        <v/>
      </c>
      <c r="J63" s="2" t="str">
        <f t="array" ref="J63">IFERROR(INDEX(data[[#All],[Barnstable]],MATCH(get_cat!$B63&amp;$A$1,data[[#All],[Vendor Name]]&amp;data[[#All],[Category]],0),),"")</f>
        <v/>
      </c>
      <c r="K63" s="2" t="str">
        <f t="array" ref="K63">IFERROR(INDEX(data[[#All],[Berkshire]],MATCH(get_cat!$B63&amp;$A$1,data[[#All],[Vendor Name]]&amp;data[[#All],[Category]],0),),"")</f>
        <v/>
      </c>
      <c r="L63" s="2" t="str">
        <f t="array" ref="L63">IFERROR(INDEX(data[[#All],[Bristol]],MATCH(get_cat!$B63&amp;$A$1,data[[#All],[Vendor Name]]&amp;data[[#All],[Category]],0),),"")</f>
        <v/>
      </c>
      <c r="M63" s="2" t="str">
        <f t="array" ref="M63">IFERROR(INDEX(data[[#All],[Dukes]],MATCH(get_cat!$B63&amp;$A$1,data[[#All],[Vendor Name]]&amp;data[[#All],[Category]],0),),"")</f>
        <v/>
      </c>
      <c r="N63" s="2" t="str">
        <f t="array" ref="N63">IFERROR(INDEX(data[[#All],[Essex]],MATCH(get_cat!$B63&amp;$A$1,data[[#All],[Vendor Name]]&amp;data[[#All],[Category]],0),),"")</f>
        <v/>
      </c>
      <c r="O63" s="2" t="str">
        <f t="array" ref="O63">IFERROR(INDEX(data[[#All],[Franklin]],MATCH(get_cat!$B63&amp;$A$1,data[[#All],[Vendor Name]]&amp;data[[#All],[Category]],0),),"")</f>
        <v/>
      </c>
      <c r="P63" s="2" t="str">
        <f t="array" ref="P63">IFERROR(INDEX(data[[#All],[Hampden]],MATCH(get_cat!$B63&amp;$A$1,data[[#All],[Vendor Name]]&amp;data[[#All],[Category]],0),),"")</f>
        <v/>
      </c>
      <c r="Q63" s="2" t="str">
        <f t="array" ref="Q63">IFERROR(INDEX(data[[#All],[Hampshire]],MATCH(get_cat!$B63&amp;$A$1,data[[#All],[Vendor Name]]&amp;data[[#All],[Category]],0),),"")</f>
        <v/>
      </c>
      <c r="R63" s="2" t="str">
        <f t="array" ref="R63">IFERROR(INDEX(data[[#All],[Middlesex]],MATCH(get_cat!$B63&amp;$A$1,data[[#All],[Vendor Name]]&amp;data[[#All],[Category]],0),),"")</f>
        <v/>
      </c>
      <c r="S63" s="2" t="str">
        <f t="array" ref="S63">IFERROR(INDEX(data[[#All],[Nantucket]],MATCH(get_cat!$B63&amp;$A$1,data[[#All],[Vendor Name]]&amp;data[[#All],[Category]],0),),"")</f>
        <v/>
      </c>
      <c r="T63" s="2" t="str">
        <f t="array" ref="T63">IFERROR(INDEX(data[[#All],[Norfolk]],MATCH(get_cat!$B63&amp;$A$1,data[[#All],[Vendor Name]]&amp;data[[#All],[Category]],0),),"")</f>
        <v/>
      </c>
      <c r="U63" s="2" t="str">
        <f t="array" ref="U63">IFERROR(INDEX(data[[#All],[Plymouth]],MATCH(get_cat!$B63&amp;$A$1,data[[#All],[Vendor Name]]&amp;data[[#All],[Category]],0),),"")</f>
        <v/>
      </c>
      <c r="V63" s="2" t="str">
        <f t="array" ref="V63">IFERROR(INDEX(data[[#All],[Suffolk]],MATCH(get_cat!$B63&amp;$A$1,data[[#All],[Vendor Name]]&amp;data[[#All],[Category]],0),),"")</f>
        <v/>
      </c>
      <c r="W63" s="2" t="str">
        <f t="array" ref="W63">IFERROR(INDEX(data[[#All],[Worcester]],MATCH(get_cat!$B63&amp;$A$1,data[[#All],[Vendor Name]]&amp;data[[#All],[Category]],0),),"")</f>
        <v/>
      </c>
      <c r="X63" s="2" t="str">
        <f t="array" ref="X63">IFERROR(INDEX(data[[#All],[Contract Doc ID]],MATCH(get_cat!$B63&amp;$A$1,data[[#All],[Vendor Name]]&amp;data[[#All],[Category]],0),),"")</f>
        <v/>
      </c>
      <c r="Y63" s="19" t="str">
        <f t="array" ref="Y63">IFERROR(INDEX(data[[#All],[OSD Contract Manager]],MATCH(get_cat!$B63&amp;$A$1,data[[#All],[Vendor Name]]&amp;data[[#All],[Category]],0),),"")</f>
        <v/>
      </c>
    </row>
    <row r="64" spans="2:25" ht="19.5" x14ac:dyDescent="0.25">
      <c r="B64" s="8" t="str">
        <f t="array" ref="B64">IFERROR(INDEX(data[[#All],[Vendor Name]],SMALL(IF(data[[#All],[Category]]=$A$1,ROW(data[[#All],[Vendor Name]])),ROW(63:63)),1),"")</f>
        <v/>
      </c>
      <c r="C64" s="3" t="str">
        <f t="array" ref="C64">IFERROR(INDEX(data[[#All],[Vendor Contact Info]],MATCH(get_cat!$B64&amp;$A$1,data[[#All],[Vendor Name]]&amp;data[[#All],[Category]],0),),"")</f>
        <v/>
      </c>
      <c r="D64" s="9" t="str">
        <f t="array" ref="D64">IFERROR(INDEX(data[[#All],[Category]],MATCH(get_cat!$B64&amp;$A$1,data[[#All],[Vendor Name]]&amp;data[[#All],[Category]],0),),"")</f>
        <v/>
      </c>
      <c r="E64" s="3" t="str">
        <f t="array" ref="E64">IFERROR(INDEX(data[[#All],[Email]],MATCH(get_cat!$B64&amp;$A$1,data[[#All],[Vendor Name]]&amp;data[[#All],[Category]],0),),"")</f>
        <v/>
      </c>
      <c r="F64" s="3" t="str">
        <f t="array" ref="F64">IFERROR(INDEX(data[[#All],[COMMBUYS MBPO Link2]],MATCH(get_cat!$B64&amp;$A$1,data[[#All],[Vendor Name]]&amp;data[[#All],[Category]],0),),"")</f>
        <v/>
      </c>
      <c r="G64" s="5" t="str">
        <f t="array" ref="G64">IFERROR(INDEX(data[[#All],[Prompt Pay]],MATCH(get_cat!$B64&amp;$A$1,data[[#All],[Vendor Name]]&amp;data[[#All],[Category]],0),),"")</f>
        <v/>
      </c>
      <c r="H64" s="5" t="str">
        <f t="array" ref="H64">IFERROR(INDEX(data[[#All],[% Markup Prevailing Wage2]],MATCH(get_cat!$B64&amp;$A$1,data[[#All],[Vendor Name]]&amp;data[[#All],[Category]],0),),"")</f>
        <v/>
      </c>
      <c r="I64" s="2" t="str">
        <f t="array" ref="I64">IFERROR(INDEX(data[[#All],[Statewide]],MATCH(get_cat!$B64&amp;$A$1,data[[#All],[Vendor Name]]&amp;data[[#All],[Category]],0),),"")</f>
        <v/>
      </c>
      <c r="J64" s="2" t="str">
        <f t="array" ref="J64">IFERROR(INDEX(data[[#All],[Barnstable]],MATCH(get_cat!$B64&amp;$A$1,data[[#All],[Vendor Name]]&amp;data[[#All],[Category]],0),),"")</f>
        <v/>
      </c>
      <c r="K64" s="2" t="str">
        <f t="array" ref="K64">IFERROR(INDEX(data[[#All],[Berkshire]],MATCH(get_cat!$B64&amp;$A$1,data[[#All],[Vendor Name]]&amp;data[[#All],[Category]],0),),"")</f>
        <v/>
      </c>
      <c r="L64" s="2" t="str">
        <f t="array" ref="L64">IFERROR(INDEX(data[[#All],[Bristol]],MATCH(get_cat!$B64&amp;$A$1,data[[#All],[Vendor Name]]&amp;data[[#All],[Category]],0),),"")</f>
        <v/>
      </c>
      <c r="M64" s="2" t="str">
        <f t="array" ref="M64">IFERROR(INDEX(data[[#All],[Dukes]],MATCH(get_cat!$B64&amp;$A$1,data[[#All],[Vendor Name]]&amp;data[[#All],[Category]],0),),"")</f>
        <v/>
      </c>
      <c r="N64" s="2" t="str">
        <f t="array" ref="N64">IFERROR(INDEX(data[[#All],[Essex]],MATCH(get_cat!$B64&amp;$A$1,data[[#All],[Vendor Name]]&amp;data[[#All],[Category]],0),),"")</f>
        <v/>
      </c>
      <c r="O64" s="2" t="str">
        <f t="array" ref="O64">IFERROR(INDEX(data[[#All],[Franklin]],MATCH(get_cat!$B64&amp;$A$1,data[[#All],[Vendor Name]]&amp;data[[#All],[Category]],0),),"")</f>
        <v/>
      </c>
      <c r="P64" s="2" t="str">
        <f t="array" ref="P64">IFERROR(INDEX(data[[#All],[Hampden]],MATCH(get_cat!$B64&amp;$A$1,data[[#All],[Vendor Name]]&amp;data[[#All],[Category]],0),),"")</f>
        <v/>
      </c>
      <c r="Q64" s="2" t="str">
        <f t="array" ref="Q64">IFERROR(INDEX(data[[#All],[Hampshire]],MATCH(get_cat!$B64&amp;$A$1,data[[#All],[Vendor Name]]&amp;data[[#All],[Category]],0),),"")</f>
        <v/>
      </c>
      <c r="R64" s="2" t="str">
        <f t="array" ref="R64">IFERROR(INDEX(data[[#All],[Middlesex]],MATCH(get_cat!$B64&amp;$A$1,data[[#All],[Vendor Name]]&amp;data[[#All],[Category]],0),),"")</f>
        <v/>
      </c>
      <c r="S64" s="2" t="str">
        <f t="array" ref="S64">IFERROR(INDEX(data[[#All],[Nantucket]],MATCH(get_cat!$B64&amp;$A$1,data[[#All],[Vendor Name]]&amp;data[[#All],[Category]],0),),"")</f>
        <v/>
      </c>
      <c r="T64" s="2" t="str">
        <f t="array" ref="T64">IFERROR(INDEX(data[[#All],[Norfolk]],MATCH(get_cat!$B64&amp;$A$1,data[[#All],[Vendor Name]]&amp;data[[#All],[Category]],0),),"")</f>
        <v/>
      </c>
      <c r="U64" s="2" t="str">
        <f t="array" ref="U64">IFERROR(INDEX(data[[#All],[Plymouth]],MATCH(get_cat!$B64&amp;$A$1,data[[#All],[Vendor Name]]&amp;data[[#All],[Category]],0),),"")</f>
        <v/>
      </c>
      <c r="V64" s="2" t="str">
        <f t="array" ref="V64">IFERROR(INDEX(data[[#All],[Suffolk]],MATCH(get_cat!$B64&amp;$A$1,data[[#All],[Vendor Name]]&amp;data[[#All],[Category]],0),),"")</f>
        <v/>
      </c>
      <c r="W64" s="2" t="str">
        <f t="array" ref="W64">IFERROR(INDEX(data[[#All],[Worcester]],MATCH(get_cat!$B64&amp;$A$1,data[[#All],[Vendor Name]]&amp;data[[#All],[Category]],0),),"")</f>
        <v/>
      </c>
      <c r="X64" s="2" t="str">
        <f t="array" ref="X64">IFERROR(INDEX(data[[#All],[Contract Doc ID]],MATCH(get_cat!$B64&amp;$A$1,data[[#All],[Vendor Name]]&amp;data[[#All],[Category]],0),),"")</f>
        <v/>
      </c>
      <c r="Y64" s="19" t="str">
        <f t="array" ref="Y64">IFERROR(INDEX(data[[#All],[OSD Contract Manager]],MATCH(get_cat!$B64&amp;$A$1,data[[#All],[Vendor Name]]&amp;data[[#All],[Category]],0),),"")</f>
        <v/>
      </c>
    </row>
    <row r="65" spans="2:25" ht="19.5" x14ac:dyDescent="0.25">
      <c r="B65" s="8" t="str">
        <f t="array" ref="B65">IFERROR(INDEX(data[[#All],[Vendor Name]],SMALL(IF(data[[#All],[Category]]=$A$1,ROW(data[[#All],[Vendor Name]])),ROW(64:64)),1),"")</f>
        <v/>
      </c>
      <c r="C65" s="3" t="str">
        <f t="array" ref="C65">IFERROR(INDEX(data[[#All],[Vendor Contact Info]],MATCH(get_cat!$B65&amp;$A$1,data[[#All],[Vendor Name]]&amp;data[[#All],[Category]],0),),"")</f>
        <v/>
      </c>
      <c r="D65" s="9" t="str">
        <f t="array" ref="D65">IFERROR(INDEX(data[[#All],[Category]],MATCH(get_cat!$B65&amp;$A$1,data[[#All],[Vendor Name]]&amp;data[[#All],[Category]],0),),"")</f>
        <v/>
      </c>
      <c r="E65" s="3" t="str">
        <f t="array" ref="E65">IFERROR(INDEX(data[[#All],[Email]],MATCH(get_cat!$B65&amp;$A$1,data[[#All],[Vendor Name]]&amp;data[[#All],[Category]],0),),"")</f>
        <v/>
      </c>
      <c r="F65" s="3" t="str">
        <f t="array" ref="F65">IFERROR(INDEX(data[[#All],[COMMBUYS MBPO Link2]],MATCH(get_cat!$B65&amp;$A$1,data[[#All],[Vendor Name]]&amp;data[[#All],[Category]],0),),"")</f>
        <v/>
      </c>
      <c r="G65" s="5" t="str">
        <f t="array" ref="G65">IFERROR(INDEX(data[[#All],[Prompt Pay]],MATCH(get_cat!$B65&amp;$A$1,data[[#All],[Vendor Name]]&amp;data[[#All],[Category]],0),),"")</f>
        <v/>
      </c>
      <c r="H65" s="5" t="str">
        <f t="array" ref="H65">IFERROR(INDEX(data[[#All],[% Markup Prevailing Wage2]],MATCH(get_cat!$B65&amp;$A$1,data[[#All],[Vendor Name]]&amp;data[[#All],[Category]],0),),"")</f>
        <v/>
      </c>
      <c r="I65" s="2" t="str">
        <f t="array" ref="I65">IFERROR(INDEX(data[[#All],[Statewide]],MATCH(get_cat!$B65&amp;$A$1,data[[#All],[Vendor Name]]&amp;data[[#All],[Category]],0),),"")</f>
        <v/>
      </c>
      <c r="J65" s="2" t="str">
        <f t="array" ref="J65">IFERROR(INDEX(data[[#All],[Barnstable]],MATCH(get_cat!$B65&amp;$A$1,data[[#All],[Vendor Name]]&amp;data[[#All],[Category]],0),),"")</f>
        <v/>
      </c>
      <c r="K65" s="2" t="str">
        <f t="array" ref="K65">IFERROR(INDEX(data[[#All],[Berkshire]],MATCH(get_cat!$B65&amp;$A$1,data[[#All],[Vendor Name]]&amp;data[[#All],[Category]],0),),"")</f>
        <v/>
      </c>
      <c r="L65" s="2" t="str">
        <f t="array" ref="L65">IFERROR(INDEX(data[[#All],[Bristol]],MATCH(get_cat!$B65&amp;$A$1,data[[#All],[Vendor Name]]&amp;data[[#All],[Category]],0),),"")</f>
        <v/>
      </c>
      <c r="M65" s="2" t="str">
        <f t="array" ref="M65">IFERROR(INDEX(data[[#All],[Dukes]],MATCH(get_cat!$B65&amp;$A$1,data[[#All],[Vendor Name]]&amp;data[[#All],[Category]],0),),"")</f>
        <v/>
      </c>
      <c r="N65" s="2" t="str">
        <f t="array" ref="N65">IFERROR(INDEX(data[[#All],[Essex]],MATCH(get_cat!$B65&amp;$A$1,data[[#All],[Vendor Name]]&amp;data[[#All],[Category]],0),),"")</f>
        <v/>
      </c>
      <c r="O65" s="2" t="str">
        <f t="array" ref="O65">IFERROR(INDEX(data[[#All],[Franklin]],MATCH(get_cat!$B65&amp;$A$1,data[[#All],[Vendor Name]]&amp;data[[#All],[Category]],0),),"")</f>
        <v/>
      </c>
      <c r="P65" s="2" t="str">
        <f t="array" ref="P65">IFERROR(INDEX(data[[#All],[Hampden]],MATCH(get_cat!$B65&amp;$A$1,data[[#All],[Vendor Name]]&amp;data[[#All],[Category]],0),),"")</f>
        <v/>
      </c>
      <c r="Q65" s="2" t="str">
        <f t="array" ref="Q65">IFERROR(INDEX(data[[#All],[Hampshire]],MATCH(get_cat!$B65&amp;$A$1,data[[#All],[Vendor Name]]&amp;data[[#All],[Category]],0),),"")</f>
        <v/>
      </c>
      <c r="R65" s="2" t="str">
        <f t="array" ref="R65">IFERROR(INDEX(data[[#All],[Middlesex]],MATCH(get_cat!$B65&amp;$A$1,data[[#All],[Vendor Name]]&amp;data[[#All],[Category]],0),),"")</f>
        <v/>
      </c>
      <c r="S65" s="2" t="str">
        <f t="array" ref="S65">IFERROR(INDEX(data[[#All],[Nantucket]],MATCH(get_cat!$B65&amp;$A$1,data[[#All],[Vendor Name]]&amp;data[[#All],[Category]],0),),"")</f>
        <v/>
      </c>
      <c r="T65" s="2" t="str">
        <f t="array" ref="T65">IFERROR(INDEX(data[[#All],[Norfolk]],MATCH(get_cat!$B65&amp;$A$1,data[[#All],[Vendor Name]]&amp;data[[#All],[Category]],0),),"")</f>
        <v/>
      </c>
      <c r="U65" s="2" t="str">
        <f t="array" ref="U65">IFERROR(INDEX(data[[#All],[Plymouth]],MATCH(get_cat!$B65&amp;$A$1,data[[#All],[Vendor Name]]&amp;data[[#All],[Category]],0),),"")</f>
        <v/>
      </c>
      <c r="V65" s="2" t="str">
        <f t="array" ref="V65">IFERROR(INDEX(data[[#All],[Suffolk]],MATCH(get_cat!$B65&amp;$A$1,data[[#All],[Vendor Name]]&amp;data[[#All],[Category]],0),),"")</f>
        <v/>
      </c>
      <c r="W65" s="2" t="str">
        <f t="array" ref="W65">IFERROR(INDEX(data[[#All],[Worcester]],MATCH(get_cat!$B65&amp;$A$1,data[[#All],[Vendor Name]]&amp;data[[#All],[Category]],0),),"")</f>
        <v/>
      </c>
      <c r="X65" s="2" t="str">
        <f t="array" ref="X65">IFERROR(INDEX(data[[#All],[Contract Doc ID]],MATCH(get_cat!$B65&amp;$A$1,data[[#All],[Vendor Name]]&amp;data[[#All],[Category]],0),),"")</f>
        <v/>
      </c>
      <c r="Y65" s="19" t="str">
        <f t="array" ref="Y65">IFERROR(INDEX(data[[#All],[OSD Contract Manager]],MATCH(get_cat!$B65&amp;$A$1,data[[#All],[Vendor Name]]&amp;data[[#All],[Category]],0),),"")</f>
        <v/>
      </c>
    </row>
    <row r="66" spans="2:25" ht="19.5" x14ac:dyDescent="0.25">
      <c r="B66" s="8" t="str">
        <f t="array" ref="B66">IFERROR(INDEX(data[[#All],[Vendor Name]],SMALL(IF(data[[#All],[Category]]=$A$1,ROW(data[[#All],[Vendor Name]])),ROW(65:65)),1),"")</f>
        <v/>
      </c>
      <c r="C66" s="3" t="str">
        <f t="array" ref="C66">IFERROR(INDEX(data[[#All],[Vendor Contact Info]],MATCH(get_cat!$B66&amp;$A$1,data[[#All],[Vendor Name]]&amp;data[[#All],[Category]],0),),"")</f>
        <v/>
      </c>
      <c r="D66" s="9" t="str">
        <f t="array" ref="D66">IFERROR(INDEX(data[[#All],[Category]],MATCH(get_cat!$B66&amp;$A$1,data[[#All],[Vendor Name]]&amp;data[[#All],[Category]],0),),"")</f>
        <v/>
      </c>
      <c r="E66" s="3" t="str">
        <f t="array" ref="E66">IFERROR(INDEX(data[[#All],[Email]],MATCH(get_cat!$B66&amp;$A$1,data[[#All],[Vendor Name]]&amp;data[[#All],[Category]],0),),"")</f>
        <v/>
      </c>
      <c r="F66" s="3" t="str">
        <f t="array" ref="F66">IFERROR(INDEX(data[[#All],[COMMBUYS MBPO Link2]],MATCH(get_cat!$B66&amp;$A$1,data[[#All],[Vendor Name]]&amp;data[[#All],[Category]],0),),"")</f>
        <v/>
      </c>
      <c r="G66" s="5" t="str">
        <f t="array" ref="G66">IFERROR(INDEX(data[[#All],[Prompt Pay]],MATCH(get_cat!$B66&amp;$A$1,data[[#All],[Vendor Name]]&amp;data[[#All],[Category]],0),),"")</f>
        <v/>
      </c>
      <c r="H66" s="5" t="str">
        <f t="array" ref="H66">IFERROR(INDEX(data[[#All],[% Markup Prevailing Wage2]],MATCH(get_cat!$B66&amp;$A$1,data[[#All],[Vendor Name]]&amp;data[[#All],[Category]],0),),"")</f>
        <v/>
      </c>
      <c r="I66" s="2" t="str">
        <f t="array" ref="I66">IFERROR(INDEX(data[[#All],[Statewide]],MATCH(get_cat!$B66&amp;$A$1,data[[#All],[Vendor Name]]&amp;data[[#All],[Category]],0),),"")</f>
        <v/>
      </c>
      <c r="J66" s="2" t="str">
        <f t="array" ref="J66">IFERROR(INDEX(data[[#All],[Barnstable]],MATCH(get_cat!$B66&amp;$A$1,data[[#All],[Vendor Name]]&amp;data[[#All],[Category]],0),),"")</f>
        <v/>
      </c>
      <c r="K66" s="2" t="str">
        <f t="array" ref="K66">IFERROR(INDEX(data[[#All],[Berkshire]],MATCH(get_cat!$B66&amp;$A$1,data[[#All],[Vendor Name]]&amp;data[[#All],[Category]],0),),"")</f>
        <v/>
      </c>
      <c r="L66" s="2" t="str">
        <f t="array" ref="L66">IFERROR(INDEX(data[[#All],[Bristol]],MATCH(get_cat!$B66&amp;$A$1,data[[#All],[Vendor Name]]&amp;data[[#All],[Category]],0),),"")</f>
        <v/>
      </c>
      <c r="M66" s="2" t="str">
        <f t="array" ref="M66">IFERROR(INDEX(data[[#All],[Dukes]],MATCH(get_cat!$B66&amp;$A$1,data[[#All],[Vendor Name]]&amp;data[[#All],[Category]],0),),"")</f>
        <v/>
      </c>
      <c r="N66" s="2" t="str">
        <f t="array" ref="N66">IFERROR(INDEX(data[[#All],[Essex]],MATCH(get_cat!$B66&amp;$A$1,data[[#All],[Vendor Name]]&amp;data[[#All],[Category]],0),),"")</f>
        <v/>
      </c>
      <c r="O66" s="2" t="str">
        <f t="array" ref="O66">IFERROR(INDEX(data[[#All],[Franklin]],MATCH(get_cat!$B66&amp;$A$1,data[[#All],[Vendor Name]]&amp;data[[#All],[Category]],0),),"")</f>
        <v/>
      </c>
      <c r="P66" s="2" t="str">
        <f t="array" ref="P66">IFERROR(INDEX(data[[#All],[Hampden]],MATCH(get_cat!$B66&amp;$A$1,data[[#All],[Vendor Name]]&amp;data[[#All],[Category]],0),),"")</f>
        <v/>
      </c>
      <c r="Q66" s="2" t="str">
        <f t="array" ref="Q66">IFERROR(INDEX(data[[#All],[Hampshire]],MATCH(get_cat!$B66&amp;$A$1,data[[#All],[Vendor Name]]&amp;data[[#All],[Category]],0),),"")</f>
        <v/>
      </c>
      <c r="R66" s="2" t="str">
        <f t="array" ref="R66">IFERROR(INDEX(data[[#All],[Middlesex]],MATCH(get_cat!$B66&amp;$A$1,data[[#All],[Vendor Name]]&amp;data[[#All],[Category]],0),),"")</f>
        <v/>
      </c>
      <c r="S66" s="2" t="str">
        <f t="array" ref="S66">IFERROR(INDEX(data[[#All],[Nantucket]],MATCH(get_cat!$B66&amp;$A$1,data[[#All],[Vendor Name]]&amp;data[[#All],[Category]],0),),"")</f>
        <v/>
      </c>
      <c r="T66" s="2" t="str">
        <f t="array" ref="T66">IFERROR(INDEX(data[[#All],[Norfolk]],MATCH(get_cat!$B66&amp;$A$1,data[[#All],[Vendor Name]]&amp;data[[#All],[Category]],0),),"")</f>
        <v/>
      </c>
      <c r="U66" s="2" t="str">
        <f t="array" ref="U66">IFERROR(INDEX(data[[#All],[Plymouth]],MATCH(get_cat!$B66&amp;$A$1,data[[#All],[Vendor Name]]&amp;data[[#All],[Category]],0),),"")</f>
        <v/>
      </c>
      <c r="V66" s="2" t="str">
        <f t="array" ref="V66">IFERROR(INDEX(data[[#All],[Suffolk]],MATCH(get_cat!$B66&amp;$A$1,data[[#All],[Vendor Name]]&amp;data[[#All],[Category]],0),),"")</f>
        <v/>
      </c>
      <c r="W66" s="2" t="str">
        <f t="array" ref="W66">IFERROR(INDEX(data[[#All],[Worcester]],MATCH(get_cat!$B66&amp;$A$1,data[[#All],[Vendor Name]]&amp;data[[#All],[Category]],0),),"")</f>
        <v/>
      </c>
      <c r="X66" s="2" t="str">
        <f t="array" ref="X66">IFERROR(INDEX(data[[#All],[Contract Doc ID]],MATCH(get_cat!$B66&amp;$A$1,data[[#All],[Vendor Name]]&amp;data[[#All],[Category]],0),),"")</f>
        <v/>
      </c>
      <c r="Y66" s="19" t="str">
        <f t="array" ref="Y66">IFERROR(INDEX(data[[#All],[OSD Contract Manager]],MATCH(get_cat!$B66&amp;$A$1,data[[#All],[Vendor Name]]&amp;data[[#All],[Category]],0),),"")</f>
        <v/>
      </c>
    </row>
    <row r="67" spans="2:25" ht="19.5" x14ac:dyDescent="0.25">
      <c r="B67" s="8" t="str">
        <f t="array" ref="B67">IFERROR(INDEX(data[[#All],[Vendor Name]],SMALL(IF(data[[#All],[Category]]=$A$1,ROW(data[[#All],[Vendor Name]])),ROW(66:66)),1),"")</f>
        <v/>
      </c>
      <c r="C67" s="3" t="str">
        <f t="array" ref="C67">IFERROR(INDEX(data[[#All],[Vendor Contact Info]],MATCH(get_cat!$B67&amp;$A$1,data[[#All],[Vendor Name]]&amp;data[[#All],[Category]],0),),"")</f>
        <v/>
      </c>
      <c r="D67" s="9" t="str">
        <f t="array" ref="D67">IFERROR(INDEX(data[[#All],[Category]],MATCH(get_cat!$B67&amp;$A$1,data[[#All],[Vendor Name]]&amp;data[[#All],[Category]],0),),"")</f>
        <v/>
      </c>
      <c r="E67" s="3" t="str">
        <f t="array" ref="E67">IFERROR(INDEX(data[[#All],[Email]],MATCH(get_cat!$B67&amp;$A$1,data[[#All],[Vendor Name]]&amp;data[[#All],[Category]],0),),"")</f>
        <v/>
      </c>
      <c r="F67" s="3" t="str">
        <f t="array" ref="F67">IFERROR(INDEX(data[[#All],[COMMBUYS MBPO Link2]],MATCH(get_cat!$B67&amp;$A$1,data[[#All],[Vendor Name]]&amp;data[[#All],[Category]],0),),"")</f>
        <v/>
      </c>
      <c r="G67" s="5" t="str">
        <f t="array" ref="G67">IFERROR(INDEX(data[[#All],[Prompt Pay]],MATCH(get_cat!$B67&amp;$A$1,data[[#All],[Vendor Name]]&amp;data[[#All],[Category]],0),),"")</f>
        <v/>
      </c>
      <c r="H67" s="5" t="str">
        <f t="array" ref="H67">IFERROR(INDEX(data[[#All],[% Markup Prevailing Wage2]],MATCH(get_cat!$B67&amp;$A$1,data[[#All],[Vendor Name]]&amp;data[[#All],[Category]],0),),"")</f>
        <v/>
      </c>
      <c r="I67" s="2" t="str">
        <f t="array" ref="I67">IFERROR(INDEX(data[[#All],[Statewide]],MATCH(get_cat!$B67&amp;$A$1,data[[#All],[Vendor Name]]&amp;data[[#All],[Category]],0),),"")</f>
        <v/>
      </c>
      <c r="J67" s="2" t="str">
        <f t="array" ref="J67">IFERROR(INDEX(data[[#All],[Barnstable]],MATCH(get_cat!$B67&amp;$A$1,data[[#All],[Vendor Name]]&amp;data[[#All],[Category]],0),),"")</f>
        <v/>
      </c>
      <c r="K67" s="2" t="str">
        <f t="array" ref="K67">IFERROR(INDEX(data[[#All],[Berkshire]],MATCH(get_cat!$B67&amp;$A$1,data[[#All],[Vendor Name]]&amp;data[[#All],[Category]],0),),"")</f>
        <v/>
      </c>
      <c r="L67" s="2" t="str">
        <f t="array" ref="L67">IFERROR(INDEX(data[[#All],[Bristol]],MATCH(get_cat!$B67&amp;$A$1,data[[#All],[Vendor Name]]&amp;data[[#All],[Category]],0),),"")</f>
        <v/>
      </c>
      <c r="M67" s="2" t="str">
        <f t="array" ref="M67">IFERROR(INDEX(data[[#All],[Dukes]],MATCH(get_cat!$B67&amp;$A$1,data[[#All],[Vendor Name]]&amp;data[[#All],[Category]],0),),"")</f>
        <v/>
      </c>
      <c r="N67" s="2" t="str">
        <f t="array" ref="N67">IFERROR(INDEX(data[[#All],[Essex]],MATCH(get_cat!$B67&amp;$A$1,data[[#All],[Vendor Name]]&amp;data[[#All],[Category]],0),),"")</f>
        <v/>
      </c>
      <c r="O67" s="2" t="str">
        <f t="array" ref="O67">IFERROR(INDEX(data[[#All],[Franklin]],MATCH(get_cat!$B67&amp;$A$1,data[[#All],[Vendor Name]]&amp;data[[#All],[Category]],0),),"")</f>
        <v/>
      </c>
      <c r="P67" s="2" t="str">
        <f t="array" ref="P67">IFERROR(INDEX(data[[#All],[Hampden]],MATCH(get_cat!$B67&amp;$A$1,data[[#All],[Vendor Name]]&amp;data[[#All],[Category]],0),),"")</f>
        <v/>
      </c>
      <c r="Q67" s="2" t="str">
        <f t="array" ref="Q67">IFERROR(INDEX(data[[#All],[Hampshire]],MATCH(get_cat!$B67&amp;$A$1,data[[#All],[Vendor Name]]&amp;data[[#All],[Category]],0),),"")</f>
        <v/>
      </c>
      <c r="R67" s="2" t="str">
        <f t="array" ref="R67">IFERROR(INDEX(data[[#All],[Middlesex]],MATCH(get_cat!$B67&amp;$A$1,data[[#All],[Vendor Name]]&amp;data[[#All],[Category]],0),),"")</f>
        <v/>
      </c>
      <c r="S67" s="2" t="str">
        <f t="array" ref="S67">IFERROR(INDEX(data[[#All],[Nantucket]],MATCH(get_cat!$B67&amp;$A$1,data[[#All],[Vendor Name]]&amp;data[[#All],[Category]],0),),"")</f>
        <v/>
      </c>
      <c r="T67" s="2" t="str">
        <f t="array" ref="T67">IFERROR(INDEX(data[[#All],[Norfolk]],MATCH(get_cat!$B67&amp;$A$1,data[[#All],[Vendor Name]]&amp;data[[#All],[Category]],0),),"")</f>
        <v/>
      </c>
      <c r="U67" s="2" t="str">
        <f t="array" ref="U67">IFERROR(INDEX(data[[#All],[Plymouth]],MATCH(get_cat!$B67&amp;$A$1,data[[#All],[Vendor Name]]&amp;data[[#All],[Category]],0),),"")</f>
        <v/>
      </c>
      <c r="V67" s="2" t="str">
        <f t="array" ref="V67">IFERROR(INDEX(data[[#All],[Suffolk]],MATCH(get_cat!$B67&amp;$A$1,data[[#All],[Vendor Name]]&amp;data[[#All],[Category]],0),),"")</f>
        <v/>
      </c>
      <c r="W67" s="2" t="str">
        <f t="array" ref="W67">IFERROR(INDEX(data[[#All],[Worcester]],MATCH(get_cat!$B67&amp;$A$1,data[[#All],[Vendor Name]]&amp;data[[#All],[Category]],0),),"")</f>
        <v/>
      </c>
      <c r="X67" s="2" t="str">
        <f t="array" ref="X67">IFERROR(INDEX(data[[#All],[Contract Doc ID]],MATCH(get_cat!$B67&amp;$A$1,data[[#All],[Vendor Name]]&amp;data[[#All],[Category]],0),),"")</f>
        <v/>
      </c>
      <c r="Y67" s="19" t="str">
        <f t="array" ref="Y67">IFERROR(INDEX(data[[#All],[OSD Contract Manager]],MATCH(get_cat!$B67&amp;$A$1,data[[#All],[Vendor Name]]&amp;data[[#All],[Category]],0),),"")</f>
        <v/>
      </c>
    </row>
    <row r="68" spans="2:25" ht="19.5" x14ac:dyDescent="0.25">
      <c r="B68" s="8" t="str">
        <f t="array" ref="B68">IFERROR(INDEX(data[[#All],[Vendor Name]],SMALL(IF(data[[#All],[Category]]=$A$1,ROW(data[[#All],[Vendor Name]])),ROW(67:67)),1),"")</f>
        <v/>
      </c>
      <c r="C68" s="3" t="str">
        <f t="array" ref="C68">IFERROR(INDEX(data[[#All],[Vendor Contact Info]],MATCH(get_cat!$B68&amp;$A$1,data[[#All],[Vendor Name]]&amp;data[[#All],[Category]],0),),"")</f>
        <v/>
      </c>
      <c r="D68" s="9" t="str">
        <f t="array" ref="D68">IFERROR(INDEX(data[[#All],[Category]],MATCH(get_cat!$B68&amp;$A$1,data[[#All],[Vendor Name]]&amp;data[[#All],[Category]],0),),"")</f>
        <v/>
      </c>
      <c r="E68" s="3" t="str">
        <f t="array" ref="E68">IFERROR(INDEX(data[[#All],[Email]],MATCH(get_cat!$B68&amp;$A$1,data[[#All],[Vendor Name]]&amp;data[[#All],[Category]],0),),"")</f>
        <v/>
      </c>
      <c r="F68" s="3" t="str">
        <f t="array" ref="F68">IFERROR(INDEX(data[[#All],[COMMBUYS MBPO Link2]],MATCH(get_cat!$B68&amp;$A$1,data[[#All],[Vendor Name]]&amp;data[[#All],[Category]],0),),"")</f>
        <v/>
      </c>
      <c r="G68" s="5" t="str">
        <f t="array" ref="G68">IFERROR(INDEX(data[[#All],[Prompt Pay]],MATCH(get_cat!$B68&amp;$A$1,data[[#All],[Vendor Name]]&amp;data[[#All],[Category]],0),),"")</f>
        <v/>
      </c>
      <c r="H68" s="5" t="str">
        <f t="array" ref="H68">IFERROR(INDEX(data[[#All],[% Markup Prevailing Wage2]],MATCH(get_cat!$B68&amp;$A$1,data[[#All],[Vendor Name]]&amp;data[[#All],[Category]],0),),"")</f>
        <v/>
      </c>
      <c r="I68" s="2" t="str">
        <f t="array" ref="I68">IFERROR(INDEX(data[[#All],[Statewide]],MATCH(get_cat!$B68&amp;$A$1,data[[#All],[Vendor Name]]&amp;data[[#All],[Category]],0),),"")</f>
        <v/>
      </c>
      <c r="J68" s="2" t="str">
        <f t="array" ref="J68">IFERROR(INDEX(data[[#All],[Barnstable]],MATCH(get_cat!$B68&amp;$A$1,data[[#All],[Vendor Name]]&amp;data[[#All],[Category]],0),),"")</f>
        <v/>
      </c>
      <c r="K68" s="2" t="str">
        <f t="array" ref="K68">IFERROR(INDEX(data[[#All],[Berkshire]],MATCH(get_cat!$B68&amp;$A$1,data[[#All],[Vendor Name]]&amp;data[[#All],[Category]],0),),"")</f>
        <v/>
      </c>
      <c r="L68" s="2" t="str">
        <f t="array" ref="L68">IFERROR(INDEX(data[[#All],[Bristol]],MATCH(get_cat!$B68&amp;$A$1,data[[#All],[Vendor Name]]&amp;data[[#All],[Category]],0),),"")</f>
        <v/>
      </c>
      <c r="M68" s="2" t="str">
        <f t="array" ref="M68">IFERROR(INDEX(data[[#All],[Dukes]],MATCH(get_cat!$B68&amp;$A$1,data[[#All],[Vendor Name]]&amp;data[[#All],[Category]],0),),"")</f>
        <v/>
      </c>
      <c r="N68" s="2" t="str">
        <f t="array" ref="N68">IFERROR(INDEX(data[[#All],[Essex]],MATCH(get_cat!$B68&amp;$A$1,data[[#All],[Vendor Name]]&amp;data[[#All],[Category]],0),),"")</f>
        <v/>
      </c>
      <c r="O68" s="2" t="str">
        <f t="array" ref="O68">IFERROR(INDEX(data[[#All],[Franklin]],MATCH(get_cat!$B68&amp;$A$1,data[[#All],[Vendor Name]]&amp;data[[#All],[Category]],0),),"")</f>
        <v/>
      </c>
      <c r="P68" s="2" t="str">
        <f t="array" ref="P68">IFERROR(INDEX(data[[#All],[Hampden]],MATCH(get_cat!$B68&amp;$A$1,data[[#All],[Vendor Name]]&amp;data[[#All],[Category]],0),),"")</f>
        <v/>
      </c>
      <c r="Q68" s="2" t="str">
        <f t="array" ref="Q68">IFERROR(INDEX(data[[#All],[Hampshire]],MATCH(get_cat!$B68&amp;$A$1,data[[#All],[Vendor Name]]&amp;data[[#All],[Category]],0),),"")</f>
        <v/>
      </c>
      <c r="R68" s="2" t="str">
        <f t="array" ref="R68">IFERROR(INDEX(data[[#All],[Middlesex]],MATCH(get_cat!$B68&amp;$A$1,data[[#All],[Vendor Name]]&amp;data[[#All],[Category]],0),),"")</f>
        <v/>
      </c>
      <c r="S68" s="2" t="str">
        <f t="array" ref="S68">IFERROR(INDEX(data[[#All],[Nantucket]],MATCH(get_cat!$B68&amp;$A$1,data[[#All],[Vendor Name]]&amp;data[[#All],[Category]],0),),"")</f>
        <v/>
      </c>
      <c r="T68" s="2" t="str">
        <f t="array" ref="T68">IFERROR(INDEX(data[[#All],[Norfolk]],MATCH(get_cat!$B68&amp;$A$1,data[[#All],[Vendor Name]]&amp;data[[#All],[Category]],0),),"")</f>
        <v/>
      </c>
      <c r="U68" s="2" t="str">
        <f t="array" ref="U68">IFERROR(INDEX(data[[#All],[Plymouth]],MATCH(get_cat!$B68&amp;$A$1,data[[#All],[Vendor Name]]&amp;data[[#All],[Category]],0),),"")</f>
        <v/>
      </c>
      <c r="V68" s="2" t="str">
        <f t="array" ref="V68">IFERROR(INDEX(data[[#All],[Suffolk]],MATCH(get_cat!$B68&amp;$A$1,data[[#All],[Vendor Name]]&amp;data[[#All],[Category]],0),),"")</f>
        <v/>
      </c>
      <c r="W68" s="2" t="str">
        <f t="array" ref="W68">IFERROR(INDEX(data[[#All],[Worcester]],MATCH(get_cat!$B68&amp;$A$1,data[[#All],[Vendor Name]]&amp;data[[#All],[Category]],0),),"")</f>
        <v/>
      </c>
      <c r="X68" s="2" t="str">
        <f t="array" ref="X68">IFERROR(INDEX(data[[#All],[Contract Doc ID]],MATCH(get_cat!$B68&amp;$A$1,data[[#All],[Vendor Name]]&amp;data[[#All],[Category]],0),),"")</f>
        <v/>
      </c>
      <c r="Y68" s="19" t="str">
        <f t="array" ref="Y68">IFERROR(INDEX(data[[#All],[OSD Contract Manager]],MATCH(get_cat!$B68&amp;$A$1,data[[#All],[Vendor Name]]&amp;data[[#All],[Category]],0),),"")</f>
        <v/>
      </c>
    </row>
    <row r="69" spans="2:25" ht="19.5" x14ac:dyDescent="0.25">
      <c r="B69" s="8" t="str">
        <f t="array" ref="B69">IFERROR(INDEX(data[[#All],[Vendor Name]],SMALL(IF(data[[#All],[Category]]=$A$1,ROW(data[[#All],[Vendor Name]])),ROW(68:68)),1),"")</f>
        <v/>
      </c>
      <c r="C69" s="3" t="str">
        <f t="array" ref="C69">IFERROR(INDEX(data[[#All],[Vendor Contact Info]],MATCH(get_cat!$B69&amp;$A$1,data[[#All],[Vendor Name]]&amp;data[[#All],[Category]],0),),"")</f>
        <v/>
      </c>
      <c r="D69" s="9" t="str">
        <f t="array" ref="D69">IFERROR(INDEX(data[[#All],[Category]],MATCH(get_cat!$B69&amp;$A$1,data[[#All],[Vendor Name]]&amp;data[[#All],[Category]],0),),"")</f>
        <v/>
      </c>
      <c r="E69" s="3" t="str">
        <f t="array" ref="E69">IFERROR(INDEX(data[[#All],[Email]],MATCH(get_cat!$B69&amp;$A$1,data[[#All],[Vendor Name]]&amp;data[[#All],[Category]],0),),"")</f>
        <v/>
      </c>
      <c r="F69" s="3" t="str">
        <f t="array" ref="F69">IFERROR(INDEX(data[[#All],[COMMBUYS MBPO Link2]],MATCH(get_cat!$B69&amp;$A$1,data[[#All],[Vendor Name]]&amp;data[[#All],[Category]],0),),"")</f>
        <v/>
      </c>
      <c r="G69" s="5" t="str">
        <f t="array" ref="G69">IFERROR(INDEX(data[[#All],[Prompt Pay]],MATCH(get_cat!$B69&amp;$A$1,data[[#All],[Vendor Name]]&amp;data[[#All],[Category]],0),),"")</f>
        <v/>
      </c>
      <c r="H69" s="5" t="str">
        <f t="array" ref="H69">IFERROR(INDEX(data[[#All],[% Markup Prevailing Wage2]],MATCH(get_cat!$B69&amp;$A$1,data[[#All],[Vendor Name]]&amp;data[[#All],[Category]],0),),"")</f>
        <v/>
      </c>
      <c r="I69" s="2" t="str">
        <f t="array" ref="I69">IFERROR(INDEX(data[[#All],[Statewide]],MATCH(get_cat!$B69&amp;$A$1,data[[#All],[Vendor Name]]&amp;data[[#All],[Category]],0),),"")</f>
        <v/>
      </c>
      <c r="J69" s="2" t="str">
        <f t="array" ref="J69">IFERROR(INDEX(data[[#All],[Barnstable]],MATCH(get_cat!$B69&amp;$A$1,data[[#All],[Vendor Name]]&amp;data[[#All],[Category]],0),),"")</f>
        <v/>
      </c>
      <c r="K69" s="2" t="str">
        <f t="array" ref="K69">IFERROR(INDEX(data[[#All],[Berkshire]],MATCH(get_cat!$B69&amp;$A$1,data[[#All],[Vendor Name]]&amp;data[[#All],[Category]],0),),"")</f>
        <v/>
      </c>
      <c r="L69" s="2" t="str">
        <f t="array" ref="L69">IFERROR(INDEX(data[[#All],[Bristol]],MATCH(get_cat!$B69&amp;$A$1,data[[#All],[Vendor Name]]&amp;data[[#All],[Category]],0),),"")</f>
        <v/>
      </c>
      <c r="M69" s="2" t="str">
        <f t="array" ref="M69">IFERROR(INDEX(data[[#All],[Dukes]],MATCH(get_cat!$B69&amp;$A$1,data[[#All],[Vendor Name]]&amp;data[[#All],[Category]],0),),"")</f>
        <v/>
      </c>
      <c r="N69" s="2" t="str">
        <f t="array" ref="N69">IFERROR(INDEX(data[[#All],[Essex]],MATCH(get_cat!$B69&amp;$A$1,data[[#All],[Vendor Name]]&amp;data[[#All],[Category]],0),),"")</f>
        <v/>
      </c>
      <c r="O69" s="2" t="str">
        <f t="array" ref="O69">IFERROR(INDEX(data[[#All],[Franklin]],MATCH(get_cat!$B69&amp;$A$1,data[[#All],[Vendor Name]]&amp;data[[#All],[Category]],0),),"")</f>
        <v/>
      </c>
      <c r="P69" s="2" t="str">
        <f t="array" ref="P69">IFERROR(INDEX(data[[#All],[Hampden]],MATCH(get_cat!$B69&amp;$A$1,data[[#All],[Vendor Name]]&amp;data[[#All],[Category]],0),),"")</f>
        <v/>
      </c>
      <c r="Q69" s="2" t="str">
        <f t="array" ref="Q69">IFERROR(INDEX(data[[#All],[Hampshire]],MATCH(get_cat!$B69&amp;$A$1,data[[#All],[Vendor Name]]&amp;data[[#All],[Category]],0),),"")</f>
        <v/>
      </c>
      <c r="R69" s="2" t="str">
        <f t="array" ref="R69">IFERROR(INDEX(data[[#All],[Middlesex]],MATCH(get_cat!$B69&amp;$A$1,data[[#All],[Vendor Name]]&amp;data[[#All],[Category]],0),),"")</f>
        <v/>
      </c>
      <c r="S69" s="2" t="str">
        <f t="array" ref="S69">IFERROR(INDEX(data[[#All],[Nantucket]],MATCH(get_cat!$B69&amp;$A$1,data[[#All],[Vendor Name]]&amp;data[[#All],[Category]],0),),"")</f>
        <v/>
      </c>
      <c r="T69" s="2" t="str">
        <f t="array" ref="T69">IFERROR(INDEX(data[[#All],[Norfolk]],MATCH(get_cat!$B69&amp;$A$1,data[[#All],[Vendor Name]]&amp;data[[#All],[Category]],0),),"")</f>
        <v/>
      </c>
      <c r="U69" s="2" t="str">
        <f t="array" ref="U69">IFERROR(INDEX(data[[#All],[Plymouth]],MATCH(get_cat!$B69&amp;$A$1,data[[#All],[Vendor Name]]&amp;data[[#All],[Category]],0),),"")</f>
        <v/>
      </c>
      <c r="V69" s="2" t="str">
        <f t="array" ref="V69">IFERROR(INDEX(data[[#All],[Suffolk]],MATCH(get_cat!$B69&amp;$A$1,data[[#All],[Vendor Name]]&amp;data[[#All],[Category]],0),),"")</f>
        <v/>
      </c>
      <c r="W69" s="2" t="str">
        <f t="array" ref="W69">IFERROR(INDEX(data[[#All],[Worcester]],MATCH(get_cat!$B69&amp;$A$1,data[[#All],[Vendor Name]]&amp;data[[#All],[Category]],0),),"")</f>
        <v/>
      </c>
      <c r="X69" s="2" t="str">
        <f t="array" ref="X69">IFERROR(INDEX(data[[#All],[Contract Doc ID]],MATCH(get_cat!$B69&amp;$A$1,data[[#All],[Vendor Name]]&amp;data[[#All],[Category]],0),),"")</f>
        <v/>
      </c>
      <c r="Y69" s="19" t="str">
        <f t="array" ref="Y69">IFERROR(INDEX(data[[#All],[OSD Contract Manager]],MATCH(get_cat!$B69&amp;$A$1,data[[#All],[Vendor Name]]&amp;data[[#All],[Category]],0),),"")</f>
        <v/>
      </c>
    </row>
    <row r="70" spans="2:25" ht="19.5" x14ac:dyDescent="0.25">
      <c r="B70" s="8" t="str">
        <f t="array" ref="B70">IFERROR(INDEX(data[[#All],[Vendor Name]],SMALL(IF(data[[#All],[Category]]=$A$1,ROW(data[[#All],[Vendor Name]])),ROW(69:69)),1),"")</f>
        <v/>
      </c>
      <c r="C70" s="3" t="str">
        <f t="array" ref="C70">IFERROR(INDEX(data[[#All],[Vendor Contact Info]],MATCH(get_cat!$B70&amp;$A$1,data[[#All],[Vendor Name]]&amp;data[[#All],[Category]],0),),"")</f>
        <v/>
      </c>
      <c r="D70" s="9" t="str">
        <f t="array" ref="D70">IFERROR(INDEX(data[[#All],[Category]],MATCH(get_cat!$B70&amp;$A$1,data[[#All],[Vendor Name]]&amp;data[[#All],[Category]],0),),"")</f>
        <v/>
      </c>
      <c r="E70" s="3" t="str">
        <f t="array" ref="E70">IFERROR(INDEX(data[[#All],[Email]],MATCH(get_cat!$B70&amp;$A$1,data[[#All],[Vendor Name]]&amp;data[[#All],[Category]],0),),"")</f>
        <v/>
      </c>
      <c r="F70" s="3" t="str">
        <f t="array" ref="F70">IFERROR(INDEX(data[[#All],[COMMBUYS MBPO Link2]],MATCH(get_cat!$B70&amp;$A$1,data[[#All],[Vendor Name]]&amp;data[[#All],[Category]],0),),"")</f>
        <v/>
      </c>
      <c r="G70" s="5" t="str">
        <f t="array" ref="G70">IFERROR(INDEX(data[[#All],[Prompt Pay]],MATCH(get_cat!$B70&amp;$A$1,data[[#All],[Vendor Name]]&amp;data[[#All],[Category]],0),),"")</f>
        <v/>
      </c>
      <c r="H70" s="5" t="str">
        <f t="array" ref="H70">IFERROR(INDEX(data[[#All],[% Markup Prevailing Wage2]],MATCH(get_cat!$B70&amp;$A$1,data[[#All],[Vendor Name]]&amp;data[[#All],[Category]],0),),"")</f>
        <v/>
      </c>
      <c r="I70" s="2" t="str">
        <f t="array" ref="I70">IFERROR(INDEX(data[[#All],[Statewide]],MATCH(get_cat!$B70&amp;$A$1,data[[#All],[Vendor Name]]&amp;data[[#All],[Category]],0),),"")</f>
        <v/>
      </c>
      <c r="J70" s="2" t="str">
        <f t="array" ref="J70">IFERROR(INDEX(data[[#All],[Barnstable]],MATCH(get_cat!$B70&amp;$A$1,data[[#All],[Vendor Name]]&amp;data[[#All],[Category]],0),),"")</f>
        <v/>
      </c>
      <c r="K70" s="2" t="str">
        <f t="array" ref="K70">IFERROR(INDEX(data[[#All],[Berkshire]],MATCH(get_cat!$B70&amp;$A$1,data[[#All],[Vendor Name]]&amp;data[[#All],[Category]],0),),"")</f>
        <v/>
      </c>
      <c r="L70" s="2" t="str">
        <f t="array" ref="L70">IFERROR(INDEX(data[[#All],[Bristol]],MATCH(get_cat!$B70&amp;$A$1,data[[#All],[Vendor Name]]&amp;data[[#All],[Category]],0),),"")</f>
        <v/>
      </c>
      <c r="M70" s="2" t="str">
        <f t="array" ref="M70">IFERROR(INDEX(data[[#All],[Dukes]],MATCH(get_cat!$B70&amp;$A$1,data[[#All],[Vendor Name]]&amp;data[[#All],[Category]],0),),"")</f>
        <v/>
      </c>
      <c r="N70" s="2" t="str">
        <f t="array" ref="N70">IFERROR(INDEX(data[[#All],[Essex]],MATCH(get_cat!$B70&amp;$A$1,data[[#All],[Vendor Name]]&amp;data[[#All],[Category]],0),),"")</f>
        <v/>
      </c>
      <c r="O70" s="2" t="str">
        <f t="array" ref="O70">IFERROR(INDEX(data[[#All],[Franklin]],MATCH(get_cat!$B70&amp;$A$1,data[[#All],[Vendor Name]]&amp;data[[#All],[Category]],0),),"")</f>
        <v/>
      </c>
      <c r="P70" s="2" t="str">
        <f t="array" ref="P70">IFERROR(INDEX(data[[#All],[Hampden]],MATCH(get_cat!$B70&amp;$A$1,data[[#All],[Vendor Name]]&amp;data[[#All],[Category]],0),),"")</f>
        <v/>
      </c>
      <c r="Q70" s="2" t="str">
        <f t="array" ref="Q70">IFERROR(INDEX(data[[#All],[Hampshire]],MATCH(get_cat!$B70&amp;$A$1,data[[#All],[Vendor Name]]&amp;data[[#All],[Category]],0),),"")</f>
        <v/>
      </c>
      <c r="R70" s="2" t="str">
        <f t="array" ref="R70">IFERROR(INDEX(data[[#All],[Middlesex]],MATCH(get_cat!$B70&amp;$A$1,data[[#All],[Vendor Name]]&amp;data[[#All],[Category]],0),),"")</f>
        <v/>
      </c>
      <c r="S70" s="2" t="str">
        <f t="array" ref="S70">IFERROR(INDEX(data[[#All],[Nantucket]],MATCH(get_cat!$B70&amp;$A$1,data[[#All],[Vendor Name]]&amp;data[[#All],[Category]],0),),"")</f>
        <v/>
      </c>
      <c r="T70" s="2" t="str">
        <f t="array" ref="T70">IFERROR(INDEX(data[[#All],[Norfolk]],MATCH(get_cat!$B70&amp;$A$1,data[[#All],[Vendor Name]]&amp;data[[#All],[Category]],0),),"")</f>
        <v/>
      </c>
      <c r="U70" s="2" t="str">
        <f t="array" ref="U70">IFERROR(INDEX(data[[#All],[Plymouth]],MATCH(get_cat!$B70&amp;$A$1,data[[#All],[Vendor Name]]&amp;data[[#All],[Category]],0),),"")</f>
        <v/>
      </c>
      <c r="V70" s="2" t="str">
        <f t="array" ref="V70">IFERROR(INDEX(data[[#All],[Suffolk]],MATCH(get_cat!$B70&amp;$A$1,data[[#All],[Vendor Name]]&amp;data[[#All],[Category]],0),),"")</f>
        <v/>
      </c>
      <c r="W70" s="2" t="str">
        <f t="array" ref="W70">IFERROR(INDEX(data[[#All],[Worcester]],MATCH(get_cat!$B70&amp;$A$1,data[[#All],[Vendor Name]]&amp;data[[#All],[Category]],0),),"")</f>
        <v/>
      </c>
      <c r="X70" s="2" t="str">
        <f t="array" ref="X70">IFERROR(INDEX(data[[#All],[Contract Doc ID]],MATCH(get_cat!$B70&amp;$A$1,data[[#All],[Vendor Name]]&amp;data[[#All],[Category]],0),),"")</f>
        <v/>
      </c>
      <c r="Y70" s="19" t="str">
        <f t="array" ref="Y70">IFERROR(INDEX(data[[#All],[OSD Contract Manager]],MATCH(get_cat!$B70&amp;$A$1,data[[#All],[Vendor Name]]&amp;data[[#All],[Category]],0),),"")</f>
        <v/>
      </c>
    </row>
    <row r="71" spans="2:25" ht="19.5" x14ac:dyDescent="0.25">
      <c r="B71" s="8" t="str">
        <f t="array" ref="B71">IFERROR(INDEX(data[[#All],[Vendor Name]],SMALL(IF(data[[#All],[Category]]=$A$1,ROW(data[[#All],[Vendor Name]])),ROW(70:70)),1),"")</f>
        <v/>
      </c>
      <c r="C71" s="3" t="str">
        <f t="array" ref="C71">IFERROR(INDEX(data[[#All],[Vendor Contact Info]],MATCH(get_cat!$B71&amp;$A$1,data[[#All],[Vendor Name]]&amp;data[[#All],[Category]],0),),"")</f>
        <v/>
      </c>
      <c r="D71" s="9" t="str">
        <f t="array" ref="D71">IFERROR(INDEX(data[[#All],[Category]],MATCH(get_cat!$B71&amp;$A$1,data[[#All],[Vendor Name]]&amp;data[[#All],[Category]],0),),"")</f>
        <v/>
      </c>
      <c r="E71" s="3" t="str">
        <f t="array" ref="E71">IFERROR(INDEX(data[[#All],[Email]],MATCH(get_cat!$B71&amp;$A$1,data[[#All],[Vendor Name]]&amp;data[[#All],[Category]],0),),"")</f>
        <v/>
      </c>
      <c r="F71" s="3" t="str">
        <f t="array" ref="F71">IFERROR(INDEX(data[[#All],[COMMBUYS MBPO Link2]],MATCH(get_cat!$B71&amp;$A$1,data[[#All],[Vendor Name]]&amp;data[[#All],[Category]],0),),"")</f>
        <v/>
      </c>
      <c r="G71" s="5" t="str">
        <f t="array" ref="G71">IFERROR(INDEX(data[[#All],[Prompt Pay]],MATCH(get_cat!$B71&amp;$A$1,data[[#All],[Vendor Name]]&amp;data[[#All],[Category]],0),),"")</f>
        <v/>
      </c>
      <c r="H71" s="5" t="str">
        <f t="array" ref="H71">IFERROR(INDEX(data[[#All],[% Markup Prevailing Wage2]],MATCH(get_cat!$B71&amp;$A$1,data[[#All],[Vendor Name]]&amp;data[[#All],[Category]],0),),"")</f>
        <v/>
      </c>
      <c r="I71" s="2" t="str">
        <f t="array" ref="I71">IFERROR(INDEX(data[[#All],[Statewide]],MATCH(get_cat!$B71&amp;$A$1,data[[#All],[Vendor Name]]&amp;data[[#All],[Category]],0),),"")</f>
        <v/>
      </c>
      <c r="J71" s="2" t="str">
        <f t="array" ref="J71">IFERROR(INDEX(data[[#All],[Barnstable]],MATCH(get_cat!$B71&amp;$A$1,data[[#All],[Vendor Name]]&amp;data[[#All],[Category]],0),),"")</f>
        <v/>
      </c>
      <c r="K71" s="2" t="str">
        <f t="array" ref="K71">IFERROR(INDEX(data[[#All],[Berkshire]],MATCH(get_cat!$B71&amp;$A$1,data[[#All],[Vendor Name]]&amp;data[[#All],[Category]],0),),"")</f>
        <v/>
      </c>
      <c r="L71" s="2" t="str">
        <f t="array" ref="L71">IFERROR(INDEX(data[[#All],[Bristol]],MATCH(get_cat!$B71&amp;$A$1,data[[#All],[Vendor Name]]&amp;data[[#All],[Category]],0),),"")</f>
        <v/>
      </c>
      <c r="M71" s="2" t="str">
        <f t="array" ref="M71">IFERROR(INDEX(data[[#All],[Dukes]],MATCH(get_cat!$B71&amp;$A$1,data[[#All],[Vendor Name]]&amp;data[[#All],[Category]],0),),"")</f>
        <v/>
      </c>
      <c r="N71" s="2" t="str">
        <f t="array" ref="N71">IFERROR(INDEX(data[[#All],[Essex]],MATCH(get_cat!$B71&amp;$A$1,data[[#All],[Vendor Name]]&amp;data[[#All],[Category]],0),),"")</f>
        <v/>
      </c>
      <c r="O71" s="2" t="str">
        <f t="array" ref="O71">IFERROR(INDEX(data[[#All],[Franklin]],MATCH(get_cat!$B71&amp;$A$1,data[[#All],[Vendor Name]]&amp;data[[#All],[Category]],0),),"")</f>
        <v/>
      </c>
      <c r="P71" s="2" t="str">
        <f t="array" ref="P71">IFERROR(INDEX(data[[#All],[Hampden]],MATCH(get_cat!$B71&amp;$A$1,data[[#All],[Vendor Name]]&amp;data[[#All],[Category]],0),),"")</f>
        <v/>
      </c>
      <c r="Q71" s="2" t="str">
        <f t="array" ref="Q71">IFERROR(INDEX(data[[#All],[Hampshire]],MATCH(get_cat!$B71&amp;$A$1,data[[#All],[Vendor Name]]&amp;data[[#All],[Category]],0),),"")</f>
        <v/>
      </c>
      <c r="R71" s="2" t="str">
        <f t="array" ref="R71">IFERROR(INDEX(data[[#All],[Middlesex]],MATCH(get_cat!$B71&amp;$A$1,data[[#All],[Vendor Name]]&amp;data[[#All],[Category]],0),),"")</f>
        <v/>
      </c>
      <c r="S71" s="2" t="str">
        <f t="array" ref="S71">IFERROR(INDEX(data[[#All],[Nantucket]],MATCH(get_cat!$B71&amp;$A$1,data[[#All],[Vendor Name]]&amp;data[[#All],[Category]],0),),"")</f>
        <v/>
      </c>
      <c r="T71" s="2" t="str">
        <f t="array" ref="T71">IFERROR(INDEX(data[[#All],[Norfolk]],MATCH(get_cat!$B71&amp;$A$1,data[[#All],[Vendor Name]]&amp;data[[#All],[Category]],0),),"")</f>
        <v/>
      </c>
      <c r="U71" s="2" t="str">
        <f t="array" ref="U71">IFERROR(INDEX(data[[#All],[Plymouth]],MATCH(get_cat!$B71&amp;$A$1,data[[#All],[Vendor Name]]&amp;data[[#All],[Category]],0),),"")</f>
        <v/>
      </c>
      <c r="V71" s="2" t="str">
        <f t="array" ref="V71">IFERROR(INDEX(data[[#All],[Suffolk]],MATCH(get_cat!$B71&amp;$A$1,data[[#All],[Vendor Name]]&amp;data[[#All],[Category]],0),),"")</f>
        <v/>
      </c>
      <c r="W71" s="2" t="str">
        <f t="array" ref="W71">IFERROR(INDEX(data[[#All],[Worcester]],MATCH(get_cat!$B71&amp;$A$1,data[[#All],[Vendor Name]]&amp;data[[#All],[Category]],0),),"")</f>
        <v/>
      </c>
      <c r="X71" s="2" t="str">
        <f t="array" ref="X71">IFERROR(INDEX(data[[#All],[Contract Doc ID]],MATCH(get_cat!$B71&amp;$A$1,data[[#All],[Vendor Name]]&amp;data[[#All],[Category]],0),),"")</f>
        <v/>
      </c>
      <c r="Y71" s="19" t="str">
        <f t="array" ref="Y71">IFERROR(INDEX(data[[#All],[OSD Contract Manager]],MATCH(get_cat!$B71&amp;$A$1,data[[#All],[Vendor Name]]&amp;data[[#All],[Category]],0),),"")</f>
        <v/>
      </c>
    </row>
    <row r="72" spans="2:25" ht="19.5" x14ac:dyDescent="0.25">
      <c r="B72" s="8" t="str">
        <f t="array" ref="B72">IFERROR(INDEX(data[[#All],[Vendor Name]],SMALL(IF(data[[#All],[Category]]=$A$1,ROW(data[[#All],[Vendor Name]])),ROW(71:71)),1),"")</f>
        <v/>
      </c>
      <c r="C72" s="3" t="str">
        <f t="array" ref="C72">IFERROR(INDEX(data[[#All],[Vendor Contact Info]],MATCH(get_cat!$B72&amp;$A$1,data[[#All],[Vendor Name]]&amp;data[[#All],[Category]],0),),"")</f>
        <v/>
      </c>
      <c r="D72" s="9" t="str">
        <f t="array" ref="D72">IFERROR(INDEX(data[[#All],[Category]],MATCH(get_cat!$B72&amp;$A$1,data[[#All],[Vendor Name]]&amp;data[[#All],[Category]],0),),"")</f>
        <v/>
      </c>
      <c r="E72" s="3" t="str">
        <f t="array" ref="E72">IFERROR(INDEX(data[[#All],[Email]],MATCH(get_cat!$B72&amp;$A$1,data[[#All],[Vendor Name]]&amp;data[[#All],[Category]],0),),"")</f>
        <v/>
      </c>
      <c r="F72" s="3" t="str">
        <f t="array" ref="F72">IFERROR(INDEX(data[[#All],[COMMBUYS MBPO Link2]],MATCH(get_cat!$B72&amp;$A$1,data[[#All],[Vendor Name]]&amp;data[[#All],[Category]],0),),"")</f>
        <v/>
      </c>
      <c r="G72" s="5" t="str">
        <f t="array" ref="G72">IFERROR(INDEX(data[[#All],[Prompt Pay]],MATCH(get_cat!$B72&amp;$A$1,data[[#All],[Vendor Name]]&amp;data[[#All],[Category]],0),),"")</f>
        <v/>
      </c>
      <c r="H72" s="5" t="str">
        <f t="array" ref="H72">IFERROR(INDEX(data[[#All],[% Markup Prevailing Wage2]],MATCH(get_cat!$B72&amp;$A$1,data[[#All],[Vendor Name]]&amp;data[[#All],[Category]],0),),"")</f>
        <v/>
      </c>
      <c r="I72" s="2" t="str">
        <f t="array" ref="I72">IFERROR(INDEX(data[[#All],[Statewide]],MATCH(get_cat!$B72&amp;$A$1,data[[#All],[Vendor Name]]&amp;data[[#All],[Category]],0),),"")</f>
        <v/>
      </c>
      <c r="J72" s="2" t="str">
        <f t="array" ref="J72">IFERROR(INDEX(data[[#All],[Barnstable]],MATCH(get_cat!$B72&amp;$A$1,data[[#All],[Vendor Name]]&amp;data[[#All],[Category]],0),),"")</f>
        <v/>
      </c>
      <c r="K72" s="2" t="str">
        <f t="array" ref="K72">IFERROR(INDEX(data[[#All],[Berkshire]],MATCH(get_cat!$B72&amp;$A$1,data[[#All],[Vendor Name]]&amp;data[[#All],[Category]],0),),"")</f>
        <v/>
      </c>
      <c r="L72" s="2" t="str">
        <f t="array" ref="L72">IFERROR(INDEX(data[[#All],[Bristol]],MATCH(get_cat!$B72&amp;$A$1,data[[#All],[Vendor Name]]&amp;data[[#All],[Category]],0),),"")</f>
        <v/>
      </c>
      <c r="M72" s="2" t="str">
        <f t="array" ref="M72">IFERROR(INDEX(data[[#All],[Dukes]],MATCH(get_cat!$B72&amp;$A$1,data[[#All],[Vendor Name]]&amp;data[[#All],[Category]],0),),"")</f>
        <v/>
      </c>
      <c r="N72" s="2" t="str">
        <f t="array" ref="N72">IFERROR(INDEX(data[[#All],[Essex]],MATCH(get_cat!$B72&amp;$A$1,data[[#All],[Vendor Name]]&amp;data[[#All],[Category]],0),),"")</f>
        <v/>
      </c>
      <c r="O72" s="2" t="str">
        <f t="array" ref="O72">IFERROR(INDEX(data[[#All],[Franklin]],MATCH(get_cat!$B72&amp;$A$1,data[[#All],[Vendor Name]]&amp;data[[#All],[Category]],0),),"")</f>
        <v/>
      </c>
      <c r="P72" s="2" t="str">
        <f t="array" ref="P72">IFERROR(INDEX(data[[#All],[Hampden]],MATCH(get_cat!$B72&amp;$A$1,data[[#All],[Vendor Name]]&amp;data[[#All],[Category]],0),),"")</f>
        <v/>
      </c>
      <c r="Q72" s="2" t="str">
        <f t="array" ref="Q72">IFERROR(INDEX(data[[#All],[Hampshire]],MATCH(get_cat!$B72&amp;$A$1,data[[#All],[Vendor Name]]&amp;data[[#All],[Category]],0),),"")</f>
        <v/>
      </c>
      <c r="R72" s="2" t="str">
        <f t="array" ref="R72">IFERROR(INDEX(data[[#All],[Middlesex]],MATCH(get_cat!$B72&amp;$A$1,data[[#All],[Vendor Name]]&amp;data[[#All],[Category]],0),),"")</f>
        <v/>
      </c>
      <c r="S72" s="2" t="str">
        <f t="array" ref="S72">IFERROR(INDEX(data[[#All],[Nantucket]],MATCH(get_cat!$B72&amp;$A$1,data[[#All],[Vendor Name]]&amp;data[[#All],[Category]],0),),"")</f>
        <v/>
      </c>
      <c r="T72" s="2" t="str">
        <f t="array" ref="T72">IFERROR(INDEX(data[[#All],[Norfolk]],MATCH(get_cat!$B72&amp;$A$1,data[[#All],[Vendor Name]]&amp;data[[#All],[Category]],0),),"")</f>
        <v/>
      </c>
      <c r="U72" s="2" t="str">
        <f t="array" ref="U72">IFERROR(INDEX(data[[#All],[Plymouth]],MATCH(get_cat!$B72&amp;$A$1,data[[#All],[Vendor Name]]&amp;data[[#All],[Category]],0),),"")</f>
        <v/>
      </c>
      <c r="V72" s="2" t="str">
        <f t="array" ref="V72">IFERROR(INDEX(data[[#All],[Suffolk]],MATCH(get_cat!$B72&amp;$A$1,data[[#All],[Vendor Name]]&amp;data[[#All],[Category]],0),),"")</f>
        <v/>
      </c>
      <c r="W72" s="2" t="str">
        <f t="array" ref="W72">IFERROR(INDEX(data[[#All],[Worcester]],MATCH(get_cat!$B72&amp;$A$1,data[[#All],[Vendor Name]]&amp;data[[#All],[Category]],0),),"")</f>
        <v/>
      </c>
      <c r="X72" s="2" t="str">
        <f t="array" ref="X72">IFERROR(INDEX(data[[#All],[Contract Doc ID]],MATCH(get_cat!$B72&amp;$A$1,data[[#All],[Vendor Name]]&amp;data[[#All],[Category]],0),),"")</f>
        <v/>
      </c>
      <c r="Y72" s="19" t="str">
        <f t="array" ref="Y72">IFERROR(INDEX(data[[#All],[OSD Contract Manager]],MATCH(get_cat!$B72&amp;$A$1,data[[#All],[Vendor Name]]&amp;data[[#All],[Category]],0),),"")</f>
        <v/>
      </c>
    </row>
    <row r="73" spans="2:25" ht="19.5" x14ac:dyDescent="0.25">
      <c r="B73" s="8" t="str">
        <f t="array" ref="B73">IFERROR(INDEX(data[[#All],[Vendor Name]],SMALL(IF(data[[#All],[Category]]=$A$1,ROW(data[[#All],[Vendor Name]])),ROW(72:72)),1),"")</f>
        <v/>
      </c>
      <c r="C73" s="3" t="str">
        <f t="array" ref="C73">IFERROR(INDEX(data[[#All],[Vendor Contact Info]],MATCH(get_cat!$B73&amp;$A$1,data[[#All],[Vendor Name]]&amp;data[[#All],[Category]],0),),"")</f>
        <v/>
      </c>
      <c r="D73" s="9" t="str">
        <f t="array" ref="D73">IFERROR(INDEX(data[[#All],[Category]],MATCH(get_cat!$B73&amp;$A$1,data[[#All],[Vendor Name]]&amp;data[[#All],[Category]],0),),"")</f>
        <v/>
      </c>
      <c r="E73" s="3" t="str">
        <f t="array" ref="E73">IFERROR(INDEX(data[[#All],[Email]],MATCH(get_cat!$B73&amp;$A$1,data[[#All],[Vendor Name]]&amp;data[[#All],[Category]],0),),"")</f>
        <v/>
      </c>
      <c r="F73" s="3" t="str">
        <f t="array" ref="F73">IFERROR(INDEX(data[[#All],[COMMBUYS MBPO Link2]],MATCH(get_cat!$B73&amp;$A$1,data[[#All],[Vendor Name]]&amp;data[[#All],[Category]],0),),"")</f>
        <v/>
      </c>
      <c r="G73" s="5" t="str">
        <f t="array" ref="G73">IFERROR(INDEX(data[[#All],[Prompt Pay]],MATCH(get_cat!$B73&amp;$A$1,data[[#All],[Vendor Name]]&amp;data[[#All],[Category]],0),),"")</f>
        <v/>
      </c>
      <c r="H73" s="5" t="str">
        <f t="array" ref="H73">IFERROR(INDEX(data[[#All],[% Markup Prevailing Wage2]],MATCH(get_cat!$B73&amp;$A$1,data[[#All],[Vendor Name]]&amp;data[[#All],[Category]],0),),"")</f>
        <v/>
      </c>
      <c r="I73" s="2" t="str">
        <f t="array" ref="I73">IFERROR(INDEX(data[[#All],[Statewide]],MATCH(get_cat!$B73&amp;$A$1,data[[#All],[Vendor Name]]&amp;data[[#All],[Category]],0),),"")</f>
        <v/>
      </c>
      <c r="J73" s="2" t="str">
        <f t="array" ref="J73">IFERROR(INDEX(data[[#All],[Barnstable]],MATCH(get_cat!$B73&amp;$A$1,data[[#All],[Vendor Name]]&amp;data[[#All],[Category]],0),),"")</f>
        <v/>
      </c>
      <c r="K73" s="2" t="str">
        <f t="array" ref="K73">IFERROR(INDEX(data[[#All],[Berkshire]],MATCH(get_cat!$B73&amp;$A$1,data[[#All],[Vendor Name]]&amp;data[[#All],[Category]],0),),"")</f>
        <v/>
      </c>
      <c r="L73" s="2" t="str">
        <f t="array" ref="L73">IFERROR(INDEX(data[[#All],[Bristol]],MATCH(get_cat!$B73&amp;$A$1,data[[#All],[Vendor Name]]&amp;data[[#All],[Category]],0),),"")</f>
        <v/>
      </c>
      <c r="M73" s="2" t="str">
        <f t="array" ref="M73">IFERROR(INDEX(data[[#All],[Dukes]],MATCH(get_cat!$B73&amp;$A$1,data[[#All],[Vendor Name]]&amp;data[[#All],[Category]],0),),"")</f>
        <v/>
      </c>
      <c r="N73" s="2" t="str">
        <f t="array" ref="N73">IFERROR(INDEX(data[[#All],[Essex]],MATCH(get_cat!$B73&amp;$A$1,data[[#All],[Vendor Name]]&amp;data[[#All],[Category]],0),),"")</f>
        <v/>
      </c>
      <c r="O73" s="2" t="str">
        <f t="array" ref="O73">IFERROR(INDEX(data[[#All],[Franklin]],MATCH(get_cat!$B73&amp;$A$1,data[[#All],[Vendor Name]]&amp;data[[#All],[Category]],0),),"")</f>
        <v/>
      </c>
      <c r="P73" s="2" t="str">
        <f t="array" ref="P73">IFERROR(INDEX(data[[#All],[Hampden]],MATCH(get_cat!$B73&amp;$A$1,data[[#All],[Vendor Name]]&amp;data[[#All],[Category]],0),),"")</f>
        <v/>
      </c>
      <c r="Q73" s="2" t="str">
        <f t="array" ref="Q73">IFERROR(INDEX(data[[#All],[Hampshire]],MATCH(get_cat!$B73&amp;$A$1,data[[#All],[Vendor Name]]&amp;data[[#All],[Category]],0),),"")</f>
        <v/>
      </c>
      <c r="R73" s="2" t="str">
        <f t="array" ref="R73">IFERROR(INDEX(data[[#All],[Middlesex]],MATCH(get_cat!$B73&amp;$A$1,data[[#All],[Vendor Name]]&amp;data[[#All],[Category]],0),),"")</f>
        <v/>
      </c>
      <c r="S73" s="2" t="str">
        <f t="array" ref="S73">IFERROR(INDEX(data[[#All],[Nantucket]],MATCH(get_cat!$B73&amp;$A$1,data[[#All],[Vendor Name]]&amp;data[[#All],[Category]],0),),"")</f>
        <v/>
      </c>
      <c r="T73" s="2" t="str">
        <f t="array" ref="T73">IFERROR(INDEX(data[[#All],[Norfolk]],MATCH(get_cat!$B73&amp;$A$1,data[[#All],[Vendor Name]]&amp;data[[#All],[Category]],0),),"")</f>
        <v/>
      </c>
      <c r="U73" s="2" t="str">
        <f t="array" ref="U73">IFERROR(INDEX(data[[#All],[Plymouth]],MATCH(get_cat!$B73&amp;$A$1,data[[#All],[Vendor Name]]&amp;data[[#All],[Category]],0),),"")</f>
        <v/>
      </c>
      <c r="V73" s="2" t="str">
        <f t="array" ref="V73">IFERROR(INDEX(data[[#All],[Suffolk]],MATCH(get_cat!$B73&amp;$A$1,data[[#All],[Vendor Name]]&amp;data[[#All],[Category]],0),),"")</f>
        <v/>
      </c>
      <c r="W73" s="2" t="str">
        <f t="array" ref="W73">IFERROR(INDEX(data[[#All],[Worcester]],MATCH(get_cat!$B73&amp;$A$1,data[[#All],[Vendor Name]]&amp;data[[#All],[Category]],0),),"")</f>
        <v/>
      </c>
      <c r="X73" s="2" t="str">
        <f t="array" ref="X73">IFERROR(INDEX(data[[#All],[Contract Doc ID]],MATCH(get_cat!$B73&amp;$A$1,data[[#All],[Vendor Name]]&amp;data[[#All],[Category]],0),),"")</f>
        <v/>
      </c>
      <c r="Y73" s="19" t="str">
        <f t="array" ref="Y73">IFERROR(INDEX(data[[#All],[OSD Contract Manager]],MATCH(get_cat!$B73&amp;$A$1,data[[#All],[Vendor Name]]&amp;data[[#All],[Category]],0),),"")</f>
        <v/>
      </c>
    </row>
    <row r="74" spans="2:25" ht="19.5" x14ac:dyDescent="0.25">
      <c r="B74" s="8" t="str">
        <f t="array" ref="B74">IFERROR(INDEX(data[[#All],[Vendor Name]],SMALL(IF(data[[#All],[Category]]=$A$1,ROW(data[[#All],[Vendor Name]])),ROW(73:73)),1),"")</f>
        <v/>
      </c>
      <c r="C74" s="3" t="str">
        <f t="array" ref="C74">IFERROR(INDEX(data[[#All],[Vendor Contact Info]],MATCH(get_cat!$B74&amp;$A$1,data[[#All],[Vendor Name]]&amp;data[[#All],[Category]],0),),"")</f>
        <v/>
      </c>
      <c r="D74" s="9" t="str">
        <f t="array" ref="D74">IFERROR(INDEX(data[[#All],[Category]],MATCH(get_cat!$B74&amp;$A$1,data[[#All],[Vendor Name]]&amp;data[[#All],[Category]],0),),"")</f>
        <v/>
      </c>
      <c r="E74" s="3" t="str">
        <f t="array" ref="E74">IFERROR(INDEX(data[[#All],[Email]],MATCH(get_cat!$B74&amp;$A$1,data[[#All],[Vendor Name]]&amp;data[[#All],[Category]],0),),"")</f>
        <v/>
      </c>
      <c r="F74" s="3" t="str">
        <f t="array" ref="F74">IFERROR(INDEX(data[[#All],[COMMBUYS MBPO Link2]],MATCH(get_cat!$B74&amp;$A$1,data[[#All],[Vendor Name]]&amp;data[[#All],[Category]],0),),"")</f>
        <v/>
      </c>
      <c r="G74" s="5" t="str">
        <f t="array" ref="G74">IFERROR(INDEX(data[[#All],[Prompt Pay]],MATCH(get_cat!$B74&amp;$A$1,data[[#All],[Vendor Name]]&amp;data[[#All],[Category]],0),),"")</f>
        <v/>
      </c>
      <c r="H74" s="5" t="str">
        <f t="array" ref="H74">IFERROR(INDEX(data[[#All],[% Markup Prevailing Wage2]],MATCH(get_cat!$B74&amp;$A$1,data[[#All],[Vendor Name]]&amp;data[[#All],[Category]],0),),"")</f>
        <v/>
      </c>
      <c r="I74" s="2" t="str">
        <f t="array" ref="I74">IFERROR(INDEX(data[[#All],[Statewide]],MATCH(get_cat!$B74&amp;$A$1,data[[#All],[Vendor Name]]&amp;data[[#All],[Category]],0),),"")</f>
        <v/>
      </c>
      <c r="J74" s="2" t="str">
        <f t="array" ref="J74">IFERROR(INDEX(data[[#All],[Barnstable]],MATCH(get_cat!$B74&amp;$A$1,data[[#All],[Vendor Name]]&amp;data[[#All],[Category]],0),),"")</f>
        <v/>
      </c>
      <c r="K74" s="2" t="str">
        <f t="array" ref="K74">IFERROR(INDEX(data[[#All],[Berkshire]],MATCH(get_cat!$B74&amp;$A$1,data[[#All],[Vendor Name]]&amp;data[[#All],[Category]],0),),"")</f>
        <v/>
      </c>
      <c r="L74" s="2" t="str">
        <f t="array" ref="L74">IFERROR(INDEX(data[[#All],[Bristol]],MATCH(get_cat!$B74&amp;$A$1,data[[#All],[Vendor Name]]&amp;data[[#All],[Category]],0),),"")</f>
        <v/>
      </c>
      <c r="M74" s="2" t="str">
        <f t="array" ref="M74">IFERROR(INDEX(data[[#All],[Dukes]],MATCH(get_cat!$B74&amp;$A$1,data[[#All],[Vendor Name]]&amp;data[[#All],[Category]],0),),"")</f>
        <v/>
      </c>
      <c r="N74" s="2" t="str">
        <f t="array" ref="N74">IFERROR(INDEX(data[[#All],[Essex]],MATCH(get_cat!$B74&amp;$A$1,data[[#All],[Vendor Name]]&amp;data[[#All],[Category]],0),),"")</f>
        <v/>
      </c>
      <c r="O74" s="2" t="str">
        <f t="array" ref="O74">IFERROR(INDEX(data[[#All],[Franklin]],MATCH(get_cat!$B74&amp;$A$1,data[[#All],[Vendor Name]]&amp;data[[#All],[Category]],0),),"")</f>
        <v/>
      </c>
      <c r="P74" s="2" t="str">
        <f t="array" ref="P74">IFERROR(INDEX(data[[#All],[Hampden]],MATCH(get_cat!$B74&amp;$A$1,data[[#All],[Vendor Name]]&amp;data[[#All],[Category]],0),),"")</f>
        <v/>
      </c>
      <c r="Q74" s="2" t="str">
        <f t="array" ref="Q74">IFERROR(INDEX(data[[#All],[Hampshire]],MATCH(get_cat!$B74&amp;$A$1,data[[#All],[Vendor Name]]&amp;data[[#All],[Category]],0),),"")</f>
        <v/>
      </c>
      <c r="R74" s="2" t="str">
        <f t="array" ref="R74">IFERROR(INDEX(data[[#All],[Middlesex]],MATCH(get_cat!$B74&amp;$A$1,data[[#All],[Vendor Name]]&amp;data[[#All],[Category]],0),),"")</f>
        <v/>
      </c>
      <c r="S74" s="2" t="str">
        <f t="array" ref="S74">IFERROR(INDEX(data[[#All],[Nantucket]],MATCH(get_cat!$B74&amp;$A$1,data[[#All],[Vendor Name]]&amp;data[[#All],[Category]],0),),"")</f>
        <v/>
      </c>
      <c r="T74" s="2" t="str">
        <f t="array" ref="T74">IFERROR(INDEX(data[[#All],[Norfolk]],MATCH(get_cat!$B74&amp;$A$1,data[[#All],[Vendor Name]]&amp;data[[#All],[Category]],0),),"")</f>
        <v/>
      </c>
      <c r="U74" s="2" t="str">
        <f t="array" ref="U74">IFERROR(INDEX(data[[#All],[Plymouth]],MATCH(get_cat!$B74&amp;$A$1,data[[#All],[Vendor Name]]&amp;data[[#All],[Category]],0),),"")</f>
        <v/>
      </c>
      <c r="V74" s="2" t="str">
        <f t="array" ref="V74">IFERROR(INDEX(data[[#All],[Suffolk]],MATCH(get_cat!$B74&amp;$A$1,data[[#All],[Vendor Name]]&amp;data[[#All],[Category]],0),),"")</f>
        <v/>
      </c>
      <c r="W74" s="2" t="str">
        <f t="array" ref="W74">IFERROR(INDEX(data[[#All],[Worcester]],MATCH(get_cat!$B74&amp;$A$1,data[[#All],[Vendor Name]]&amp;data[[#All],[Category]],0),),"")</f>
        <v/>
      </c>
      <c r="X74" s="2" t="str">
        <f t="array" ref="X74">IFERROR(INDEX(data[[#All],[Contract Doc ID]],MATCH(get_cat!$B74&amp;$A$1,data[[#All],[Vendor Name]]&amp;data[[#All],[Category]],0),),"")</f>
        <v/>
      </c>
      <c r="Y74" s="19" t="str">
        <f t="array" ref="Y74">IFERROR(INDEX(data[[#All],[OSD Contract Manager]],MATCH(get_cat!$B74&amp;$A$1,data[[#All],[Vendor Name]]&amp;data[[#All],[Category]],0),),"")</f>
        <v/>
      </c>
    </row>
    <row r="75" spans="2:25" ht="19.5" x14ac:dyDescent="0.25">
      <c r="B75" s="8" t="str">
        <f t="array" ref="B75">IFERROR(INDEX(data[[#All],[Vendor Name]],SMALL(IF(data[[#All],[Category]]=$A$1,ROW(data[[#All],[Vendor Name]])),ROW(74:74)),1),"")</f>
        <v/>
      </c>
      <c r="C75" s="3" t="str">
        <f t="array" ref="C75">IFERROR(INDEX(data[[#All],[Vendor Contact Info]],MATCH(get_cat!$B75&amp;$A$1,data[[#All],[Vendor Name]]&amp;data[[#All],[Category]],0),),"")</f>
        <v/>
      </c>
      <c r="D75" s="9" t="str">
        <f t="array" ref="D75">IFERROR(INDEX(data[[#All],[Category]],MATCH(get_cat!$B75&amp;$A$1,data[[#All],[Vendor Name]]&amp;data[[#All],[Category]],0),),"")</f>
        <v/>
      </c>
      <c r="E75" s="3" t="str">
        <f t="array" ref="E75">IFERROR(INDEX(data[[#All],[Email]],MATCH(get_cat!$B75&amp;$A$1,data[[#All],[Vendor Name]]&amp;data[[#All],[Category]],0),),"")</f>
        <v/>
      </c>
      <c r="F75" s="3" t="str">
        <f t="array" ref="F75">IFERROR(INDEX(data[[#All],[COMMBUYS MBPO Link2]],MATCH(get_cat!$B75&amp;$A$1,data[[#All],[Vendor Name]]&amp;data[[#All],[Category]],0),),"")</f>
        <v/>
      </c>
      <c r="G75" s="5" t="str">
        <f t="array" ref="G75">IFERROR(INDEX(data[[#All],[Prompt Pay]],MATCH(get_cat!$B75&amp;$A$1,data[[#All],[Vendor Name]]&amp;data[[#All],[Category]],0),),"")</f>
        <v/>
      </c>
      <c r="H75" s="5" t="str">
        <f t="array" ref="H75">IFERROR(INDEX(data[[#All],[% Markup Prevailing Wage2]],MATCH(get_cat!$B75&amp;$A$1,data[[#All],[Vendor Name]]&amp;data[[#All],[Category]],0),),"")</f>
        <v/>
      </c>
      <c r="I75" s="2" t="str">
        <f t="array" ref="I75">IFERROR(INDEX(data[[#All],[Statewide]],MATCH(get_cat!$B75&amp;$A$1,data[[#All],[Vendor Name]]&amp;data[[#All],[Category]],0),),"")</f>
        <v/>
      </c>
      <c r="J75" s="2" t="str">
        <f t="array" ref="J75">IFERROR(INDEX(data[[#All],[Barnstable]],MATCH(get_cat!$B75&amp;$A$1,data[[#All],[Vendor Name]]&amp;data[[#All],[Category]],0),),"")</f>
        <v/>
      </c>
      <c r="K75" s="2" t="str">
        <f t="array" ref="K75">IFERROR(INDEX(data[[#All],[Berkshire]],MATCH(get_cat!$B75&amp;$A$1,data[[#All],[Vendor Name]]&amp;data[[#All],[Category]],0),),"")</f>
        <v/>
      </c>
      <c r="L75" s="2" t="str">
        <f t="array" ref="L75">IFERROR(INDEX(data[[#All],[Bristol]],MATCH(get_cat!$B75&amp;$A$1,data[[#All],[Vendor Name]]&amp;data[[#All],[Category]],0),),"")</f>
        <v/>
      </c>
      <c r="M75" s="2" t="str">
        <f t="array" ref="M75">IFERROR(INDEX(data[[#All],[Dukes]],MATCH(get_cat!$B75&amp;$A$1,data[[#All],[Vendor Name]]&amp;data[[#All],[Category]],0),),"")</f>
        <v/>
      </c>
      <c r="N75" s="2" t="str">
        <f t="array" ref="N75">IFERROR(INDEX(data[[#All],[Essex]],MATCH(get_cat!$B75&amp;$A$1,data[[#All],[Vendor Name]]&amp;data[[#All],[Category]],0),),"")</f>
        <v/>
      </c>
      <c r="O75" s="2" t="str">
        <f t="array" ref="O75">IFERROR(INDEX(data[[#All],[Franklin]],MATCH(get_cat!$B75&amp;$A$1,data[[#All],[Vendor Name]]&amp;data[[#All],[Category]],0),),"")</f>
        <v/>
      </c>
      <c r="P75" s="2" t="str">
        <f t="array" ref="P75">IFERROR(INDEX(data[[#All],[Hampden]],MATCH(get_cat!$B75&amp;$A$1,data[[#All],[Vendor Name]]&amp;data[[#All],[Category]],0),),"")</f>
        <v/>
      </c>
      <c r="Q75" s="2" t="str">
        <f t="array" ref="Q75">IFERROR(INDEX(data[[#All],[Hampshire]],MATCH(get_cat!$B75&amp;$A$1,data[[#All],[Vendor Name]]&amp;data[[#All],[Category]],0),),"")</f>
        <v/>
      </c>
      <c r="R75" s="2" t="str">
        <f t="array" ref="R75">IFERROR(INDEX(data[[#All],[Middlesex]],MATCH(get_cat!$B75&amp;$A$1,data[[#All],[Vendor Name]]&amp;data[[#All],[Category]],0),),"")</f>
        <v/>
      </c>
      <c r="S75" s="2" t="str">
        <f t="array" ref="S75">IFERROR(INDEX(data[[#All],[Nantucket]],MATCH(get_cat!$B75&amp;$A$1,data[[#All],[Vendor Name]]&amp;data[[#All],[Category]],0),),"")</f>
        <v/>
      </c>
      <c r="T75" s="2" t="str">
        <f t="array" ref="T75">IFERROR(INDEX(data[[#All],[Norfolk]],MATCH(get_cat!$B75&amp;$A$1,data[[#All],[Vendor Name]]&amp;data[[#All],[Category]],0),),"")</f>
        <v/>
      </c>
      <c r="U75" s="2" t="str">
        <f t="array" ref="U75">IFERROR(INDEX(data[[#All],[Plymouth]],MATCH(get_cat!$B75&amp;$A$1,data[[#All],[Vendor Name]]&amp;data[[#All],[Category]],0),),"")</f>
        <v/>
      </c>
      <c r="V75" s="2" t="str">
        <f t="array" ref="V75">IFERROR(INDEX(data[[#All],[Suffolk]],MATCH(get_cat!$B75&amp;$A$1,data[[#All],[Vendor Name]]&amp;data[[#All],[Category]],0),),"")</f>
        <v/>
      </c>
      <c r="W75" s="2" t="str">
        <f t="array" ref="W75">IFERROR(INDEX(data[[#All],[Worcester]],MATCH(get_cat!$B75&amp;$A$1,data[[#All],[Vendor Name]]&amp;data[[#All],[Category]],0),),"")</f>
        <v/>
      </c>
      <c r="X75" s="2" t="str">
        <f t="array" ref="X75">IFERROR(INDEX(data[[#All],[Contract Doc ID]],MATCH(get_cat!$B75&amp;$A$1,data[[#All],[Vendor Name]]&amp;data[[#All],[Category]],0),),"")</f>
        <v/>
      </c>
      <c r="Y75" s="19" t="str">
        <f t="array" ref="Y75">IFERROR(INDEX(data[[#All],[OSD Contract Manager]],MATCH(get_cat!$B75&amp;$A$1,data[[#All],[Vendor Name]]&amp;data[[#All],[Category]],0),),"")</f>
        <v/>
      </c>
    </row>
    <row r="76" spans="2:25" ht="19.5" x14ac:dyDescent="0.25">
      <c r="B76" s="8" t="str">
        <f t="array" ref="B76">IFERROR(INDEX(data[[#All],[Vendor Name]],SMALL(IF(data[[#All],[Category]]=$A$1,ROW(data[[#All],[Vendor Name]])),ROW(75:75)),1),"")</f>
        <v/>
      </c>
      <c r="C76" s="3" t="str">
        <f t="array" ref="C76">IFERROR(INDEX(data[[#All],[Vendor Contact Info]],MATCH(get_cat!$B76&amp;$A$1,data[[#All],[Vendor Name]]&amp;data[[#All],[Category]],0),),"")</f>
        <v/>
      </c>
      <c r="D76" s="9" t="str">
        <f t="array" ref="D76">IFERROR(INDEX(data[[#All],[Category]],MATCH(get_cat!$B76&amp;$A$1,data[[#All],[Vendor Name]]&amp;data[[#All],[Category]],0),),"")</f>
        <v/>
      </c>
      <c r="E76" s="3" t="str">
        <f t="array" ref="E76">IFERROR(INDEX(data[[#All],[Email]],MATCH(get_cat!$B76&amp;$A$1,data[[#All],[Vendor Name]]&amp;data[[#All],[Category]],0),),"")</f>
        <v/>
      </c>
      <c r="F76" s="3" t="str">
        <f t="array" ref="F76">IFERROR(INDEX(data[[#All],[COMMBUYS MBPO Link2]],MATCH(get_cat!$B76&amp;$A$1,data[[#All],[Vendor Name]]&amp;data[[#All],[Category]],0),),"")</f>
        <v/>
      </c>
      <c r="G76" s="5" t="str">
        <f t="array" ref="G76">IFERROR(INDEX(data[[#All],[Prompt Pay]],MATCH(get_cat!$B76&amp;$A$1,data[[#All],[Vendor Name]]&amp;data[[#All],[Category]],0),),"")</f>
        <v/>
      </c>
      <c r="H76" s="5" t="str">
        <f t="array" ref="H76">IFERROR(INDEX(data[[#All],[% Markup Prevailing Wage2]],MATCH(get_cat!$B76&amp;$A$1,data[[#All],[Vendor Name]]&amp;data[[#All],[Category]],0),),"")</f>
        <v/>
      </c>
      <c r="I76" s="2" t="str">
        <f t="array" ref="I76">IFERROR(INDEX(data[[#All],[Statewide]],MATCH(get_cat!$B76&amp;$A$1,data[[#All],[Vendor Name]]&amp;data[[#All],[Category]],0),),"")</f>
        <v/>
      </c>
      <c r="J76" s="2" t="str">
        <f t="array" ref="J76">IFERROR(INDEX(data[[#All],[Barnstable]],MATCH(get_cat!$B76&amp;$A$1,data[[#All],[Vendor Name]]&amp;data[[#All],[Category]],0),),"")</f>
        <v/>
      </c>
      <c r="K76" s="2" t="str">
        <f t="array" ref="K76">IFERROR(INDEX(data[[#All],[Berkshire]],MATCH(get_cat!$B76&amp;$A$1,data[[#All],[Vendor Name]]&amp;data[[#All],[Category]],0),),"")</f>
        <v/>
      </c>
      <c r="L76" s="2" t="str">
        <f t="array" ref="L76">IFERROR(INDEX(data[[#All],[Bristol]],MATCH(get_cat!$B76&amp;$A$1,data[[#All],[Vendor Name]]&amp;data[[#All],[Category]],0),),"")</f>
        <v/>
      </c>
      <c r="M76" s="2" t="str">
        <f t="array" ref="M76">IFERROR(INDEX(data[[#All],[Dukes]],MATCH(get_cat!$B76&amp;$A$1,data[[#All],[Vendor Name]]&amp;data[[#All],[Category]],0),),"")</f>
        <v/>
      </c>
      <c r="N76" s="2" t="str">
        <f t="array" ref="N76">IFERROR(INDEX(data[[#All],[Essex]],MATCH(get_cat!$B76&amp;$A$1,data[[#All],[Vendor Name]]&amp;data[[#All],[Category]],0),),"")</f>
        <v/>
      </c>
      <c r="O76" s="2" t="str">
        <f t="array" ref="O76">IFERROR(INDEX(data[[#All],[Franklin]],MATCH(get_cat!$B76&amp;$A$1,data[[#All],[Vendor Name]]&amp;data[[#All],[Category]],0),),"")</f>
        <v/>
      </c>
      <c r="P76" s="2" t="str">
        <f t="array" ref="P76">IFERROR(INDEX(data[[#All],[Hampden]],MATCH(get_cat!$B76&amp;$A$1,data[[#All],[Vendor Name]]&amp;data[[#All],[Category]],0),),"")</f>
        <v/>
      </c>
      <c r="Q76" s="2" t="str">
        <f t="array" ref="Q76">IFERROR(INDEX(data[[#All],[Hampshire]],MATCH(get_cat!$B76&amp;$A$1,data[[#All],[Vendor Name]]&amp;data[[#All],[Category]],0),),"")</f>
        <v/>
      </c>
      <c r="R76" s="2" t="str">
        <f t="array" ref="R76">IFERROR(INDEX(data[[#All],[Middlesex]],MATCH(get_cat!$B76&amp;$A$1,data[[#All],[Vendor Name]]&amp;data[[#All],[Category]],0),),"")</f>
        <v/>
      </c>
      <c r="S76" s="2" t="str">
        <f t="array" ref="S76">IFERROR(INDEX(data[[#All],[Nantucket]],MATCH(get_cat!$B76&amp;$A$1,data[[#All],[Vendor Name]]&amp;data[[#All],[Category]],0),),"")</f>
        <v/>
      </c>
      <c r="T76" s="2" t="str">
        <f t="array" ref="T76">IFERROR(INDEX(data[[#All],[Norfolk]],MATCH(get_cat!$B76&amp;$A$1,data[[#All],[Vendor Name]]&amp;data[[#All],[Category]],0),),"")</f>
        <v/>
      </c>
      <c r="U76" s="2" t="str">
        <f t="array" ref="U76">IFERROR(INDEX(data[[#All],[Plymouth]],MATCH(get_cat!$B76&amp;$A$1,data[[#All],[Vendor Name]]&amp;data[[#All],[Category]],0),),"")</f>
        <v/>
      </c>
      <c r="V76" s="2" t="str">
        <f t="array" ref="V76">IFERROR(INDEX(data[[#All],[Suffolk]],MATCH(get_cat!$B76&amp;$A$1,data[[#All],[Vendor Name]]&amp;data[[#All],[Category]],0),),"")</f>
        <v/>
      </c>
      <c r="W76" s="2" t="str">
        <f t="array" ref="W76">IFERROR(INDEX(data[[#All],[Worcester]],MATCH(get_cat!$B76&amp;$A$1,data[[#All],[Vendor Name]]&amp;data[[#All],[Category]],0),),"")</f>
        <v/>
      </c>
      <c r="X76" s="2" t="str">
        <f t="array" ref="X76">IFERROR(INDEX(data[[#All],[Contract Doc ID]],MATCH(get_cat!$B76&amp;$A$1,data[[#All],[Vendor Name]]&amp;data[[#All],[Category]],0),),"")</f>
        <v/>
      </c>
      <c r="Y76" s="19" t="str">
        <f t="array" ref="Y76">IFERROR(INDEX(data[[#All],[OSD Contract Manager]],MATCH(get_cat!$B76&amp;$A$1,data[[#All],[Vendor Name]]&amp;data[[#All],[Category]],0),),"")</f>
        <v/>
      </c>
    </row>
    <row r="77" spans="2:25" ht="19.5" x14ac:dyDescent="0.25">
      <c r="B77" s="8" t="str">
        <f t="array" ref="B77">IFERROR(INDEX(data[[#All],[Vendor Name]],SMALL(IF(data[[#All],[Category]]=$A$1,ROW(data[[#All],[Vendor Name]])),ROW(76:76)),1),"")</f>
        <v/>
      </c>
      <c r="C77" s="3" t="str">
        <f t="array" ref="C77">IFERROR(INDEX(data[[#All],[Vendor Contact Info]],MATCH(get_cat!$B77&amp;$A$1,data[[#All],[Vendor Name]]&amp;data[[#All],[Category]],0),),"")</f>
        <v/>
      </c>
      <c r="D77" s="9" t="str">
        <f t="array" ref="D77">IFERROR(INDEX(data[[#All],[Category]],MATCH(get_cat!$B77&amp;$A$1,data[[#All],[Vendor Name]]&amp;data[[#All],[Category]],0),),"")</f>
        <v/>
      </c>
      <c r="E77" s="3" t="str">
        <f t="array" ref="E77">IFERROR(INDEX(data[[#All],[Email]],MATCH(get_cat!$B77&amp;$A$1,data[[#All],[Vendor Name]]&amp;data[[#All],[Category]],0),),"")</f>
        <v/>
      </c>
      <c r="F77" s="3" t="str">
        <f t="array" ref="F77">IFERROR(INDEX(data[[#All],[COMMBUYS MBPO Link2]],MATCH(get_cat!$B77&amp;$A$1,data[[#All],[Vendor Name]]&amp;data[[#All],[Category]],0),),"")</f>
        <v/>
      </c>
      <c r="G77" s="5" t="str">
        <f t="array" ref="G77">IFERROR(INDEX(data[[#All],[Prompt Pay]],MATCH(get_cat!$B77&amp;$A$1,data[[#All],[Vendor Name]]&amp;data[[#All],[Category]],0),),"")</f>
        <v/>
      </c>
      <c r="H77" s="5" t="str">
        <f t="array" ref="H77">IFERROR(INDEX(data[[#All],[% Markup Prevailing Wage2]],MATCH(get_cat!$B77&amp;$A$1,data[[#All],[Vendor Name]]&amp;data[[#All],[Category]],0),),"")</f>
        <v/>
      </c>
      <c r="I77" s="2" t="str">
        <f t="array" ref="I77">IFERROR(INDEX(data[[#All],[Statewide]],MATCH(get_cat!$B77&amp;$A$1,data[[#All],[Vendor Name]]&amp;data[[#All],[Category]],0),),"")</f>
        <v/>
      </c>
      <c r="J77" s="2" t="str">
        <f t="array" ref="J77">IFERROR(INDEX(data[[#All],[Barnstable]],MATCH(get_cat!$B77&amp;$A$1,data[[#All],[Vendor Name]]&amp;data[[#All],[Category]],0),),"")</f>
        <v/>
      </c>
      <c r="K77" s="2" t="str">
        <f t="array" ref="K77">IFERROR(INDEX(data[[#All],[Berkshire]],MATCH(get_cat!$B77&amp;$A$1,data[[#All],[Vendor Name]]&amp;data[[#All],[Category]],0),),"")</f>
        <v/>
      </c>
      <c r="L77" s="2" t="str">
        <f t="array" ref="L77">IFERROR(INDEX(data[[#All],[Bristol]],MATCH(get_cat!$B77&amp;$A$1,data[[#All],[Vendor Name]]&amp;data[[#All],[Category]],0),),"")</f>
        <v/>
      </c>
      <c r="M77" s="2" t="str">
        <f t="array" ref="M77">IFERROR(INDEX(data[[#All],[Dukes]],MATCH(get_cat!$B77&amp;$A$1,data[[#All],[Vendor Name]]&amp;data[[#All],[Category]],0),),"")</f>
        <v/>
      </c>
      <c r="N77" s="2" t="str">
        <f t="array" ref="N77">IFERROR(INDEX(data[[#All],[Essex]],MATCH(get_cat!$B77&amp;$A$1,data[[#All],[Vendor Name]]&amp;data[[#All],[Category]],0),),"")</f>
        <v/>
      </c>
      <c r="O77" s="2" t="str">
        <f t="array" ref="O77">IFERROR(INDEX(data[[#All],[Franklin]],MATCH(get_cat!$B77&amp;$A$1,data[[#All],[Vendor Name]]&amp;data[[#All],[Category]],0),),"")</f>
        <v/>
      </c>
      <c r="P77" s="2" t="str">
        <f t="array" ref="P77">IFERROR(INDEX(data[[#All],[Hampden]],MATCH(get_cat!$B77&amp;$A$1,data[[#All],[Vendor Name]]&amp;data[[#All],[Category]],0),),"")</f>
        <v/>
      </c>
      <c r="Q77" s="2" t="str">
        <f t="array" ref="Q77">IFERROR(INDEX(data[[#All],[Hampshire]],MATCH(get_cat!$B77&amp;$A$1,data[[#All],[Vendor Name]]&amp;data[[#All],[Category]],0),),"")</f>
        <v/>
      </c>
      <c r="R77" s="2" t="str">
        <f t="array" ref="R77">IFERROR(INDEX(data[[#All],[Middlesex]],MATCH(get_cat!$B77&amp;$A$1,data[[#All],[Vendor Name]]&amp;data[[#All],[Category]],0),),"")</f>
        <v/>
      </c>
      <c r="S77" s="2" t="str">
        <f t="array" ref="S77">IFERROR(INDEX(data[[#All],[Nantucket]],MATCH(get_cat!$B77&amp;$A$1,data[[#All],[Vendor Name]]&amp;data[[#All],[Category]],0),),"")</f>
        <v/>
      </c>
      <c r="T77" s="2" t="str">
        <f t="array" ref="T77">IFERROR(INDEX(data[[#All],[Norfolk]],MATCH(get_cat!$B77&amp;$A$1,data[[#All],[Vendor Name]]&amp;data[[#All],[Category]],0),),"")</f>
        <v/>
      </c>
      <c r="U77" s="2" t="str">
        <f t="array" ref="U77">IFERROR(INDEX(data[[#All],[Plymouth]],MATCH(get_cat!$B77&amp;$A$1,data[[#All],[Vendor Name]]&amp;data[[#All],[Category]],0),),"")</f>
        <v/>
      </c>
      <c r="V77" s="2" t="str">
        <f t="array" ref="V77">IFERROR(INDEX(data[[#All],[Suffolk]],MATCH(get_cat!$B77&amp;$A$1,data[[#All],[Vendor Name]]&amp;data[[#All],[Category]],0),),"")</f>
        <v/>
      </c>
      <c r="W77" s="2" t="str">
        <f t="array" ref="W77">IFERROR(INDEX(data[[#All],[Worcester]],MATCH(get_cat!$B77&amp;$A$1,data[[#All],[Vendor Name]]&amp;data[[#All],[Category]],0),),"")</f>
        <v/>
      </c>
      <c r="X77" s="2" t="str">
        <f t="array" ref="X77">IFERROR(INDEX(data[[#All],[Contract Doc ID]],MATCH(get_cat!$B77&amp;$A$1,data[[#All],[Vendor Name]]&amp;data[[#All],[Category]],0),),"")</f>
        <v/>
      </c>
      <c r="Y77" s="19" t="str">
        <f t="array" ref="Y77">IFERROR(INDEX(data[[#All],[OSD Contract Manager]],MATCH(get_cat!$B77&amp;$A$1,data[[#All],[Vendor Name]]&amp;data[[#All],[Category]],0),),"")</f>
        <v/>
      </c>
    </row>
    <row r="78" spans="2:25" ht="19.5" x14ac:dyDescent="0.25">
      <c r="B78" s="8" t="str">
        <f t="array" ref="B78">IFERROR(INDEX(data[[#All],[Vendor Name]],SMALL(IF(data[[#All],[Category]]=$A$1,ROW(data[[#All],[Vendor Name]])),ROW(77:77)),1),"")</f>
        <v/>
      </c>
      <c r="C78" s="3" t="str">
        <f t="array" ref="C78">IFERROR(INDEX(data[[#All],[Vendor Contact Info]],MATCH(get_cat!$B78&amp;$A$1,data[[#All],[Vendor Name]]&amp;data[[#All],[Category]],0),),"")</f>
        <v/>
      </c>
      <c r="D78" s="9" t="str">
        <f t="array" ref="D78">IFERROR(INDEX(data[[#All],[Category]],MATCH(get_cat!$B78&amp;$A$1,data[[#All],[Vendor Name]]&amp;data[[#All],[Category]],0),),"")</f>
        <v/>
      </c>
      <c r="E78" s="3" t="str">
        <f t="array" ref="E78">IFERROR(INDEX(data[[#All],[Email]],MATCH(get_cat!$B78&amp;$A$1,data[[#All],[Vendor Name]]&amp;data[[#All],[Category]],0),),"")</f>
        <v/>
      </c>
      <c r="F78" s="3" t="str">
        <f t="array" ref="F78">IFERROR(INDEX(data[[#All],[COMMBUYS MBPO Link2]],MATCH(get_cat!$B78&amp;$A$1,data[[#All],[Vendor Name]]&amp;data[[#All],[Category]],0),),"")</f>
        <v/>
      </c>
      <c r="G78" s="5" t="str">
        <f t="array" ref="G78">IFERROR(INDEX(data[[#All],[Prompt Pay]],MATCH(get_cat!$B78&amp;$A$1,data[[#All],[Vendor Name]]&amp;data[[#All],[Category]],0),),"")</f>
        <v/>
      </c>
      <c r="H78" s="5" t="str">
        <f t="array" ref="H78">IFERROR(INDEX(data[[#All],[% Markup Prevailing Wage2]],MATCH(get_cat!$B78&amp;$A$1,data[[#All],[Vendor Name]]&amp;data[[#All],[Category]],0),),"")</f>
        <v/>
      </c>
      <c r="I78" s="2" t="str">
        <f t="array" ref="I78">IFERROR(INDEX(data[[#All],[Statewide]],MATCH(get_cat!$B78&amp;$A$1,data[[#All],[Vendor Name]]&amp;data[[#All],[Category]],0),),"")</f>
        <v/>
      </c>
      <c r="J78" s="2" t="str">
        <f t="array" ref="J78">IFERROR(INDEX(data[[#All],[Barnstable]],MATCH(get_cat!$B78&amp;$A$1,data[[#All],[Vendor Name]]&amp;data[[#All],[Category]],0),),"")</f>
        <v/>
      </c>
      <c r="K78" s="2" t="str">
        <f t="array" ref="K78">IFERROR(INDEX(data[[#All],[Berkshire]],MATCH(get_cat!$B78&amp;$A$1,data[[#All],[Vendor Name]]&amp;data[[#All],[Category]],0),),"")</f>
        <v/>
      </c>
      <c r="L78" s="2" t="str">
        <f t="array" ref="L78">IFERROR(INDEX(data[[#All],[Bristol]],MATCH(get_cat!$B78&amp;$A$1,data[[#All],[Vendor Name]]&amp;data[[#All],[Category]],0),),"")</f>
        <v/>
      </c>
      <c r="M78" s="2" t="str">
        <f t="array" ref="M78">IFERROR(INDEX(data[[#All],[Dukes]],MATCH(get_cat!$B78&amp;$A$1,data[[#All],[Vendor Name]]&amp;data[[#All],[Category]],0),),"")</f>
        <v/>
      </c>
      <c r="N78" s="2" t="str">
        <f t="array" ref="N78">IFERROR(INDEX(data[[#All],[Essex]],MATCH(get_cat!$B78&amp;$A$1,data[[#All],[Vendor Name]]&amp;data[[#All],[Category]],0),),"")</f>
        <v/>
      </c>
      <c r="O78" s="2" t="str">
        <f t="array" ref="O78">IFERROR(INDEX(data[[#All],[Franklin]],MATCH(get_cat!$B78&amp;$A$1,data[[#All],[Vendor Name]]&amp;data[[#All],[Category]],0),),"")</f>
        <v/>
      </c>
      <c r="P78" s="2" t="str">
        <f t="array" ref="P78">IFERROR(INDEX(data[[#All],[Hampden]],MATCH(get_cat!$B78&amp;$A$1,data[[#All],[Vendor Name]]&amp;data[[#All],[Category]],0),),"")</f>
        <v/>
      </c>
      <c r="Q78" s="2" t="str">
        <f t="array" ref="Q78">IFERROR(INDEX(data[[#All],[Hampshire]],MATCH(get_cat!$B78&amp;$A$1,data[[#All],[Vendor Name]]&amp;data[[#All],[Category]],0),),"")</f>
        <v/>
      </c>
      <c r="R78" s="2" t="str">
        <f t="array" ref="R78">IFERROR(INDEX(data[[#All],[Middlesex]],MATCH(get_cat!$B78&amp;$A$1,data[[#All],[Vendor Name]]&amp;data[[#All],[Category]],0),),"")</f>
        <v/>
      </c>
      <c r="S78" s="2" t="str">
        <f t="array" ref="S78">IFERROR(INDEX(data[[#All],[Nantucket]],MATCH(get_cat!$B78&amp;$A$1,data[[#All],[Vendor Name]]&amp;data[[#All],[Category]],0),),"")</f>
        <v/>
      </c>
      <c r="T78" s="2" t="str">
        <f t="array" ref="T78">IFERROR(INDEX(data[[#All],[Norfolk]],MATCH(get_cat!$B78&amp;$A$1,data[[#All],[Vendor Name]]&amp;data[[#All],[Category]],0),),"")</f>
        <v/>
      </c>
      <c r="U78" s="2" t="str">
        <f t="array" ref="U78">IFERROR(INDEX(data[[#All],[Plymouth]],MATCH(get_cat!$B78&amp;$A$1,data[[#All],[Vendor Name]]&amp;data[[#All],[Category]],0),),"")</f>
        <v/>
      </c>
      <c r="V78" s="2" t="str">
        <f t="array" ref="V78">IFERROR(INDEX(data[[#All],[Suffolk]],MATCH(get_cat!$B78&amp;$A$1,data[[#All],[Vendor Name]]&amp;data[[#All],[Category]],0),),"")</f>
        <v/>
      </c>
      <c r="W78" s="2" t="str">
        <f t="array" ref="W78">IFERROR(INDEX(data[[#All],[Worcester]],MATCH(get_cat!$B78&amp;$A$1,data[[#All],[Vendor Name]]&amp;data[[#All],[Category]],0),),"")</f>
        <v/>
      </c>
      <c r="X78" s="2" t="str">
        <f t="array" ref="X78">IFERROR(INDEX(data[[#All],[Contract Doc ID]],MATCH(get_cat!$B78&amp;$A$1,data[[#All],[Vendor Name]]&amp;data[[#All],[Category]],0),),"")</f>
        <v/>
      </c>
      <c r="Y78" s="19" t="str">
        <f t="array" ref="Y78">IFERROR(INDEX(data[[#All],[OSD Contract Manager]],MATCH(get_cat!$B78&amp;$A$1,data[[#All],[Vendor Name]]&amp;data[[#All],[Category]],0),),"")</f>
        <v/>
      </c>
    </row>
    <row r="79" spans="2:25" ht="19.5" x14ac:dyDescent="0.25">
      <c r="B79" s="8" t="str">
        <f t="array" ref="B79">IFERROR(INDEX(data[[#All],[Vendor Name]],SMALL(IF(data[[#All],[Category]]=$A$1,ROW(data[[#All],[Vendor Name]])),ROW(78:78)),1),"")</f>
        <v/>
      </c>
      <c r="C79" s="3" t="str">
        <f t="array" ref="C79">IFERROR(INDEX(data[[#All],[Vendor Contact Info]],MATCH(get_cat!$B79&amp;$A$1,data[[#All],[Vendor Name]]&amp;data[[#All],[Category]],0),),"")</f>
        <v/>
      </c>
      <c r="D79" s="9" t="str">
        <f t="array" ref="D79">IFERROR(INDEX(data[[#All],[Category]],MATCH(get_cat!$B79&amp;$A$1,data[[#All],[Vendor Name]]&amp;data[[#All],[Category]],0),),"")</f>
        <v/>
      </c>
      <c r="E79" s="3" t="str">
        <f t="array" ref="E79">IFERROR(INDEX(data[[#All],[Email]],MATCH(get_cat!$B79&amp;$A$1,data[[#All],[Vendor Name]]&amp;data[[#All],[Category]],0),),"")</f>
        <v/>
      </c>
      <c r="F79" s="3" t="str">
        <f t="array" ref="F79">IFERROR(INDEX(data[[#All],[COMMBUYS MBPO Link2]],MATCH(get_cat!$B79&amp;$A$1,data[[#All],[Vendor Name]]&amp;data[[#All],[Category]],0),),"")</f>
        <v/>
      </c>
      <c r="G79" s="5" t="str">
        <f t="array" ref="G79">IFERROR(INDEX(data[[#All],[Prompt Pay]],MATCH(get_cat!$B79&amp;$A$1,data[[#All],[Vendor Name]]&amp;data[[#All],[Category]],0),),"")</f>
        <v/>
      </c>
      <c r="H79" s="5" t="str">
        <f t="array" ref="H79">IFERROR(INDEX(data[[#All],[% Markup Prevailing Wage2]],MATCH(get_cat!$B79&amp;$A$1,data[[#All],[Vendor Name]]&amp;data[[#All],[Category]],0),),"")</f>
        <v/>
      </c>
      <c r="I79" s="2" t="str">
        <f t="array" ref="I79">IFERROR(INDEX(data[[#All],[Statewide]],MATCH(get_cat!$B79&amp;$A$1,data[[#All],[Vendor Name]]&amp;data[[#All],[Category]],0),),"")</f>
        <v/>
      </c>
      <c r="J79" s="2" t="str">
        <f t="array" ref="J79">IFERROR(INDEX(data[[#All],[Barnstable]],MATCH(get_cat!$B79&amp;$A$1,data[[#All],[Vendor Name]]&amp;data[[#All],[Category]],0),),"")</f>
        <v/>
      </c>
      <c r="K79" s="2" t="str">
        <f t="array" ref="K79">IFERROR(INDEX(data[[#All],[Berkshire]],MATCH(get_cat!$B79&amp;$A$1,data[[#All],[Vendor Name]]&amp;data[[#All],[Category]],0),),"")</f>
        <v/>
      </c>
      <c r="L79" s="2" t="str">
        <f t="array" ref="L79">IFERROR(INDEX(data[[#All],[Bristol]],MATCH(get_cat!$B79&amp;$A$1,data[[#All],[Vendor Name]]&amp;data[[#All],[Category]],0),),"")</f>
        <v/>
      </c>
      <c r="M79" s="2" t="str">
        <f t="array" ref="M79">IFERROR(INDEX(data[[#All],[Dukes]],MATCH(get_cat!$B79&amp;$A$1,data[[#All],[Vendor Name]]&amp;data[[#All],[Category]],0),),"")</f>
        <v/>
      </c>
      <c r="N79" s="2" t="str">
        <f t="array" ref="N79">IFERROR(INDEX(data[[#All],[Essex]],MATCH(get_cat!$B79&amp;$A$1,data[[#All],[Vendor Name]]&amp;data[[#All],[Category]],0),),"")</f>
        <v/>
      </c>
      <c r="O79" s="2" t="str">
        <f t="array" ref="O79">IFERROR(INDEX(data[[#All],[Franklin]],MATCH(get_cat!$B79&amp;$A$1,data[[#All],[Vendor Name]]&amp;data[[#All],[Category]],0),),"")</f>
        <v/>
      </c>
      <c r="P79" s="2" t="str">
        <f t="array" ref="P79">IFERROR(INDEX(data[[#All],[Hampden]],MATCH(get_cat!$B79&amp;$A$1,data[[#All],[Vendor Name]]&amp;data[[#All],[Category]],0),),"")</f>
        <v/>
      </c>
      <c r="Q79" s="2" t="str">
        <f t="array" ref="Q79">IFERROR(INDEX(data[[#All],[Hampshire]],MATCH(get_cat!$B79&amp;$A$1,data[[#All],[Vendor Name]]&amp;data[[#All],[Category]],0),),"")</f>
        <v/>
      </c>
      <c r="R79" s="2" t="str">
        <f t="array" ref="R79">IFERROR(INDEX(data[[#All],[Middlesex]],MATCH(get_cat!$B79&amp;$A$1,data[[#All],[Vendor Name]]&amp;data[[#All],[Category]],0),),"")</f>
        <v/>
      </c>
      <c r="S79" s="2" t="str">
        <f t="array" ref="S79">IFERROR(INDEX(data[[#All],[Nantucket]],MATCH(get_cat!$B79&amp;$A$1,data[[#All],[Vendor Name]]&amp;data[[#All],[Category]],0),),"")</f>
        <v/>
      </c>
      <c r="T79" s="2" t="str">
        <f t="array" ref="T79">IFERROR(INDEX(data[[#All],[Norfolk]],MATCH(get_cat!$B79&amp;$A$1,data[[#All],[Vendor Name]]&amp;data[[#All],[Category]],0),),"")</f>
        <v/>
      </c>
      <c r="U79" s="2" t="str">
        <f t="array" ref="U79">IFERROR(INDEX(data[[#All],[Plymouth]],MATCH(get_cat!$B79&amp;$A$1,data[[#All],[Vendor Name]]&amp;data[[#All],[Category]],0),),"")</f>
        <v/>
      </c>
      <c r="V79" s="2" t="str">
        <f t="array" ref="V79">IFERROR(INDEX(data[[#All],[Suffolk]],MATCH(get_cat!$B79&amp;$A$1,data[[#All],[Vendor Name]]&amp;data[[#All],[Category]],0),),"")</f>
        <v/>
      </c>
      <c r="W79" s="2" t="str">
        <f t="array" ref="W79">IFERROR(INDEX(data[[#All],[Worcester]],MATCH(get_cat!$B79&amp;$A$1,data[[#All],[Vendor Name]]&amp;data[[#All],[Category]],0),),"")</f>
        <v/>
      </c>
      <c r="X79" s="2" t="str">
        <f t="array" ref="X79">IFERROR(INDEX(data[[#All],[Contract Doc ID]],MATCH(get_cat!$B79&amp;$A$1,data[[#All],[Vendor Name]]&amp;data[[#All],[Category]],0),),"")</f>
        <v/>
      </c>
      <c r="Y79" s="19" t="str">
        <f t="array" ref="Y79">IFERROR(INDEX(data[[#All],[OSD Contract Manager]],MATCH(get_cat!$B79&amp;$A$1,data[[#All],[Vendor Name]]&amp;data[[#All],[Category]],0),),"")</f>
        <v/>
      </c>
    </row>
    <row r="80" spans="2:25" ht="19.5" x14ac:dyDescent="0.25">
      <c r="B80" s="8" t="str">
        <f t="array" ref="B80">IFERROR(INDEX(data[[#All],[Vendor Name]],SMALL(IF(data[[#All],[Category]]=$A$1,ROW(data[[#All],[Vendor Name]])),ROW(79:79)),1),"")</f>
        <v/>
      </c>
      <c r="C80" s="3" t="str">
        <f t="array" ref="C80">IFERROR(INDEX(data[[#All],[Vendor Contact Info]],MATCH(get_cat!$B80&amp;$A$1,data[[#All],[Vendor Name]]&amp;data[[#All],[Category]],0),),"")</f>
        <v/>
      </c>
      <c r="D80" s="9" t="str">
        <f t="array" ref="D80">IFERROR(INDEX(data[[#All],[Category]],MATCH(get_cat!$B80&amp;$A$1,data[[#All],[Vendor Name]]&amp;data[[#All],[Category]],0),),"")</f>
        <v/>
      </c>
      <c r="E80" s="3" t="str">
        <f t="array" ref="E80">IFERROR(INDEX(data[[#All],[Email]],MATCH(get_cat!$B80&amp;$A$1,data[[#All],[Vendor Name]]&amp;data[[#All],[Category]],0),),"")</f>
        <v/>
      </c>
      <c r="F80" s="3" t="str">
        <f t="array" ref="F80">IFERROR(INDEX(data[[#All],[COMMBUYS MBPO Link2]],MATCH(get_cat!$B80&amp;$A$1,data[[#All],[Vendor Name]]&amp;data[[#All],[Category]],0),),"")</f>
        <v/>
      </c>
      <c r="G80" s="5" t="str">
        <f t="array" ref="G80">IFERROR(INDEX(data[[#All],[Prompt Pay]],MATCH(get_cat!$B80&amp;$A$1,data[[#All],[Vendor Name]]&amp;data[[#All],[Category]],0),),"")</f>
        <v/>
      </c>
      <c r="H80" s="5" t="str">
        <f t="array" ref="H80">IFERROR(INDEX(data[[#All],[% Markup Prevailing Wage2]],MATCH(get_cat!$B80&amp;$A$1,data[[#All],[Vendor Name]]&amp;data[[#All],[Category]],0),),"")</f>
        <v/>
      </c>
      <c r="I80" s="2" t="str">
        <f t="array" ref="I80">IFERROR(INDEX(data[[#All],[Statewide]],MATCH(get_cat!$B80&amp;$A$1,data[[#All],[Vendor Name]]&amp;data[[#All],[Category]],0),),"")</f>
        <v/>
      </c>
      <c r="J80" s="2" t="str">
        <f t="array" ref="J80">IFERROR(INDEX(data[[#All],[Barnstable]],MATCH(get_cat!$B80&amp;$A$1,data[[#All],[Vendor Name]]&amp;data[[#All],[Category]],0),),"")</f>
        <v/>
      </c>
      <c r="K80" s="2" t="str">
        <f t="array" ref="K80">IFERROR(INDEX(data[[#All],[Berkshire]],MATCH(get_cat!$B80&amp;$A$1,data[[#All],[Vendor Name]]&amp;data[[#All],[Category]],0),),"")</f>
        <v/>
      </c>
      <c r="L80" s="2" t="str">
        <f t="array" ref="L80">IFERROR(INDEX(data[[#All],[Bristol]],MATCH(get_cat!$B80&amp;$A$1,data[[#All],[Vendor Name]]&amp;data[[#All],[Category]],0),),"")</f>
        <v/>
      </c>
      <c r="M80" s="2" t="str">
        <f t="array" ref="M80">IFERROR(INDEX(data[[#All],[Dukes]],MATCH(get_cat!$B80&amp;$A$1,data[[#All],[Vendor Name]]&amp;data[[#All],[Category]],0),),"")</f>
        <v/>
      </c>
      <c r="N80" s="2" t="str">
        <f t="array" ref="N80">IFERROR(INDEX(data[[#All],[Essex]],MATCH(get_cat!$B80&amp;$A$1,data[[#All],[Vendor Name]]&amp;data[[#All],[Category]],0),),"")</f>
        <v/>
      </c>
      <c r="O80" s="2" t="str">
        <f t="array" ref="O80">IFERROR(INDEX(data[[#All],[Franklin]],MATCH(get_cat!$B80&amp;$A$1,data[[#All],[Vendor Name]]&amp;data[[#All],[Category]],0),),"")</f>
        <v/>
      </c>
      <c r="P80" s="2" t="str">
        <f t="array" ref="P80">IFERROR(INDEX(data[[#All],[Hampden]],MATCH(get_cat!$B80&amp;$A$1,data[[#All],[Vendor Name]]&amp;data[[#All],[Category]],0),),"")</f>
        <v/>
      </c>
      <c r="Q80" s="2" t="str">
        <f t="array" ref="Q80">IFERROR(INDEX(data[[#All],[Hampshire]],MATCH(get_cat!$B80&amp;$A$1,data[[#All],[Vendor Name]]&amp;data[[#All],[Category]],0),),"")</f>
        <v/>
      </c>
      <c r="R80" s="2" t="str">
        <f t="array" ref="R80">IFERROR(INDEX(data[[#All],[Middlesex]],MATCH(get_cat!$B80&amp;$A$1,data[[#All],[Vendor Name]]&amp;data[[#All],[Category]],0),),"")</f>
        <v/>
      </c>
      <c r="S80" s="2" t="str">
        <f t="array" ref="S80">IFERROR(INDEX(data[[#All],[Nantucket]],MATCH(get_cat!$B80&amp;$A$1,data[[#All],[Vendor Name]]&amp;data[[#All],[Category]],0),),"")</f>
        <v/>
      </c>
      <c r="T80" s="2" t="str">
        <f t="array" ref="T80">IFERROR(INDEX(data[[#All],[Norfolk]],MATCH(get_cat!$B80&amp;$A$1,data[[#All],[Vendor Name]]&amp;data[[#All],[Category]],0),),"")</f>
        <v/>
      </c>
      <c r="U80" s="2" t="str">
        <f t="array" ref="U80">IFERROR(INDEX(data[[#All],[Plymouth]],MATCH(get_cat!$B80&amp;$A$1,data[[#All],[Vendor Name]]&amp;data[[#All],[Category]],0),),"")</f>
        <v/>
      </c>
      <c r="V80" s="2" t="str">
        <f t="array" ref="V80">IFERROR(INDEX(data[[#All],[Suffolk]],MATCH(get_cat!$B80&amp;$A$1,data[[#All],[Vendor Name]]&amp;data[[#All],[Category]],0),),"")</f>
        <v/>
      </c>
      <c r="W80" s="2" t="str">
        <f t="array" ref="W80">IFERROR(INDEX(data[[#All],[Worcester]],MATCH(get_cat!$B80&amp;$A$1,data[[#All],[Vendor Name]]&amp;data[[#All],[Category]],0),),"")</f>
        <v/>
      </c>
      <c r="X80" s="2" t="str">
        <f t="array" ref="X80">IFERROR(INDEX(data[[#All],[Contract Doc ID]],MATCH(get_cat!$B80&amp;$A$1,data[[#All],[Vendor Name]]&amp;data[[#All],[Category]],0),),"")</f>
        <v/>
      </c>
      <c r="Y80" s="19" t="str">
        <f t="array" ref="Y80">IFERROR(INDEX(data[[#All],[OSD Contract Manager]],MATCH(get_cat!$B80&amp;$A$1,data[[#All],[Vendor Name]]&amp;data[[#All],[Category]],0),),"")</f>
        <v/>
      </c>
    </row>
    <row r="81" spans="2:25" ht="19.5" x14ac:dyDescent="0.25">
      <c r="B81" s="8" t="str">
        <f t="array" ref="B81">IFERROR(INDEX(data[[#All],[Vendor Name]],SMALL(IF(data[[#All],[Category]]=$A$1,ROW(data[[#All],[Vendor Name]])),ROW(80:80)),1),"")</f>
        <v/>
      </c>
      <c r="C81" s="3" t="str">
        <f t="array" ref="C81">IFERROR(INDEX(data[[#All],[Vendor Contact Info]],MATCH(get_cat!$B81&amp;$A$1,data[[#All],[Vendor Name]]&amp;data[[#All],[Category]],0),),"")</f>
        <v/>
      </c>
      <c r="D81" s="9" t="str">
        <f t="array" ref="D81">IFERROR(INDEX(data[[#All],[Category]],MATCH(get_cat!$B81&amp;$A$1,data[[#All],[Vendor Name]]&amp;data[[#All],[Category]],0),),"")</f>
        <v/>
      </c>
      <c r="E81" s="3" t="str">
        <f t="array" ref="E81">IFERROR(INDEX(data[[#All],[Email]],MATCH(get_cat!$B81&amp;$A$1,data[[#All],[Vendor Name]]&amp;data[[#All],[Category]],0),),"")</f>
        <v/>
      </c>
      <c r="F81" s="3" t="str">
        <f t="array" ref="F81">IFERROR(INDEX(data[[#All],[COMMBUYS MBPO Link2]],MATCH(get_cat!$B81&amp;$A$1,data[[#All],[Vendor Name]]&amp;data[[#All],[Category]],0),),"")</f>
        <v/>
      </c>
      <c r="G81" s="5" t="str">
        <f t="array" ref="G81">IFERROR(INDEX(data[[#All],[Prompt Pay]],MATCH(get_cat!$B81&amp;$A$1,data[[#All],[Vendor Name]]&amp;data[[#All],[Category]],0),),"")</f>
        <v/>
      </c>
      <c r="H81" s="5" t="str">
        <f t="array" ref="H81">IFERROR(INDEX(data[[#All],[% Markup Prevailing Wage2]],MATCH(get_cat!$B81&amp;$A$1,data[[#All],[Vendor Name]]&amp;data[[#All],[Category]],0),),"")</f>
        <v/>
      </c>
      <c r="I81" s="2" t="str">
        <f t="array" ref="I81">IFERROR(INDEX(data[[#All],[Statewide]],MATCH(get_cat!$B81&amp;$A$1,data[[#All],[Vendor Name]]&amp;data[[#All],[Category]],0),),"")</f>
        <v/>
      </c>
      <c r="J81" s="2" t="str">
        <f t="array" ref="J81">IFERROR(INDEX(data[[#All],[Barnstable]],MATCH(get_cat!$B81&amp;$A$1,data[[#All],[Vendor Name]]&amp;data[[#All],[Category]],0),),"")</f>
        <v/>
      </c>
      <c r="K81" s="2" t="str">
        <f t="array" ref="K81">IFERROR(INDEX(data[[#All],[Berkshire]],MATCH(get_cat!$B81&amp;$A$1,data[[#All],[Vendor Name]]&amp;data[[#All],[Category]],0),),"")</f>
        <v/>
      </c>
      <c r="L81" s="2" t="str">
        <f t="array" ref="L81">IFERROR(INDEX(data[[#All],[Bristol]],MATCH(get_cat!$B81&amp;$A$1,data[[#All],[Vendor Name]]&amp;data[[#All],[Category]],0),),"")</f>
        <v/>
      </c>
      <c r="M81" s="2" t="str">
        <f t="array" ref="M81">IFERROR(INDEX(data[[#All],[Dukes]],MATCH(get_cat!$B81&amp;$A$1,data[[#All],[Vendor Name]]&amp;data[[#All],[Category]],0),),"")</f>
        <v/>
      </c>
      <c r="N81" s="2" t="str">
        <f t="array" ref="N81">IFERROR(INDEX(data[[#All],[Essex]],MATCH(get_cat!$B81&amp;$A$1,data[[#All],[Vendor Name]]&amp;data[[#All],[Category]],0),),"")</f>
        <v/>
      </c>
      <c r="O81" s="2" t="str">
        <f t="array" ref="O81">IFERROR(INDEX(data[[#All],[Franklin]],MATCH(get_cat!$B81&amp;$A$1,data[[#All],[Vendor Name]]&amp;data[[#All],[Category]],0),),"")</f>
        <v/>
      </c>
      <c r="P81" s="2" t="str">
        <f t="array" ref="P81">IFERROR(INDEX(data[[#All],[Hampden]],MATCH(get_cat!$B81&amp;$A$1,data[[#All],[Vendor Name]]&amp;data[[#All],[Category]],0),),"")</f>
        <v/>
      </c>
      <c r="Q81" s="2" t="str">
        <f t="array" ref="Q81">IFERROR(INDEX(data[[#All],[Hampshire]],MATCH(get_cat!$B81&amp;$A$1,data[[#All],[Vendor Name]]&amp;data[[#All],[Category]],0),),"")</f>
        <v/>
      </c>
      <c r="R81" s="2" t="str">
        <f t="array" ref="R81">IFERROR(INDEX(data[[#All],[Middlesex]],MATCH(get_cat!$B81&amp;$A$1,data[[#All],[Vendor Name]]&amp;data[[#All],[Category]],0),),"")</f>
        <v/>
      </c>
      <c r="S81" s="2" t="str">
        <f t="array" ref="S81">IFERROR(INDEX(data[[#All],[Nantucket]],MATCH(get_cat!$B81&amp;$A$1,data[[#All],[Vendor Name]]&amp;data[[#All],[Category]],0),),"")</f>
        <v/>
      </c>
      <c r="T81" s="2" t="str">
        <f t="array" ref="T81">IFERROR(INDEX(data[[#All],[Norfolk]],MATCH(get_cat!$B81&amp;$A$1,data[[#All],[Vendor Name]]&amp;data[[#All],[Category]],0),),"")</f>
        <v/>
      </c>
      <c r="U81" s="2" t="str">
        <f t="array" ref="U81">IFERROR(INDEX(data[[#All],[Plymouth]],MATCH(get_cat!$B81&amp;$A$1,data[[#All],[Vendor Name]]&amp;data[[#All],[Category]],0),),"")</f>
        <v/>
      </c>
      <c r="V81" s="2" t="str">
        <f t="array" ref="V81">IFERROR(INDEX(data[[#All],[Suffolk]],MATCH(get_cat!$B81&amp;$A$1,data[[#All],[Vendor Name]]&amp;data[[#All],[Category]],0),),"")</f>
        <v/>
      </c>
      <c r="W81" s="2" t="str">
        <f t="array" ref="W81">IFERROR(INDEX(data[[#All],[Worcester]],MATCH(get_cat!$B81&amp;$A$1,data[[#All],[Vendor Name]]&amp;data[[#All],[Category]],0),),"")</f>
        <v/>
      </c>
      <c r="X81" s="2" t="str">
        <f t="array" ref="X81">IFERROR(INDEX(data[[#All],[Contract Doc ID]],MATCH(get_cat!$B81&amp;$A$1,data[[#All],[Vendor Name]]&amp;data[[#All],[Category]],0),),"")</f>
        <v/>
      </c>
      <c r="Y81" s="19" t="str">
        <f t="array" ref="Y81">IFERROR(INDEX(data[[#All],[OSD Contract Manager]],MATCH(get_cat!$B81&amp;$A$1,data[[#All],[Vendor Name]]&amp;data[[#All],[Category]],0),),"")</f>
        <v/>
      </c>
    </row>
    <row r="82" spans="2:25" ht="19.5" x14ac:dyDescent="0.25">
      <c r="B82" s="8" t="str">
        <f t="array" ref="B82">IFERROR(INDEX(data[[#All],[Vendor Name]],SMALL(IF(data[[#All],[Category]]=$A$1,ROW(data[[#All],[Vendor Name]])),ROW(81:81)),1),"")</f>
        <v/>
      </c>
      <c r="C82" s="3" t="str">
        <f t="array" ref="C82">IFERROR(INDEX(data[[#All],[Vendor Contact Info]],MATCH(get_cat!$B82&amp;$A$1,data[[#All],[Vendor Name]]&amp;data[[#All],[Category]],0),),"")</f>
        <v/>
      </c>
      <c r="D82" s="9" t="str">
        <f t="array" ref="D82">IFERROR(INDEX(data[[#All],[Category]],MATCH(get_cat!$B82&amp;$A$1,data[[#All],[Vendor Name]]&amp;data[[#All],[Category]],0),),"")</f>
        <v/>
      </c>
      <c r="E82" s="3" t="str">
        <f t="array" ref="E82">IFERROR(INDEX(data[[#All],[Email]],MATCH(get_cat!$B82&amp;$A$1,data[[#All],[Vendor Name]]&amp;data[[#All],[Category]],0),),"")</f>
        <v/>
      </c>
      <c r="F82" s="3" t="str">
        <f t="array" ref="F82">IFERROR(INDEX(data[[#All],[COMMBUYS MBPO Link2]],MATCH(get_cat!$B82&amp;$A$1,data[[#All],[Vendor Name]]&amp;data[[#All],[Category]],0),),"")</f>
        <v/>
      </c>
      <c r="G82" s="5" t="str">
        <f t="array" ref="G82">IFERROR(INDEX(data[[#All],[Prompt Pay]],MATCH(get_cat!$B82&amp;$A$1,data[[#All],[Vendor Name]]&amp;data[[#All],[Category]],0),),"")</f>
        <v/>
      </c>
      <c r="H82" s="5" t="str">
        <f t="array" ref="H82">IFERROR(INDEX(data[[#All],[% Markup Prevailing Wage2]],MATCH(get_cat!$B82&amp;$A$1,data[[#All],[Vendor Name]]&amp;data[[#All],[Category]],0),),"")</f>
        <v/>
      </c>
      <c r="I82" s="2" t="str">
        <f t="array" ref="I82">IFERROR(INDEX(data[[#All],[Statewide]],MATCH(get_cat!$B82&amp;$A$1,data[[#All],[Vendor Name]]&amp;data[[#All],[Category]],0),),"")</f>
        <v/>
      </c>
      <c r="J82" s="2" t="str">
        <f t="array" ref="J82">IFERROR(INDEX(data[[#All],[Barnstable]],MATCH(get_cat!$B82&amp;$A$1,data[[#All],[Vendor Name]]&amp;data[[#All],[Category]],0),),"")</f>
        <v/>
      </c>
      <c r="K82" s="2" t="str">
        <f t="array" ref="K82">IFERROR(INDEX(data[[#All],[Berkshire]],MATCH(get_cat!$B82&amp;$A$1,data[[#All],[Vendor Name]]&amp;data[[#All],[Category]],0),),"")</f>
        <v/>
      </c>
      <c r="L82" s="2" t="str">
        <f t="array" ref="L82">IFERROR(INDEX(data[[#All],[Bristol]],MATCH(get_cat!$B82&amp;$A$1,data[[#All],[Vendor Name]]&amp;data[[#All],[Category]],0),),"")</f>
        <v/>
      </c>
      <c r="M82" s="2" t="str">
        <f t="array" ref="M82">IFERROR(INDEX(data[[#All],[Dukes]],MATCH(get_cat!$B82&amp;$A$1,data[[#All],[Vendor Name]]&amp;data[[#All],[Category]],0),),"")</f>
        <v/>
      </c>
      <c r="N82" s="2" t="str">
        <f t="array" ref="N82">IFERROR(INDEX(data[[#All],[Essex]],MATCH(get_cat!$B82&amp;$A$1,data[[#All],[Vendor Name]]&amp;data[[#All],[Category]],0),),"")</f>
        <v/>
      </c>
      <c r="O82" s="2" t="str">
        <f t="array" ref="O82">IFERROR(INDEX(data[[#All],[Franklin]],MATCH(get_cat!$B82&amp;$A$1,data[[#All],[Vendor Name]]&amp;data[[#All],[Category]],0),),"")</f>
        <v/>
      </c>
      <c r="P82" s="2" t="str">
        <f t="array" ref="P82">IFERROR(INDEX(data[[#All],[Hampden]],MATCH(get_cat!$B82&amp;$A$1,data[[#All],[Vendor Name]]&amp;data[[#All],[Category]],0),),"")</f>
        <v/>
      </c>
      <c r="Q82" s="2" t="str">
        <f t="array" ref="Q82">IFERROR(INDEX(data[[#All],[Hampshire]],MATCH(get_cat!$B82&amp;$A$1,data[[#All],[Vendor Name]]&amp;data[[#All],[Category]],0),),"")</f>
        <v/>
      </c>
      <c r="R82" s="2" t="str">
        <f t="array" ref="R82">IFERROR(INDEX(data[[#All],[Middlesex]],MATCH(get_cat!$B82&amp;$A$1,data[[#All],[Vendor Name]]&amp;data[[#All],[Category]],0),),"")</f>
        <v/>
      </c>
      <c r="S82" s="2" t="str">
        <f t="array" ref="S82">IFERROR(INDEX(data[[#All],[Nantucket]],MATCH(get_cat!$B82&amp;$A$1,data[[#All],[Vendor Name]]&amp;data[[#All],[Category]],0),),"")</f>
        <v/>
      </c>
      <c r="T82" s="2" t="str">
        <f t="array" ref="T82">IFERROR(INDEX(data[[#All],[Norfolk]],MATCH(get_cat!$B82&amp;$A$1,data[[#All],[Vendor Name]]&amp;data[[#All],[Category]],0),),"")</f>
        <v/>
      </c>
      <c r="U82" s="2" t="str">
        <f t="array" ref="U82">IFERROR(INDEX(data[[#All],[Plymouth]],MATCH(get_cat!$B82&amp;$A$1,data[[#All],[Vendor Name]]&amp;data[[#All],[Category]],0),),"")</f>
        <v/>
      </c>
      <c r="V82" s="2" t="str">
        <f t="array" ref="V82">IFERROR(INDEX(data[[#All],[Suffolk]],MATCH(get_cat!$B82&amp;$A$1,data[[#All],[Vendor Name]]&amp;data[[#All],[Category]],0),),"")</f>
        <v/>
      </c>
      <c r="W82" s="2" t="str">
        <f t="array" ref="W82">IFERROR(INDEX(data[[#All],[Worcester]],MATCH(get_cat!$B82&amp;$A$1,data[[#All],[Vendor Name]]&amp;data[[#All],[Category]],0),),"")</f>
        <v/>
      </c>
      <c r="X82" s="2" t="str">
        <f t="array" ref="X82">IFERROR(INDEX(data[[#All],[Contract Doc ID]],MATCH(get_cat!$B82&amp;$A$1,data[[#All],[Vendor Name]]&amp;data[[#All],[Category]],0),),"")</f>
        <v/>
      </c>
      <c r="Y82" s="19" t="str">
        <f t="array" ref="Y82">IFERROR(INDEX(data[[#All],[OSD Contract Manager]],MATCH(get_cat!$B82&amp;$A$1,data[[#All],[Vendor Name]]&amp;data[[#All],[Category]],0),),"")</f>
        <v/>
      </c>
    </row>
    <row r="83" spans="2:25" ht="19.5" x14ac:dyDescent="0.25">
      <c r="B83" s="8" t="str">
        <f t="array" ref="B83">IFERROR(INDEX(data[[#All],[Vendor Name]],SMALL(IF(data[[#All],[Category]]=$A$1,ROW(data[[#All],[Vendor Name]])),ROW(82:82)),1),"")</f>
        <v/>
      </c>
      <c r="C83" s="3" t="str">
        <f t="array" ref="C83">IFERROR(INDEX(data[[#All],[Vendor Contact Info]],MATCH(get_cat!$B83&amp;$A$1,data[[#All],[Vendor Name]]&amp;data[[#All],[Category]],0),),"")</f>
        <v/>
      </c>
      <c r="D83" s="9" t="str">
        <f t="array" ref="D83">IFERROR(INDEX(data[[#All],[Category]],MATCH(get_cat!$B83&amp;$A$1,data[[#All],[Vendor Name]]&amp;data[[#All],[Category]],0),),"")</f>
        <v/>
      </c>
      <c r="E83" s="3" t="str">
        <f t="array" ref="E83">IFERROR(INDEX(data[[#All],[Email]],MATCH(get_cat!$B83&amp;$A$1,data[[#All],[Vendor Name]]&amp;data[[#All],[Category]],0),),"")</f>
        <v/>
      </c>
      <c r="F83" s="3" t="str">
        <f t="array" ref="F83">IFERROR(INDEX(data[[#All],[COMMBUYS MBPO Link2]],MATCH(get_cat!$B83&amp;$A$1,data[[#All],[Vendor Name]]&amp;data[[#All],[Category]],0),),"")</f>
        <v/>
      </c>
      <c r="G83" s="5" t="str">
        <f t="array" ref="G83">IFERROR(INDEX(data[[#All],[Prompt Pay]],MATCH(get_cat!$B83&amp;$A$1,data[[#All],[Vendor Name]]&amp;data[[#All],[Category]],0),),"")</f>
        <v/>
      </c>
      <c r="H83" s="5" t="str">
        <f t="array" ref="H83">IFERROR(INDEX(data[[#All],[% Markup Prevailing Wage2]],MATCH(get_cat!$B83&amp;$A$1,data[[#All],[Vendor Name]]&amp;data[[#All],[Category]],0),),"")</f>
        <v/>
      </c>
      <c r="I83" s="2" t="str">
        <f t="array" ref="I83">IFERROR(INDEX(data[[#All],[Statewide]],MATCH(get_cat!$B83&amp;$A$1,data[[#All],[Vendor Name]]&amp;data[[#All],[Category]],0),),"")</f>
        <v/>
      </c>
      <c r="J83" s="2" t="str">
        <f t="array" ref="J83">IFERROR(INDEX(data[[#All],[Barnstable]],MATCH(get_cat!$B83&amp;$A$1,data[[#All],[Vendor Name]]&amp;data[[#All],[Category]],0),),"")</f>
        <v/>
      </c>
      <c r="K83" s="2" t="str">
        <f t="array" ref="K83">IFERROR(INDEX(data[[#All],[Berkshire]],MATCH(get_cat!$B83&amp;$A$1,data[[#All],[Vendor Name]]&amp;data[[#All],[Category]],0),),"")</f>
        <v/>
      </c>
      <c r="L83" s="2" t="str">
        <f t="array" ref="L83">IFERROR(INDEX(data[[#All],[Bristol]],MATCH(get_cat!$B83&amp;$A$1,data[[#All],[Vendor Name]]&amp;data[[#All],[Category]],0),),"")</f>
        <v/>
      </c>
      <c r="M83" s="2" t="str">
        <f t="array" ref="M83">IFERROR(INDEX(data[[#All],[Dukes]],MATCH(get_cat!$B83&amp;$A$1,data[[#All],[Vendor Name]]&amp;data[[#All],[Category]],0),),"")</f>
        <v/>
      </c>
      <c r="N83" s="2" t="str">
        <f t="array" ref="N83">IFERROR(INDEX(data[[#All],[Essex]],MATCH(get_cat!$B83&amp;$A$1,data[[#All],[Vendor Name]]&amp;data[[#All],[Category]],0),),"")</f>
        <v/>
      </c>
      <c r="O83" s="2" t="str">
        <f t="array" ref="O83">IFERROR(INDEX(data[[#All],[Franklin]],MATCH(get_cat!$B83&amp;$A$1,data[[#All],[Vendor Name]]&amp;data[[#All],[Category]],0),),"")</f>
        <v/>
      </c>
      <c r="P83" s="2" t="str">
        <f t="array" ref="P83">IFERROR(INDEX(data[[#All],[Hampden]],MATCH(get_cat!$B83&amp;$A$1,data[[#All],[Vendor Name]]&amp;data[[#All],[Category]],0),),"")</f>
        <v/>
      </c>
      <c r="Q83" s="2" t="str">
        <f t="array" ref="Q83">IFERROR(INDEX(data[[#All],[Hampshire]],MATCH(get_cat!$B83&amp;$A$1,data[[#All],[Vendor Name]]&amp;data[[#All],[Category]],0),),"")</f>
        <v/>
      </c>
      <c r="R83" s="2" t="str">
        <f t="array" ref="R83">IFERROR(INDEX(data[[#All],[Middlesex]],MATCH(get_cat!$B83&amp;$A$1,data[[#All],[Vendor Name]]&amp;data[[#All],[Category]],0),),"")</f>
        <v/>
      </c>
      <c r="S83" s="2" t="str">
        <f t="array" ref="S83">IFERROR(INDEX(data[[#All],[Nantucket]],MATCH(get_cat!$B83&amp;$A$1,data[[#All],[Vendor Name]]&amp;data[[#All],[Category]],0),),"")</f>
        <v/>
      </c>
      <c r="T83" s="2" t="str">
        <f t="array" ref="T83">IFERROR(INDEX(data[[#All],[Norfolk]],MATCH(get_cat!$B83&amp;$A$1,data[[#All],[Vendor Name]]&amp;data[[#All],[Category]],0),),"")</f>
        <v/>
      </c>
      <c r="U83" s="2" t="str">
        <f t="array" ref="U83">IFERROR(INDEX(data[[#All],[Plymouth]],MATCH(get_cat!$B83&amp;$A$1,data[[#All],[Vendor Name]]&amp;data[[#All],[Category]],0),),"")</f>
        <v/>
      </c>
      <c r="V83" s="2" t="str">
        <f t="array" ref="V83">IFERROR(INDEX(data[[#All],[Suffolk]],MATCH(get_cat!$B83&amp;$A$1,data[[#All],[Vendor Name]]&amp;data[[#All],[Category]],0),),"")</f>
        <v/>
      </c>
      <c r="W83" s="2" t="str">
        <f t="array" ref="W83">IFERROR(INDEX(data[[#All],[Worcester]],MATCH(get_cat!$B83&amp;$A$1,data[[#All],[Vendor Name]]&amp;data[[#All],[Category]],0),),"")</f>
        <v/>
      </c>
      <c r="X83" s="2" t="str">
        <f t="array" ref="X83">IFERROR(INDEX(data[[#All],[Contract Doc ID]],MATCH(get_cat!$B83&amp;$A$1,data[[#All],[Vendor Name]]&amp;data[[#All],[Category]],0),),"")</f>
        <v/>
      </c>
      <c r="Y83" s="19" t="str">
        <f t="array" ref="Y83">IFERROR(INDEX(data[[#All],[OSD Contract Manager]],MATCH(get_cat!$B83&amp;$A$1,data[[#All],[Vendor Name]]&amp;data[[#All],[Category]],0),),"")</f>
        <v/>
      </c>
    </row>
    <row r="84" spans="2:25" ht="19.5" x14ac:dyDescent="0.25">
      <c r="B84" s="8" t="str">
        <f t="array" ref="B84">IFERROR(INDEX(data[[#All],[Vendor Name]],SMALL(IF(data[[#All],[Category]]=$A$1,ROW(data[[#All],[Vendor Name]])),ROW(83:83)),1),"")</f>
        <v/>
      </c>
      <c r="C84" s="3" t="str">
        <f t="array" ref="C84">IFERROR(INDEX(data[[#All],[Vendor Contact Info]],MATCH(get_cat!$B84&amp;$A$1,data[[#All],[Vendor Name]]&amp;data[[#All],[Category]],0),),"")</f>
        <v/>
      </c>
      <c r="D84" s="9" t="str">
        <f t="array" ref="D84">IFERROR(INDEX(data[[#All],[Category]],MATCH(get_cat!$B84&amp;$A$1,data[[#All],[Vendor Name]]&amp;data[[#All],[Category]],0),),"")</f>
        <v/>
      </c>
      <c r="E84" s="3" t="str">
        <f t="array" ref="E84">IFERROR(INDEX(data[[#All],[Email]],MATCH(get_cat!$B84&amp;$A$1,data[[#All],[Vendor Name]]&amp;data[[#All],[Category]],0),),"")</f>
        <v/>
      </c>
      <c r="F84" s="3" t="str">
        <f t="array" ref="F84">IFERROR(INDEX(data[[#All],[COMMBUYS MBPO Link2]],MATCH(get_cat!$B84&amp;$A$1,data[[#All],[Vendor Name]]&amp;data[[#All],[Category]],0),),"")</f>
        <v/>
      </c>
      <c r="G84" s="5" t="str">
        <f t="array" ref="G84">IFERROR(INDEX(data[[#All],[Prompt Pay]],MATCH(get_cat!$B84&amp;$A$1,data[[#All],[Vendor Name]]&amp;data[[#All],[Category]],0),),"")</f>
        <v/>
      </c>
      <c r="H84" s="5" t="str">
        <f t="array" ref="H84">IFERROR(INDEX(data[[#All],[% Markup Prevailing Wage2]],MATCH(get_cat!$B84&amp;$A$1,data[[#All],[Vendor Name]]&amp;data[[#All],[Category]],0),),"")</f>
        <v/>
      </c>
      <c r="I84" s="2" t="str">
        <f t="array" ref="I84">IFERROR(INDEX(data[[#All],[Statewide]],MATCH(get_cat!$B84&amp;$A$1,data[[#All],[Vendor Name]]&amp;data[[#All],[Category]],0),),"")</f>
        <v/>
      </c>
      <c r="J84" s="2" t="str">
        <f t="array" ref="J84">IFERROR(INDEX(data[[#All],[Barnstable]],MATCH(get_cat!$B84&amp;$A$1,data[[#All],[Vendor Name]]&amp;data[[#All],[Category]],0),),"")</f>
        <v/>
      </c>
      <c r="K84" s="2" t="str">
        <f t="array" ref="K84">IFERROR(INDEX(data[[#All],[Berkshire]],MATCH(get_cat!$B84&amp;$A$1,data[[#All],[Vendor Name]]&amp;data[[#All],[Category]],0),),"")</f>
        <v/>
      </c>
      <c r="L84" s="2" t="str">
        <f t="array" ref="L84">IFERROR(INDEX(data[[#All],[Bristol]],MATCH(get_cat!$B84&amp;$A$1,data[[#All],[Vendor Name]]&amp;data[[#All],[Category]],0),),"")</f>
        <v/>
      </c>
      <c r="M84" s="2" t="str">
        <f t="array" ref="M84">IFERROR(INDEX(data[[#All],[Dukes]],MATCH(get_cat!$B84&amp;$A$1,data[[#All],[Vendor Name]]&amp;data[[#All],[Category]],0),),"")</f>
        <v/>
      </c>
      <c r="N84" s="2" t="str">
        <f t="array" ref="N84">IFERROR(INDEX(data[[#All],[Essex]],MATCH(get_cat!$B84&amp;$A$1,data[[#All],[Vendor Name]]&amp;data[[#All],[Category]],0),),"")</f>
        <v/>
      </c>
      <c r="O84" s="2" t="str">
        <f t="array" ref="O84">IFERROR(INDEX(data[[#All],[Franklin]],MATCH(get_cat!$B84&amp;$A$1,data[[#All],[Vendor Name]]&amp;data[[#All],[Category]],0),),"")</f>
        <v/>
      </c>
      <c r="P84" s="2" t="str">
        <f t="array" ref="P84">IFERROR(INDEX(data[[#All],[Hampden]],MATCH(get_cat!$B84&amp;$A$1,data[[#All],[Vendor Name]]&amp;data[[#All],[Category]],0),),"")</f>
        <v/>
      </c>
      <c r="Q84" s="2" t="str">
        <f t="array" ref="Q84">IFERROR(INDEX(data[[#All],[Hampshire]],MATCH(get_cat!$B84&amp;$A$1,data[[#All],[Vendor Name]]&amp;data[[#All],[Category]],0),),"")</f>
        <v/>
      </c>
      <c r="R84" s="2" t="str">
        <f t="array" ref="R84">IFERROR(INDEX(data[[#All],[Middlesex]],MATCH(get_cat!$B84&amp;$A$1,data[[#All],[Vendor Name]]&amp;data[[#All],[Category]],0),),"")</f>
        <v/>
      </c>
      <c r="S84" s="2" t="str">
        <f t="array" ref="S84">IFERROR(INDEX(data[[#All],[Nantucket]],MATCH(get_cat!$B84&amp;$A$1,data[[#All],[Vendor Name]]&amp;data[[#All],[Category]],0),),"")</f>
        <v/>
      </c>
      <c r="T84" s="2" t="str">
        <f t="array" ref="T84">IFERROR(INDEX(data[[#All],[Norfolk]],MATCH(get_cat!$B84&amp;$A$1,data[[#All],[Vendor Name]]&amp;data[[#All],[Category]],0),),"")</f>
        <v/>
      </c>
      <c r="U84" s="2" t="str">
        <f t="array" ref="U84">IFERROR(INDEX(data[[#All],[Plymouth]],MATCH(get_cat!$B84&amp;$A$1,data[[#All],[Vendor Name]]&amp;data[[#All],[Category]],0),),"")</f>
        <v/>
      </c>
      <c r="V84" s="2" t="str">
        <f t="array" ref="V84">IFERROR(INDEX(data[[#All],[Suffolk]],MATCH(get_cat!$B84&amp;$A$1,data[[#All],[Vendor Name]]&amp;data[[#All],[Category]],0),),"")</f>
        <v/>
      </c>
      <c r="W84" s="2" t="str">
        <f t="array" ref="W84">IFERROR(INDEX(data[[#All],[Worcester]],MATCH(get_cat!$B84&amp;$A$1,data[[#All],[Vendor Name]]&amp;data[[#All],[Category]],0),),"")</f>
        <v/>
      </c>
      <c r="X84" s="2" t="str">
        <f t="array" ref="X84">IFERROR(INDEX(data[[#All],[Contract Doc ID]],MATCH(get_cat!$B84&amp;$A$1,data[[#All],[Vendor Name]]&amp;data[[#All],[Category]],0),),"")</f>
        <v/>
      </c>
      <c r="Y84" s="19" t="str">
        <f t="array" ref="Y84">IFERROR(INDEX(data[[#All],[OSD Contract Manager]],MATCH(get_cat!$B84&amp;$A$1,data[[#All],[Vendor Name]]&amp;data[[#All],[Category]],0),),"")</f>
        <v/>
      </c>
    </row>
    <row r="85" spans="2:25" ht="19.5" x14ac:dyDescent="0.25">
      <c r="B85" s="8" t="str">
        <f t="array" ref="B85">IFERROR(INDEX(data[[#All],[Vendor Name]],SMALL(IF(data[[#All],[Category]]=$A$1,ROW(data[[#All],[Vendor Name]])),ROW(84:84)),1),"")</f>
        <v/>
      </c>
      <c r="C85" s="3" t="str">
        <f t="array" ref="C85">IFERROR(INDEX(data[[#All],[Vendor Contact Info]],MATCH(get_cat!$B85&amp;$A$1,data[[#All],[Vendor Name]]&amp;data[[#All],[Category]],0),),"")</f>
        <v/>
      </c>
      <c r="D85" s="9" t="str">
        <f t="array" ref="D85">IFERROR(INDEX(data[[#All],[Category]],MATCH(get_cat!$B85&amp;$A$1,data[[#All],[Vendor Name]]&amp;data[[#All],[Category]],0),),"")</f>
        <v/>
      </c>
      <c r="E85" s="3" t="str">
        <f t="array" ref="E85">IFERROR(INDEX(data[[#All],[Email]],MATCH(get_cat!$B85&amp;$A$1,data[[#All],[Vendor Name]]&amp;data[[#All],[Category]],0),),"")</f>
        <v/>
      </c>
      <c r="F85" s="3" t="str">
        <f t="array" ref="F85">IFERROR(INDEX(data[[#All],[COMMBUYS MBPO Link2]],MATCH(get_cat!$B85&amp;$A$1,data[[#All],[Vendor Name]]&amp;data[[#All],[Category]],0),),"")</f>
        <v/>
      </c>
      <c r="G85" s="5" t="str">
        <f t="array" ref="G85">IFERROR(INDEX(data[[#All],[Prompt Pay]],MATCH(get_cat!$B85&amp;$A$1,data[[#All],[Vendor Name]]&amp;data[[#All],[Category]],0),),"")</f>
        <v/>
      </c>
      <c r="H85" s="5" t="str">
        <f t="array" ref="H85">IFERROR(INDEX(data[[#All],[% Markup Prevailing Wage2]],MATCH(get_cat!$B85&amp;$A$1,data[[#All],[Vendor Name]]&amp;data[[#All],[Category]],0),),"")</f>
        <v/>
      </c>
      <c r="I85" s="2" t="str">
        <f t="array" ref="I85">IFERROR(INDEX(data[[#All],[Statewide]],MATCH(get_cat!$B85&amp;$A$1,data[[#All],[Vendor Name]]&amp;data[[#All],[Category]],0),),"")</f>
        <v/>
      </c>
      <c r="J85" s="2" t="str">
        <f t="array" ref="J85">IFERROR(INDEX(data[[#All],[Barnstable]],MATCH(get_cat!$B85&amp;$A$1,data[[#All],[Vendor Name]]&amp;data[[#All],[Category]],0),),"")</f>
        <v/>
      </c>
      <c r="K85" s="2" t="str">
        <f t="array" ref="K85">IFERROR(INDEX(data[[#All],[Berkshire]],MATCH(get_cat!$B85&amp;$A$1,data[[#All],[Vendor Name]]&amp;data[[#All],[Category]],0),),"")</f>
        <v/>
      </c>
      <c r="L85" s="2" t="str">
        <f t="array" ref="L85">IFERROR(INDEX(data[[#All],[Bristol]],MATCH(get_cat!$B85&amp;$A$1,data[[#All],[Vendor Name]]&amp;data[[#All],[Category]],0),),"")</f>
        <v/>
      </c>
      <c r="M85" s="2" t="str">
        <f t="array" ref="M85">IFERROR(INDEX(data[[#All],[Dukes]],MATCH(get_cat!$B85&amp;$A$1,data[[#All],[Vendor Name]]&amp;data[[#All],[Category]],0),),"")</f>
        <v/>
      </c>
      <c r="N85" s="2" t="str">
        <f t="array" ref="N85">IFERROR(INDEX(data[[#All],[Essex]],MATCH(get_cat!$B85&amp;$A$1,data[[#All],[Vendor Name]]&amp;data[[#All],[Category]],0),),"")</f>
        <v/>
      </c>
      <c r="O85" s="2" t="str">
        <f t="array" ref="O85">IFERROR(INDEX(data[[#All],[Franklin]],MATCH(get_cat!$B85&amp;$A$1,data[[#All],[Vendor Name]]&amp;data[[#All],[Category]],0),),"")</f>
        <v/>
      </c>
      <c r="P85" s="2" t="str">
        <f t="array" ref="P85">IFERROR(INDEX(data[[#All],[Hampden]],MATCH(get_cat!$B85&amp;$A$1,data[[#All],[Vendor Name]]&amp;data[[#All],[Category]],0),),"")</f>
        <v/>
      </c>
      <c r="Q85" s="2" t="str">
        <f t="array" ref="Q85">IFERROR(INDEX(data[[#All],[Hampshire]],MATCH(get_cat!$B85&amp;$A$1,data[[#All],[Vendor Name]]&amp;data[[#All],[Category]],0),),"")</f>
        <v/>
      </c>
      <c r="R85" s="2" t="str">
        <f t="array" ref="R85">IFERROR(INDEX(data[[#All],[Middlesex]],MATCH(get_cat!$B85&amp;$A$1,data[[#All],[Vendor Name]]&amp;data[[#All],[Category]],0),),"")</f>
        <v/>
      </c>
      <c r="S85" s="2" t="str">
        <f t="array" ref="S85">IFERROR(INDEX(data[[#All],[Nantucket]],MATCH(get_cat!$B85&amp;$A$1,data[[#All],[Vendor Name]]&amp;data[[#All],[Category]],0),),"")</f>
        <v/>
      </c>
      <c r="T85" s="2" t="str">
        <f t="array" ref="T85">IFERROR(INDEX(data[[#All],[Norfolk]],MATCH(get_cat!$B85&amp;$A$1,data[[#All],[Vendor Name]]&amp;data[[#All],[Category]],0),),"")</f>
        <v/>
      </c>
      <c r="U85" s="2" t="str">
        <f t="array" ref="U85">IFERROR(INDEX(data[[#All],[Plymouth]],MATCH(get_cat!$B85&amp;$A$1,data[[#All],[Vendor Name]]&amp;data[[#All],[Category]],0),),"")</f>
        <v/>
      </c>
      <c r="V85" s="2" t="str">
        <f t="array" ref="V85">IFERROR(INDEX(data[[#All],[Suffolk]],MATCH(get_cat!$B85&amp;$A$1,data[[#All],[Vendor Name]]&amp;data[[#All],[Category]],0),),"")</f>
        <v/>
      </c>
      <c r="W85" s="2" t="str">
        <f t="array" ref="W85">IFERROR(INDEX(data[[#All],[Worcester]],MATCH(get_cat!$B85&amp;$A$1,data[[#All],[Vendor Name]]&amp;data[[#All],[Category]],0),),"")</f>
        <v/>
      </c>
      <c r="X85" s="2" t="str">
        <f t="array" ref="X85">IFERROR(INDEX(data[[#All],[Contract Doc ID]],MATCH(get_cat!$B85&amp;$A$1,data[[#All],[Vendor Name]]&amp;data[[#All],[Category]],0),),"")</f>
        <v/>
      </c>
      <c r="Y85" s="19" t="str">
        <f t="array" ref="Y85">IFERROR(INDEX(data[[#All],[OSD Contract Manager]],MATCH(get_cat!$B85&amp;$A$1,data[[#All],[Vendor Name]]&amp;data[[#All],[Category]],0),),"")</f>
        <v/>
      </c>
    </row>
    <row r="86" spans="2:25" ht="19.5" x14ac:dyDescent="0.25">
      <c r="B86" s="8" t="str">
        <f t="array" ref="B86">IFERROR(INDEX(data[[#All],[Vendor Name]],SMALL(IF(data[[#All],[Category]]=$A$1,ROW(data[[#All],[Vendor Name]])),ROW(85:85)),1),"")</f>
        <v/>
      </c>
      <c r="C86" s="3" t="str">
        <f t="array" ref="C86">IFERROR(INDEX(data[[#All],[Vendor Contact Info]],MATCH(get_cat!$B86&amp;$A$1,data[[#All],[Vendor Name]]&amp;data[[#All],[Category]],0),),"")</f>
        <v/>
      </c>
      <c r="D86" s="9" t="str">
        <f t="array" ref="D86">IFERROR(INDEX(data[[#All],[Category]],MATCH(get_cat!$B86&amp;$A$1,data[[#All],[Vendor Name]]&amp;data[[#All],[Category]],0),),"")</f>
        <v/>
      </c>
      <c r="E86" s="3" t="str">
        <f t="array" ref="E86">IFERROR(INDEX(data[[#All],[Email]],MATCH(get_cat!$B86&amp;$A$1,data[[#All],[Vendor Name]]&amp;data[[#All],[Category]],0),),"")</f>
        <v/>
      </c>
      <c r="F86" s="3" t="str">
        <f t="array" ref="F86">IFERROR(INDEX(data[[#All],[COMMBUYS MBPO Link2]],MATCH(get_cat!$B86&amp;$A$1,data[[#All],[Vendor Name]]&amp;data[[#All],[Category]],0),),"")</f>
        <v/>
      </c>
      <c r="G86" s="5" t="str">
        <f t="array" ref="G86">IFERROR(INDEX(data[[#All],[Prompt Pay]],MATCH(get_cat!$B86&amp;$A$1,data[[#All],[Vendor Name]]&amp;data[[#All],[Category]],0),),"")</f>
        <v/>
      </c>
      <c r="H86" s="5" t="str">
        <f t="array" ref="H86">IFERROR(INDEX(data[[#All],[% Markup Prevailing Wage2]],MATCH(get_cat!$B86&amp;$A$1,data[[#All],[Vendor Name]]&amp;data[[#All],[Category]],0),),"")</f>
        <v/>
      </c>
      <c r="I86" s="2" t="str">
        <f t="array" ref="I86">IFERROR(INDEX(data[[#All],[Statewide]],MATCH(get_cat!$B86&amp;$A$1,data[[#All],[Vendor Name]]&amp;data[[#All],[Category]],0),),"")</f>
        <v/>
      </c>
      <c r="J86" s="2" t="str">
        <f t="array" ref="J86">IFERROR(INDEX(data[[#All],[Barnstable]],MATCH(get_cat!$B86&amp;$A$1,data[[#All],[Vendor Name]]&amp;data[[#All],[Category]],0),),"")</f>
        <v/>
      </c>
      <c r="K86" s="2" t="str">
        <f t="array" ref="K86">IFERROR(INDEX(data[[#All],[Berkshire]],MATCH(get_cat!$B86&amp;$A$1,data[[#All],[Vendor Name]]&amp;data[[#All],[Category]],0),),"")</f>
        <v/>
      </c>
      <c r="L86" s="2" t="str">
        <f t="array" ref="L86">IFERROR(INDEX(data[[#All],[Bristol]],MATCH(get_cat!$B86&amp;$A$1,data[[#All],[Vendor Name]]&amp;data[[#All],[Category]],0),),"")</f>
        <v/>
      </c>
      <c r="M86" s="2" t="str">
        <f t="array" ref="M86">IFERROR(INDEX(data[[#All],[Dukes]],MATCH(get_cat!$B86&amp;$A$1,data[[#All],[Vendor Name]]&amp;data[[#All],[Category]],0),),"")</f>
        <v/>
      </c>
      <c r="N86" s="2" t="str">
        <f t="array" ref="N86">IFERROR(INDEX(data[[#All],[Essex]],MATCH(get_cat!$B86&amp;$A$1,data[[#All],[Vendor Name]]&amp;data[[#All],[Category]],0),),"")</f>
        <v/>
      </c>
      <c r="O86" s="2" t="str">
        <f t="array" ref="O86">IFERROR(INDEX(data[[#All],[Franklin]],MATCH(get_cat!$B86&amp;$A$1,data[[#All],[Vendor Name]]&amp;data[[#All],[Category]],0),),"")</f>
        <v/>
      </c>
      <c r="P86" s="2" t="str">
        <f t="array" ref="P86">IFERROR(INDEX(data[[#All],[Hampden]],MATCH(get_cat!$B86&amp;$A$1,data[[#All],[Vendor Name]]&amp;data[[#All],[Category]],0),),"")</f>
        <v/>
      </c>
      <c r="Q86" s="2" t="str">
        <f t="array" ref="Q86">IFERROR(INDEX(data[[#All],[Hampshire]],MATCH(get_cat!$B86&amp;$A$1,data[[#All],[Vendor Name]]&amp;data[[#All],[Category]],0),),"")</f>
        <v/>
      </c>
      <c r="R86" s="2" t="str">
        <f t="array" ref="R86">IFERROR(INDEX(data[[#All],[Middlesex]],MATCH(get_cat!$B86&amp;$A$1,data[[#All],[Vendor Name]]&amp;data[[#All],[Category]],0),),"")</f>
        <v/>
      </c>
      <c r="S86" s="2" t="str">
        <f t="array" ref="S86">IFERROR(INDEX(data[[#All],[Nantucket]],MATCH(get_cat!$B86&amp;$A$1,data[[#All],[Vendor Name]]&amp;data[[#All],[Category]],0),),"")</f>
        <v/>
      </c>
      <c r="T86" s="2" t="str">
        <f t="array" ref="T86">IFERROR(INDEX(data[[#All],[Norfolk]],MATCH(get_cat!$B86&amp;$A$1,data[[#All],[Vendor Name]]&amp;data[[#All],[Category]],0),),"")</f>
        <v/>
      </c>
      <c r="U86" s="2" t="str">
        <f t="array" ref="U86">IFERROR(INDEX(data[[#All],[Plymouth]],MATCH(get_cat!$B86&amp;$A$1,data[[#All],[Vendor Name]]&amp;data[[#All],[Category]],0),),"")</f>
        <v/>
      </c>
      <c r="V86" s="2" t="str">
        <f t="array" ref="V86">IFERROR(INDEX(data[[#All],[Suffolk]],MATCH(get_cat!$B86&amp;$A$1,data[[#All],[Vendor Name]]&amp;data[[#All],[Category]],0),),"")</f>
        <v/>
      </c>
      <c r="W86" s="2" t="str">
        <f t="array" ref="W86">IFERROR(INDEX(data[[#All],[Worcester]],MATCH(get_cat!$B86&amp;$A$1,data[[#All],[Vendor Name]]&amp;data[[#All],[Category]],0),),"")</f>
        <v/>
      </c>
      <c r="X86" s="2" t="str">
        <f t="array" ref="X86">IFERROR(INDEX(data[[#All],[Contract Doc ID]],MATCH(get_cat!$B86&amp;$A$1,data[[#All],[Vendor Name]]&amp;data[[#All],[Category]],0),),"")</f>
        <v/>
      </c>
      <c r="Y86" s="19" t="str">
        <f t="array" ref="Y86">IFERROR(INDEX(data[[#All],[OSD Contract Manager]],MATCH(get_cat!$B86&amp;$A$1,data[[#All],[Vendor Name]]&amp;data[[#All],[Category]],0),),"")</f>
        <v/>
      </c>
    </row>
    <row r="87" spans="2:25" ht="19.5" x14ac:dyDescent="0.25">
      <c r="B87" s="8" t="str">
        <f t="array" ref="B87">IFERROR(INDEX(data[[#All],[Vendor Name]],SMALL(IF(data[[#All],[Category]]=$A$1,ROW(data[[#All],[Vendor Name]])),ROW(86:86)),1),"")</f>
        <v/>
      </c>
      <c r="C87" s="3" t="str">
        <f t="array" ref="C87">IFERROR(INDEX(data[[#All],[Vendor Contact Info]],MATCH(get_cat!$B87&amp;$A$1,data[[#All],[Vendor Name]]&amp;data[[#All],[Category]],0),),"")</f>
        <v/>
      </c>
      <c r="D87" s="9" t="str">
        <f t="array" ref="D87">IFERROR(INDEX(data[[#All],[Category]],MATCH(get_cat!$B87&amp;$A$1,data[[#All],[Vendor Name]]&amp;data[[#All],[Category]],0),),"")</f>
        <v/>
      </c>
      <c r="E87" s="3" t="str">
        <f t="array" ref="E87">IFERROR(INDEX(data[[#All],[Email]],MATCH(get_cat!$B87&amp;$A$1,data[[#All],[Vendor Name]]&amp;data[[#All],[Category]],0),),"")</f>
        <v/>
      </c>
      <c r="F87" s="3" t="str">
        <f t="array" ref="F87">IFERROR(INDEX(data[[#All],[COMMBUYS MBPO Link2]],MATCH(get_cat!$B87&amp;$A$1,data[[#All],[Vendor Name]]&amp;data[[#All],[Category]],0),),"")</f>
        <v/>
      </c>
      <c r="G87" s="5" t="str">
        <f t="array" ref="G87">IFERROR(INDEX(data[[#All],[Prompt Pay]],MATCH(get_cat!$B87&amp;$A$1,data[[#All],[Vendor Name]]&amp;data[[#All],[Category]],0),),"")</f>
        <v/>
      </c>
      <c r="H87" s="5" t="str">
        <f t="array" ref="H87">IFERROR(INDEX(data[[#All],[% Markup Prevailing Wage2]],MATCH(get_cat!$B87&amp;$A$1,data[[#All],[Vendor Name]]&amp;data[[#All],[Category]],0),),"")</f>
        <v/>
      </c>
      <c r="I87" s="2" t="str">
        <f t="array" ref="I87">IFERROR(INDEX(data[[#All],[Statewide]],MATCH(get_cat!$B87&amp;$A$1,data[[#All],[Vendor Name]]&amp;data[[#All],[Category]],0),),"")</f>
        <v/>
      </c>
      <c r="J87" s="2" t="str">
        <f t="array" ref="J87">IFERROR(INDEX(data[[#All],[Barnstable]],MATCH(get_cat!$B87&amp;$A$1,data[[#All],[Vendor Name]]&amp;data[[#All],[Category]],0),),"")</f>
        <v/>
      </c>
      <c r="K87" s="2" t="str">
        <f t="array" ref="K87">IFERROR(INDEX(data[[#All],[Berkshire]],MATCH(get_cat!$B87&amp;$A$1,data[[#All],[Vendor Name]]&amp;data[[#All],[Category]],0),),"")</f>
        <v/>
      </c>
      <c r="L87" s="2" t="str">
        <f t="array" ref="L87">IFERROR(INDEX(data[[#All],[Bristol]],MATCH(get_cat!$B87&amp;$A$1,data[[#All],[Vendor Name]]&amp;data[[#All],[Category]],0),),"")</f>
        <v/>
      </c>
      <c r="M87" s="2" t="str">
        <f t="array" ref="M87">IFERROR(INDEX(data[[#All],[Dukes]],MATCH(get_cat!$B87&amp;$A$1,data[[#All],[Vendor Name]]&amp;data[[#All],[Category]],0),),"")</f>
        <v/>
      </c>
      <c r="N87" s="2" t="str">
        <f t="array" ref="N87">IFERROR(INDEX(data[[#All],[Essex]],MATCH(get_cat!$B87&amp;$A$1,data[[#All],[Vendor Name]]&amp;data[[#All],[Category]],0),),"")</f>
        <v/>
      </c>
      <c r="O87" s="2" t="str">
        <f t="array" ref="O87">IFERROR(INDEX(data[[#All],[Franklin]],MATCH(get_cat!$B87&amp;$A$1,data[[#All],[Vendor Name]]&amp;data[[#All],[Category]],0),),"")</f>
        <v/>
      </c>
      <c r="P87" s="2" t="str">
        <f t="array" ref="P87">IFERROR(INDEX(data[[#All],[Hampden]],MATCH(get_cat!$B87&amp;$A$1,data[[#All],[Vendor Name]]&amp;data[[#All],[Category]],0),),"")</f>
        <v/>
      </c>
      <c r="Q87" s="2" t="str">
        <f t="array" ref="Q87">IFERROR(INDEX(data[[#All],[Hampshire]],MATCH(get_cat!$B87&amp;$A$1,data[[#All],[Vendor Name]]&amp;data[[#All],[Category]],0),),"")</f>
        <v/>
      </c>
      <c r="R87" s="2" t="str">
        <f t="array" ref="R87">IFERROR(INDEX(data[[#All],[Middlesex]],MATCH(get_cat!$B87&amp;$A$1,data[[#All],[Vendor Name]]&amp;data[[#All],[Category]],0),),"")</f>
        <v/>
      </c>
      <c r="S87" s="2" t="str">
        <f t="array" ref="S87">IFERROR(INDEX(data[[#All],[Nantucket]],MATCH(get_cat!$B87&amp;$A$1,data[[#All],[Vendor Name]]&amp;data[[#All],[Category]],0),),"")</f>
        <v/>
      </c>
      <c r="T87" s="2" t="str">
        <f t="array" ref="T87">IFERROR(INDEX(data[[#All],[Norfolk]],MATCH(get_cat!$B87&amp;$A$1,data[[#All],[Vendor Name]]&amp;data[[#All],[Category]],0),),"")</f>
        <v/>
      </c>
      <c r="U87" s="2" t="str">
        <f t="array" ref="U87">IFERROR(INDEX(data[[#All],[Plymouth]],MATCH(get_cat!$B87&amp;$A$1,data[[#All],[Vendor Name]]&amp;data[[#All],[Category]],0),),"")</f>
        <v/>
      </c>
      <c r="V87" s="2" t="str">
        <f t="array" ref="V87">IFERROR(INDEX(data[[#All],[Suffolk]],MATCH(get_cat!$B87&amp;$A$1,data[[#All],[Vendor Name]]&amp;data[[#All],[Category]],0),),"")</f>
        <v/>
      </c>
      <c r="W87" s="2" t="str">
        <f t="array" ref="W87">IFERROR(INDEX(data[[#All],[Worcester]],MATCH(get_cat!$B87&amp;$A$1,data[[#All],[Vendor Name]]&amp;data[[#All],[Category]],0),),"")</f>
        <v/>
      </c>
      <c r="X87" s="2" t="str">
        <f t="array" ref="X87">IFERROR(INDEX(data[[#All],[Contract Doc ID]],MATCH(get_cat!$B87&amp;$A$1,data[[#All],[Vendor Name]]&amp;data[[#All],[Category]],0),),"")</f>
        <v/>
      </c>
      <c r="Y87" s="19" t="str">
        <f t="array" ref="Y87">IFERROR(INDEX(data[[#All],[OSD Contract Manager]],MATCH(get_cat!$B87&amp;$A$1,data[[#All],[Vendor Name]]&amp;data[[#All],[Category]],0),),"")</f>
        <v/>
      </c>
    </row>
    <row r="88" spans="2:25" ht="19.5" x14ac:dyDescent="0.25">
      <c r="B88" s="8" t="str">
        <f t="array" ref="B88">IFERROR(INDEX(data[[#All],[Vendor Name]],SMALL(IF(data[[#All],[Category]]=$A$1,ROW(data[[#All],[Vendor Name]])),ROW(87:87)),1),"")</f>
        <v/>
      </c>
      <c r="C88" s="3" t="str">
        <f t="array" ref="C88">IFERROR(INDEX(data[[#All],[Vendor Contact Info]],MATCH(get_cat!$B88&amp;$A$1,data[[#All],[Vendor Name]]&amp;data[[#All],[Category]],0),),"")</f>
        <v/>
      </c>
      <c r="D88" s="9" t="str">
        <f t="array" ref="D88">IFERROR(INDEX(data[[#All],[Category]],MATCH(get_cat!$B88&amp;$A$1,data[[#All],[Vendor Name]]&amp;data[[#All],[Category]],0),),"")</f>
        <v/>
      </c>
      <c r="E88" s="3" t="str">
        <f t="array" ref="E88">IFERROR(INDEX(data[[#All],[Email]],MATCH(get_cat!$B88&amp;$A$1,data[[#All],[Vendor Name]]&amp;data[[#All],[Category]],0),),"")</f>
        <v/>
      </c>
      <c r="F88" s="3" t="str">
        <f t="array" ref="F88">IFERROR(INDEX(data[[#All],[COMMBUYS MBPO Link2]],MATCH(get_cat!$B88&amp;$A$1,data[[#All],[Vendor Name]]&amp;data[[#All],[Category]],0),),"")</f>
        <v/>
      </c>
      <c r="G88" s="5" t="str">
        <f t="array" ref="G88">IFERROR(INDEX(data[[#All],[Prompt Pay]],MATCH(get_cat!$B88&amp;$A$1,data[[#All],[Vendor Name]]&amp;data[[#All],[Category]],0),),"")</f>
        <v/>
      </c>
      <c r="H88" s="5" t="str">
        <f t="array" ref="H88">IFERROR(INDEX(data[[#All],[% Markup Prevailing Wage2]],MATCH(get_cat!$B88&amp;$A$1,data[[#All],[Vendor Name]]&amp;data[[#All],[Category]],0),),"")</f>
        <v/>
      </c>
      <c r="I88" s="2" t="str">
        <f t="array" ref="I88">IFERROR(INDEX(data[[#All],[Statewide]],MATCH(get_cat!$B88&amp;$A$1,data[[#All],[Vendor Name]]&amp;data[[#All],[Category]],0),),"")</f>
        <v/>
      </c>
      <c r="J88" s="2" t="str">
        <f t="array" ref="J88">IFERROR(INDEX(data[[#All],[Barnstable]],MATCH(get_cat!$B88&amp;$A$1,data[[#All],[Vendor Name]]&amp;data[[#All],[Category]],0),),"")</f>
        <v/>
      </c>
      <c r="K88" s="2" t="str">
        <f t="array" ref="K88">IFERROR(INDEX(data[[#All],[Berkshire]],MATCH(get_cat!$B88&amp;$A$1,data[[#All],[Vendor Name]]&amp;data[[#All],[Category]],0),),"")</f>
        <v/>
      </c>
      <c r="L88" s="2" t="str">
        <f t="array" ref="L88">IFERROR(INDEX(data[[#All],[Bristol]],MATCH(get_cat!$B88&amp;$A$1,data[[#All],[Vendor Name]]&amp;data[[#All],[Category]],0),),"")</f>
        <v/>
      </c>
      <c r="M88" s="2" t="str">
        <f t="array" ref="M88">IFERROR(INDEX(data[[#All],[Dukes]],MATCH(get_cat!$B88&amp;$A$1,data[[#All],[Vendor Name]]&amp;data[[#All],[Category]],0),),"")</f>
        <v/>
      </c>
      <c r="N88" s="2" t="str">
        <f t="array" ref="N88">IFERROR(INDEX(data[[#All],[Essex]],MATCH(get_cat!$B88&amp;$A$1,data[[#All],[Vendor Name]]&amp;data[[#All],[Category]],0),),"")</f>
        <v/>
      </c>
      <c r="O88" s="2" t="str">
        <f t="array" ref="O88">IFERROR(INDEX(data[[#All],[Franklin]],MATCH(get_cat!$B88&amp;$A$1,data[[#All],[Vendor Name]]&amp;data[[#All],[Category]],0),),"")</f>
        <v/>
      </c>
      <c r="P88" s="2" t="str">
        <f t="array" ref="P88">IFERROR(INDEX(data[[#All],[Hampden]],MATCH(get_cat!$B88&amp;$A$1,data[[#All],[Vendor Name]]&amp;data[[#All],[Category]],0),),"")</f>
        <v/>
      </c>
      <c r="Q88" s="2" t="str">
        <f t="array" ref="Q88">IFERROR(INDEX(data[[#All],[Hampshire]],MATCH(get_cat!$B88&amp;$A$1,data[[#All],[Vendor Name]]&amp;data[[#All],[Category]],0),),"")</f>
        <v/>
      </c>
      <c r="R88" s="2" t="str">
        <f t="array" ref="R88">IFERROR(INDEX(data[[#All],[Middlesex]],MATCH(get_cat!$B88&amp;$A$1,data[[#All],[Vendor Name]]&amp;data[[#All],[Category]],0),),"")</f>
        <v/>
      </c>
      <c r="S88" s="2" t="str">
        <f t="array" ref="S88">IFERROR(INDEX(data[[#All],[Nantucket]],MATCH(get_cat!$B88&amp;$A$1,data[[#All],[Vendor Name]]&amp;data[[#All],[Category]],0),),"")</f>
        <v/>
      </c>
      <c r="T88" s="2" t="str">
        <f t="array" ref="T88">IFERROR(INDEX(data[[#All],[Norfolk]],MATCH(get_cat!$B88&amp;$A$1,data[[#All],[Vendor Name]]&amp;data[[#All],[Category]],0),),"")</f>
        <v/>
      </c>
      <c r="U88" s="2" t="str">
        <f t="array" ref="U88">IFERROR(INDEX(data[[#All],[Plymouth]],MATCH(get_cat!$B88&amp;$A$1,data[[#All],[Vendor Name]]&amp;data[[#All],[Category]],0),),"")</f>
        <v/>
      </c>
      <c r="V88" s="2" t="str">
        <f t="array" ref="V88">IFERROR(INDEX(data[[#All],[Suffolk]],MATCH(get_cat!$B88&amp;$A$1,data[[#All],[Vendor Name]]&amp;data[[#All],[Category]],0),),"")</f>
        <v/>
      </c>
      <c r="W88" s="2" t="str">
        <f t="array" ref="W88">IFERROR(INDEX(data[[#All],[Worcester]],MATCH(get_cat!$B88&amp;$A$1,data[[#All],[Vendor Name]]&amp;data[[#All],[Category]],0),),"")</f>
        <v/>
      </c>
      <c r="X88" s="2" t="str">
        <f t="array" ref="X88">IFERROR(INDEX(data[[#All],[Contract Doc ID]],MATCH(get_cat!$B88&amp;$A$1,data[[#All],[Vendor Name]]&amp;data[[#All],[Category]],0),),"")</f>
        <v/>
      </c>
      <c r="Y88" s="19" t="str">
        <f t="array" ref="Y88">IFERROR(INDEX(data[[#All],[OSD Contract Manager]],MATCH(get_cat!$B88&amp;$A$1,data[[#All],[Vendor Name]]&amp;data[[#All],[Category]],0),),"")</f>
        <v/>
      </c>
    </row>
    <row r="89" spans="2:25" ht="19.5" x14ac:dyDescent="0.25">
      <c r="B89" s="8" t="str">
        <f t="array" ref="B89">IFERROR(INDEX(data[[#All],[Vendor Name]],SMALL(IF(data[[#All],[Category]]=$A$1,ROW(data[[#All],[Vendor Name]])),ROW(88:88)),1),"")</f>
        <v/>
      </c>
      <c r="C89" s="3" t="str">
        <f t="array" ref="C89">IFERROR(INDEX(data[[#All],[Vendor Contact Info]],MATCH(get_cat!$B89&amp;$A$1,data[[#All],[Vendor Name]]&amp;data[[#All],[Category]],0),),"")</f>
        <v/>
      </c>
      <c r="D89" s="9" t="str">
        <f t="array" ref="D89">IFERROR(INDEX(data[[#All],[Category]],MATCH(get_cat!$B89&amp;$A$1,data[[#All],[Vendor Name]]&amp;data[[#All],[Category]],0),),"")</f>
        <v/>
      </c>
      <c r="E89" s="3" t="str">
        <f t="array" ref="E89">IFERROR(INDEX(data[[#All],[Email]],MATCH(get_cat!$B89&amp;$A$1,data[[#All],[Vendor Name]]&amp;data[[#All],[Category]],0),),"")</f>
        <v/>
      </c>
      <c r="F89" s="3" t="str">
        <f t="array" ref="F89">IFERROR(INDEX(data[[#All],[COMMBUYS MBPO Link2]],MATCH(get_cat!$B89&amp;$A$1,data[[#All],[Vendor Name]]&amp;data[[#All],[Category]],0),),"")</f>
        <v/>
      </c>
      <c r="G89" s="5" t="str">
        <f t="array" ref="G89">IFERROR(INDEX(data[[#All],[Prompt Pay]],MATCH(get_cat!$B89&amp;$A$1,data[[#All],[Vendor Name]]&amp;data[[#All],[Category]],0),),"")</f>
        <v/>
      </c>
      <c r="H89" s="5" t="str">
        <f t="array" ref="H89">IFERROR(INDEX(data[[#All],[% Markup Prevailing Wage2]],MATCH(get_cat!$B89&amp;$A$1,data[[#All],[Vendor Name]]&amp;data[[#All],[Category]],0),),"")</f>
        <v/>
      </c>
      <c r="I89" s="2" t="str">
        <f t="array" ref="I89">IFERROR(INDEX(data[[#All],[Statewide]],MATCH(get_cat!$B89&amp;$A$1,data[[#All],[Vendor Name]]&amp;data[[#All],[Category]],0),),"")</f>
        <v/>
      </c>
      <c r="J89" s="2" t="str">
        <f t="array" ref="J89">IFERROR(INDEX(data[[#All],[Barnstable]],MATCH(get_cat!$B89&amp;$A$1,data[[#All],[Vendor Name]]&amp;data[[#All],[Category]],0),),"")</f>
        <v/>
      </c>
      <c r="K89" s="2" t="str">
        <f t="array" ref="K89">IFERROR(INDEX(data[[#All],[Berkshire]],MATCH(get_cat!$B89&amp;$A$1,data[[#All],[Vendor Name]]&amp;data[[#All],[Category]],0),),"")</f>
        <v/>
      </c>
      <c r="L89" s="2" t="str">
        <f t="array" ref="L89">IFERROR(INDEX(data[[#All],[Bristol]],MATCH(get_cat!$B89&amp;$A$1,data[[#All],[Vendor Name]]&amp;data[[#All],[Category]],0),),"")</f>
        <v/>
      </c>
      <c r="M89" s="2" t="str">
        <f t="array" ref="M89">IFERROR(INDEX(data[[#All],[Dukes]],MATCH(get_cat!$B89&amp;$A$1,data[[#All],[Vendor Name]]&amp;data[[#All],[Category]],0),),"")</f>
        <v/>
      </c>
      <c r="N89" s="2" t="str">
        <f t="array" ref="N89">IFERROR(INDEX(data[[#All],[Essex]],MATCH(get_cat!$B89&amp;$A$1,data[[#All],[Vendor Name]]&amp;data[[#All],[Category]],0),),"")</f>
        <v/>
      </c>
      <c r="O89" s="2" t="str">
        <f t="array" ref="O89">IFERROR(INDEX(data[[#All],[Franklin]],MATCH(get_cat!$B89&amp;$A$1,data[[#All],[Vendor Name]]&amp;data[[#All],[Category]],0),),"")</f>
        <v/>
      </c>
      <c r="P89" s="2" t="str">
        <f t="array" ref="P89">IFERROR(INDEX(data[[#All],[Hampden]],MATCH(get_cat!$B89&amp;$A$1,data[[#All],[Vendor Name]]&amp;data[[#All],[Category]],0),),"")</f>
        <v/>
      </c>
      <c r="Q89" s="2" t="str">
        <f t="array" ref="Q89">IFERROR(INDEX(data[[#All],[Hampshire]],MATCH(get_cat!$B89&amp;$A$1,data[[#All],[Vendor Name]]&amp;data[[#All],[Category]],0),),"")</f>
        <v/>
      </c>
      <c r="R89" s="2" t="str">
        <f t="array" ref="R89">IFERROR(INDEX(data[[#All],[Middlesex]],MATCH(get_cat!$B89&amp;$A$1,data[[#All],[Vendor Name]]&amp;data[[#All],[Category]],0),),"")</f>
        <v/>
      </c>
      <c r="S89" s="2" t="str">
        <f t="array" ref="S89">IFERROR(INDEX(data[[#All],[Nantucket]],MATCH(get_cat!$B89&amp;$A$1,data[[#All],[Vendor Name]]&amp;data[[#All],[Category]],0),),"")</f>
        <v/>
      </c>
      <c r="T89" s="2" t="str">
        <f t="array" ref="T89">IFERROR(INDEX(data[[#All],[Norfolk]],MATCH(get_cat!$B89&amp;$A$1,data[[#All],[Vendor Name]]&amp;data[[#All],[Category]],0),),"")</f>
        <v/>
      </c>
      <c r="U89" s="2" t="str">
        <f t="array" ref="U89">IFERROR(INDEX(data[[#All],[Plymouth]],MATCH(get_cat!$B89&amp;$A$1,data[[#All],[Vendor Name]]&amp;data[[#All],[Category]],0),),"")</f>
        <v/>
      </c>
      <c r="V89" s="2" t="str">
        <f t="array" ref="V89">IFERROR(INDEX(data[[#All],[Suffolk]],MATCH(get_cat!$B89&amp;$A$1,data[[#All],[Vendor Name]]&amp;data[[#All],[Category]],0),),"")</f>
        <v/>
      </c>
      <c r="W89" s="2" t="str">
        <f t="array" ref="W89">IFERROR(INDEX(data[[#All],[Worcester]],MATCH(get_cat!$B89&amp;$A$1,data[[#All],[Vendor Name]]&amp;data[[#All],[Category]],0),),"")</f>
        <v/>
      </c>
      <c r="X89" s="2" t="str">
        <f t="array" ref="X89">IFERROR(INDEX(data[[#All],[Contract Doc ID]],MATCH(get_cat!$B89&amp;$A$1,data[[#All],[Vendor Name]]&amp;data[[#All],[Category]],0),),"")</f>
        <v/>
      </c>
      <c r="Y89" s="19" t="str">
        <f t="array" ref="Y89">IFERROR(INDEX(data[[#All],[OSD Contract Manager]],MATCH(get_cat!$B89&amp;$A$1,data[[#All],[Vendor Name]]&amp;data[[#All],[Category]],0),),"")</f>
        <v/>
      </c>
    </row>
    <row r="90" spans="2:25" ht="19.5" x14ac:dyDescent="0.25">
      <c r="B90" s="8" t="str">
        <f t="array" ref="B90">IFERROR(INDEX(data[[#All],[Vendor Name]],SMALL(IF(data[[#All],[Category]]=$A$1,ROW(data[[#All],[Vendor Name]])),ROW(89:89)),1),"")</f>
        <v/>
      </c>
      <c r="C90" s="3" t="str">
        <f t="array" ref="C90">IFERROR(INDEX(data[[#All],[Vendor Contact Info]],MATCH(get_cat!$B90&amp;$A$1,data[[#All],[Vendor Name]]&amp;data[[#All],[Category]],0),),"")</f>
        <v/>
      </c>
      <c r="D90" s="9" t="str">
        <f t="array" ref="D90">IFERROR(INDEX(data[[#All],[Category]],MATCH(get_cat!$B90&amp;$A$1,data[[#All],[Vendor Name]]&amp;data[[#All],[Category]],0),),"")</f>
        <v/>
      </c>
      <c r="E90" s="3" t="str">
        <f t="array" ref="E90">IFERROR(INDEX(data[[#All],[Email]],MATCH(get_cat!$B90&amp;$A$1,data[[#All],[Vendor Name]]&amp;data[[#All],[Category]],0),),"")</f>
        <v/>
      </c>
      <c r="F90" s="3" t="str">
        <f t="array" ref="F90">IFERROR(INDEX(data[[#All],[COMMBUYS MBPO Link2]],MATCH(get_cat!$B90&amp;$A$1,data[[#All],[Vendor Name]]&amp;data[[#All],[Category]],0),),"")</f>
        <v/>
      </c>
      <c r="G90" s="5" t="str">
        <f t="array" ref="G90">IFERROR(INDEX(data[[#All],[Prompt Pay]],MATCH(get_cat!$B90&amp;$A$1,data[[#All],[Vendor Name]]&amp;data[[#All],[Category]],0),),"")</f>
        <v/>
      </c>
      <c r="H90" s="5" t="str">
        <f t="array" ref="H90">IFERROR(INDEX(data[[#All],[% Markup Prevailing Wage2]],MATCH(get_cat!$B90&amp;$A$1,data[[#All],[Vendor Name]]&amp;data[[#All],[Category]],0),),"")</f>
        <v/>
      </c>
      <c r="I90" s="2" t="str">
        <f t="array" ref="I90">IFERROR(INDEX(data[[#All],[Statewide]],MATCH(get_cat!$B90&amp;$A$1,data[[#All],[Vendor Name]]&amp;data[[#All],[Category]],0),),"")</f>
        <v/>
      </c>
      <c r="J90" s="2" t="str">
        <f t="array" ref="J90">IFERROR(INDEX(data[[#All],[Barnstable]],MATCH(get_cat!$B90&amp;$A$1,data[[#All],[Vendor Name]]&amp;data[[#All],[Category]],0),),"")</f>
        <v/>
      </c>
      <c r="K90" s="2" t="str">
        <f t="array" ref="K90">IFERROR(INDEX(data[[#All],[Berkshire]],MATCH(get_cat!$B90&amp;$A$1,data[[#All],[Vendor Name]]&amp;data[[#All],[Category]],0),),"")</f>
        <v/>
      </c>
      <c r="L90" s="2" t="str">
        <f t="array" ref="L90">IFERROR(INDEX(data[[#All],[Bristol]],MATCH(get_cat!$B90&amp;$A$1,data[[#All],[Vendor Name]]&amp;data[[#All],[Category]],0),),"")</f>
        <v/>
      </c>
      <c r="M90" s="2" t="str">
        <f t="array" ref="M90">IFERROR(INDEX(data[[#All],[Dukes]],MATCH(get_cat!$B90&amp;$A$1,data[[#All],[Vendor Name]]&amp;data[[#All],[Category]],0),),"")</f>
        <v/>
      </c>
      <c r="N90" s="2" t="str">
        <f t="array" ref="N90">IFERROR(INDEX(data[[#All],[Essex]],MATCH(get_cat!$B90&amp;$A$1,data[[#All],[Vendor Name]]&amp;data[[#All],[Category]],0),),"")</f>
        <v/>
      </c>
      <c r="O90" s="2" t="str">
        <f t="array" ref="O90">IFERROR(INDEX(data[[#All],[Franklin]],MATCH(get_cat!$B90&amp;$A$1,data[[#All],[Vendor Name]]&amp;data[[#All],[Category]],0),),"")</f>
        <v/>
      </c>
      <c r="P90" s="2" t="str">
        <f t="array" ref="P90">IFERROR(INDEX(data[[#All],[Hampden]],MATCH(get_cat!$B90&amp;$A$1,data[[#All],[Vendor Name]]&amp;data[[#All],[Category]],0),),"")</f>
        <v/>
      </c>
      <c r="Q90" s="2" t="str">
        <f t="array" ref="Q90">IFERROR(INDEX(data[[#All],[Hampshire]],MATCH(get_cat!$B90&amp;$A$1,data[[#All],[Vendor Name]]&amp;data[[#All],[Category]],0),),"")</f>
        <v/>
      </c>
      <c r="R90" s="2" t="str">
        <f t="array" ref="R90">IFERROR(INDEX(data[[#All],[Middlesex]],MATCH(get_cat!$B90&amp;$A$1,data[[#All],[Vendor Name]]&amp;data[[#All],[Category]],0),),"")</f>
        <v/>
      </c>
      <c r="S90" s="2" t="str">
        <f t="array" ref="S90">IFERROR(INDEX(data[[#All],[Nantucket]],MATCH(get_cat!$B90&amp;$A$1,data[[#All],[Vendor Name]]&amp;data[[#All],[Category]],0),),"")</f>
        <v/>
      </c>
      <c r="T90" s="2" t="str">
        <f t="array" ref="T90">IFERROR(INDEX(data[[#All],[Norfolk]],MATCH(get_cat!$B90&amp;$A$1,data[[#All],[Vendor Name]]&amp;data[[#All],[Category]],0),),"")</f>
        <v/>
      </c>
      <c r="U90" s="2" t="str">
        <f t="array" ref="U90">IFERROR(INDEX(data[[#All],[Plymouth]],MATCH(get_cat!$B90&amp;$A$1,data[[#All],[Vendor Name]]&amp;data[[#All],[Category]],0),),"")</f>
        <v/>
      </c>
      <c r="V90" s="2" t="str">
        <f t="array" ref="V90">IFERROR(INDEX(data[[#All],[Suffolk]],MATCH(get_cat!$B90&amp;$A$1,data[[#All],[Vendor Name]]&amp;data[[#All],[Category]],0),),"")</f>
        <v/>
      </c>
      <c r="W90" s="2" t="str">
        <f t="array" ref="W90">IFERROR(INDEX(data[[#All],[Worcester]],MATCH(get_cat!$B90&amp;$A$1,data[[#All],[Vendor Name]]&amp;data[[#All],[Category]],0),),"")</f>
        <v/>
      </c>
      <c r="X90" s="2" t="str">
        <f t="array" ref="X90">IFERROR(INDEX(data[[#All],[Contract Doc ID]],MATCH(get_cat!$B90&amp;$A$1,data[[#All],[Vendor Name]]&amp;data[[#All],[Category]],0),),"")</f>
        <v/>
      </c>
      <c r="Y90" s="19" t="str">
        <f t="array" ref="Y90">IFERROR(INDEX(data[[#All],[OSD Contract Manager]],MATCH(get_cat!$B90&amp;$A$1,data[[#All],[Vendor Name]]&amp;data[[#All],[Category]],0),),"")</f>
        <v/>
      </c>
    </row>
    <row r="91" spans="2:25" ht="19.5" x14ac:dyDescent="0.25">
      <c r="B91" s="8" t="str">
        <f t="array" ref="B91">IFERROR(INDEX(data[[#All],[Vendor Name]],SMALL(IF(data[[#All],[Category]]=$A$1,ROW(data[[#All],[Vendor Name]])),ROW(90:90)),1),"")</f>
        <v/>
      </c>
      <c r="C91" s="3" t="str">
        <f t="array" ref="C91">IFERROR(INDEX(data[[#All],[Vendor Contact Info]],MATCH(get_cat!$B91&amp;$A$1,data[[#All],[Vendor Name]]&amp;data[[#All],[Category]],0),),"")</f>
        <v/>
      </c>
      <c r="D91" s="9" t="str">
        <f t="array" ref="D91">IFERROR(INDEX(data[[#All],[Category]],MATCH(get_cat!$B91&amp;$A$1,data[[#All],[Vendor Name]]&amp;data[[#All],[Category]],0),),"")</f>
        <v/>
      </c>
      <c r="E91" s="3" t="str">
        <f t="array" ref="E91">IFERROR(INDEX(data[[#All],[Email]],MATCH(get_cat!$B91&amp;$A$1,data[[#All],[Vendor Name]]&amp;data[[#All],[Category]],0),),"")</f>
        <v/>
      </c>
      <c r="F91" s="3" t="str">
        <f t="array" ref="F91">IFERROR(INDEX(data[[#All],[COMMBUYS MBPO Link2]],MATCH(get_cat!$B91&amp;$A$1,data[[#All],[Vendor Name]]&amp;data[[#All],[Category]],0),),"")</f>
        <v/>
      </c>
      <c r="G91" s="5" t="str">
        <f t="array" ref="G91">IFERROR(INDEX(data[[#All],[Prompt Pay]],MATCH(get_cat!$B91&amp;$A$1,data[[#All],[Vendor Name]]&amp;data[[#All],[Category]],0),),"")</f>
        <v/>
      </c>
      <c r="H91" s="5" t="str">
        <f t="array" ref="H91">IFERROR(INDEX(data[[#All],[% Markup Prevailing Wage2]],MATCH(get_cat!$B91&amp;$A$1,data[[#All],[Vendor Name]]&amp;data[[#All],[Category]],0),),"")</f>
        <v/>
      </c>
      <c r="I91" s="2" t="str">
        <f t="array" ref="I91">IFERROR(INDEX(data[[#All],[Statewide]],MATCH(get_cat!$B91&amp;$A$1,data[[#All],[Vendor Name]]&amp;data[[#All],[Category]],0),),"")</f>
        <v/>
      </c>
      <c r="J91" s="2" t="str">
        <f t="array" ref="J91">IFERROR(INDEX(data[[#All],[Barnstable]],MATCH(get_cat!$B91&amp;$A$1,data[[#All],[Vendor Name]]&amp;data[[#All],[Category]],0),),"")</f>
        <v/>
      </c>
      <c r="K91" s="2" t="str">
        <f t="array" ref="K91">IFERROR(INDEX(data[[#All],[Berkshire]],MATCH(get_cat!$B91&amp;$A$1,data[[#All],[Vendor Name]]&amp;data[[#All],[Category]],0),),"")</f>
        <v/>
      </c>
      <c r="L91" s="2" t="str">
        <f t="array" ref="L91">IFERROR(INDEX(data[[#All],[Bristol]],MATCH(get_cat!$B91&amp;$A$1,data[[#All],[Vendor Name]]&amp;data[[#All],[Category]],0),),"")</f>
        <v/>
      </c>
      <c r="M91" s="2" t="str">
        <f t="array" ref="M91">IFERROR(INDEX(data[[#All],[Dukes]],MATCH(get_cat!$B91&amp;$A$1,data[[#All],[Vendor Name]]&amp;data[[#All],[Category]],0),),"")</f>
        <v/>
      </c>
      <c r="N91" s="2" t="str">
        <f t="array" ref="N91">IFERROR(INDEX(data[[#All],[Essex]],MATCH(get_cat!$B91&amp;$A$1,data[[#All],[Vendor Name]]&amp;data[[#All],[Category]],0),),"")</f>
        <v/>
      </c>
      <c r="O91" s="2" t="str">
        <f t="array" ref="O91">IFERROR(INDEX(data[[#All],[Franklin]],MATCH(get_cat!$B91&amp;$A$1,data[[#All],[Vendor Name]]&amp;data[[#All],[Category]],0),),"")</f>
        <v/>
      </c>
      <c r="P91" s="2" t="str">
        <f t="array" ref="P91">IFERROR(INDEX(data[[#All],[Hampden]],MATCH(get_cat!$B91&amp;$A$1,data[[#All],[Vendor Name]]&amp;data[[#All],[Category]],0),),"")</f>
        <v/>
      </c>
      <c r="Q91" s="2" t="str">
        <f t="array" ref="Q91">IFERROR(INDEX(data[[#All],[Hampshire]],MATCH(get_cat!$B91&amp;$A$1,data[[#All],[Vendor Name]]&amp;data[[#All],[Category]],0),),"")</f>
        <v/>
      </c>
      <c r="R91" s="2" t="str">
        <f t="array" ref="R91">IFERROR(INDEX(data[[#All],[Middlesex]],MATCH(get_cat!$B91&amp;$A$1,data[[#All],[Vendor Name]]&amp;data[[#All],[Category]],0),),"")</f>
        <v/>
      </c>
      <c r="S91" s="2" t="str">
        <f t="array" ref="S91">IFERROR(INDEX(data[[#All],[Nantucket]],MATCH(get_cat!$B91&amp;$A$1,data[[#All],[Vendor Name]]&amp;data[[#All],[Category]],0),),"")</f>
        <v/>
      </c>
      <c r="T91" s="2" t="str">
        <f t="array" ref="T91">IFERROR(INDEX(data[[#All],[Norfolk]],MATCH(get_cat!$B91&amp;$A$1,data[[#All],[Vendor Name]]&amp;data[[#All],[Category]],0),),"")</f>
        <v/>
      </c>
      <c r="U91" s="2" t="str">
        <f t="array" ref="U91">IFERROR(INDEX(data[[#All],[Plymouth]],MATCH(get_cat!$B91&amp;$A$1,data[[#All],[Vendor Name]]&amp;data[[#All],[Category]],0),),"")</f>
        <v/>
      </c>
      <c r="V91" s="2" t="str">
        <f t="array" ref="V91">IFERROR(INDEX(data[[#All],[Suffolk]],MATCH(get_cat!$B91&amp;$A$1,data[[#All],[Vendor Name]]&amp;data[[#All],[Category]],0),),"")</f>
        <v/>
      </c>
      <c r="W91" s="2" t="str">
        <f t="array" ref="W91">IFERROR(INDEX(data[[#All],[Worcester]],MATCH(get_cat!$B91&amp;$A$1,data[[#All],[Vendor Name]]&amp;data[[#All],[Category]],0),),"")</f>
        <v/>
      </c>
      <c r="X91" s="2" t="str">
        <f t="array" ref="X91">IFERROR(INDEX(data[[#All],[Contract Doc ID]],MATCH(get_cat!$B91&amp;$A$1,data[[#All],[Vendor Name]]&amp;data[[#All],[Category]],0),),"")</f>
        <v/>
      </c>
      <c r="Y91" s="19" t="str">
        <f t="array" ref="Y91">IFERROR(INDEX(data[[#All],[OSD Contract Manager]],MATCH(get_cat!$B91&amp;$A$1,data[[#All],[Vendor Name]]&amp;data[[#All],[Category]],0),),"")</f>
        <v/>
      </c>
    </row>
    <row r="92" spans="2:25" ht="19.5" x14ac:dyDescent="0.25">
      <c r="B92" s="8" t="str">
        <f t="array" ref="B92">IFERROR(INDEX(data[[#All],[Vendor Name]],SMALL(IF(data[[#All],[Category]]=$A$1,ROW(data[[#All],[Vendor Name]])),ROW(91:91)),1),"")</f>
        <v/>
      </c>
      <c r="C92" s="3" t="str">
        <f t="array" ref="C92">IFERROR(INDEX(data[[#All],[Vendor Contact Info]],MATCH(get_cat!$B92&amp;$A$1,data[[#All],[Vendor Name]]&amp;data[[#All],[Category]],0),),"")</f>
        <v/>
      </c>
      <c r="D92" s="9" t="str">
        <f t="array" ref="D92">IFERROR(INDEX(data[[#All],[Category]],MATCH(get_cat!$B92&amp;$A$1,data[[#All],[Vendor Name]]&amp;data[[#All],[Category]],0),),"")</f>
        <v/>
      </c>
      <c r="E92" s="3" t="str">
        <f t="array" ref="E92">IFERROR(INDEX(data[[#All],[Email]],MATCH(get_cat!$B92&amp;$A$1,data[[#All],[Vendor Name]]&amp;data[[#All],[Category]],0),),"")</f>
        <v/>
      </c>
      <c r="F92" s="3" t="str">
        <f t="array" ref="F92">IFERROR(INDEX(data[[#All],[COMMBUYS MBPO Link2]],MATCH(get_cat!$B92&amp;$A$1,data[[#All],[Vendor Name]]&amp;data[[#All],[Category]],0),),"")</f>
        <v/>
      </c>
      <c r="G92" s="5" t="str">
        <f t="array" ref="G92">IFERROR(INDEX(data[[#All],[Prompt Pay]],MATCH(get_cat!$B92&amp;$A$1,data[[#All],[Vendor Name]]&amp;data[[#All],[Category]],0),),"")</f>
        <v/>
      </c>
      <c r="H92" s="5" t="str">
        <f t="array" ref="H92">IFERROR(INDEX(data[[#All],[% Markup Prevailing Wage2]],MATCH(get_cat!$B92&amp;$A$1,data[[#All],[Vendor Name]]&amp;data[[#All],[Category]],0),),"")</f>
        <v/>
      </c>
      <c r="I92" s="2" t="str">
        <f t="array" ref="I92">IFERROR(INDEX(data[[#All],[Statewide]],MATCH(get_cat!$B92&amp;$A$1,data[[#All],[Vendor Name]]&amp;data[[#All],[Category]],0),),"")</f>
        <v/>
      </c>
      <c r="J92" s="2" t="str">
        <f t="array" ref="J92">IFERROR(INDEX(data[[#All],[Barnstable]],MATCH(get_cat!$B92&amp;$A$1,data[[#All],[Vendor Name]]&amp;data[[#All],[Category]],0),),"")</f>
        <v/>
      </c>
      <c r="K92" s="2" t="str">
        <f t="array" ref="K92">IFERROR(INDEX(data[[#All],[Berkshire]],MATCH(get_cat!$B92&amp;$A$1,data[[#All],[Vendor Name]]&amp;data[[#All],[Category]],0),),"")</f>
        <v/>
      </c>
      <c r="L92" s="2" t="str">
        <f t="array" ref="L92">IFERROR(INDEX(data[[#All],[Bristol]],MATCH(get_cat!$B92&amp;$A$1,data[[#All],[Vendor Name]]&amp;data[[#All],[Category]],0),),"")</f>
        <v/>
      </c>
      <c r="M92" s="2" t="str">
        <f t="array" ref="M92">IFERROR(INDEX(data[[#All],[Dukes]],MATCH(get_cat!$B92&amp;$A$1,data[[#All],[Vendor Name]]&amp;data[[#All],[Category]],0),),"")</f>
        <v/>
      </c>
      <c r="N92" s="2" t="str">
        <f t="array" ref="N92">IFERROR(INDEX(data[[#All],[Essex]],MATCH(get_cat!$B92&amp;$A$1,data[[#All],[Vendor Name]]&amp;data[[#All],[Category]],0),),"")</f>
        <v/>
      </c>
      <c r="O92" s="2" t="str">
        <f t="array" ref="O92">IFERROR(INDEX(data[[#All],[Franklin]],MATCH(get_cat!$B92&amp;$A$1,data[[#All],[Vendor Name]]&amp;data[[#All],[Category]],0),),"")</f>
        <v/>
      </c>
      <c r="P92" s="2" t="str">
        <f t="array" ref="P92">IFERROR(INDEX(data[[#All],[Hampden]],MATCH(get_cat!$B92&amp;$A$1,data[[#All],[Vendor Name]]&amp;data[[#All],[Category]],0),),"")</f>
        <v/>
      </c>
      <c r="Q92" s="2" t="str">
        <f t="array" ref="Q92">IFERROR(INDEX(data[[#All],[Hampshire]],MATCH(get_cat!$B92&amp;$A$1,data[[#All],[Vendor Name]]&amp;data[[#All],[Category]],0),),"")</f>
        <v/>
      </c>
      <c r="R92" s="2" t="str">
        <f t="array" ref="R92">IFERROR(INDEX(data[[#All],[Middlesex]],MATCH(get_cat!$B92&amp;$A$1,data[[#All],[Vendor Name]]&amp;data[[#All],[Category]],0),),"")</f>
        <v/>
      </c>
      <c r="S92" s="2" t="str">
        <f t="array" ref="S92">IFERROR(INDEX(data[[#All],[Nantucket]],MATCH(get_cat!$B92&amp;$A$1,data[[#All],[Vendor Name]]&amp;data[[#All],[Category]],0),),"")</f>
        <v/>
      </c>
      <c r="T92" s="2" t="str">
        <f t="array" ref="T92">IFERROR(INDEX(data[[#All],[Norfolk]],MATCH(get_cat!$B92&amp;$A$1,data[[#All],[Vendor Name]]&amp;data[[#All],[Category]],0),),"")</f>
        <v/>
      </c>
      <c r="U92" s="2" t="str">
        <f t="array" ref="U92">IFERROR(INDEX(data[[#All],[Plymouth]],MATCH(get_cat!$B92&amp;$A$1,data[[#All],[Vendor Name]]&amp;data[[#All],[Category]],0),),"")</f>
        <v/>
      </c>
      <c r="V92" s="2" t="str">
        <f t="array" ref="V92">IFERROR(INDEX(data[[#All],[Suffolk]],MATCH(get_cat!$B92&amp;$A$1,data[[#All],[Vendor Name]]&amp;data[[#All],[Category]],0),),"")</f>
        <v/>
      </c>
      <c r="W92" s="2" t="str">
        <f t="array" ref="W92">IFERROR(INDEX(data[[#All],[Worcester]],MATCH(get_cat!$B92&amp;$A$1,data[[#All],[Vendor Name]]&amp;data[[#All],[Category]],0),),"")</f>
        <v/>
      </c>
      <c r="X92" s="2" t="str">
        <f t="array" ref="X92">IFERROR(INDEX(data[[#All],[Contract Doc ID]],MATCH(get_cat!$B92&amp;$A$1,data[[#All],[Vendor Name]]&amp;data[[#All],[Category]],0),),"")</f>
        <v/>
      </c>
      <c r="Y92" s="19" t="str">
        <f t="array" ref="Y92">IFERROR(INDEX(data[[#All],[OSD Contract Manager]],MATCH(get_cat!$B92&amp;$A$1,data[[#All],[Vendor Name]]&amp;data[[#All],[Category]],0),),"")</f>
        <v/>
      </c>
    </row>
    <row r="93" spans="2:25" ht="19.5" x14ac:dyDescent="0.25">
      <c r="B93" s="8" t="str">
        <f t="array" ref="B93">IFERROR(INDEX(data[[#All],[Vendor Name]],SMALL(IF(data[[#All],[Category]]=$A$1,ROW(data[[#All],[Vendor Name]])),ROW(92:92)),1),"")</f>
        <v/>
      </c>
      <c r="C93" s="3" t="str">
        <f t="array" ref="C93">IFERROR(INDEX(data[[#All],[Vendor Contact Info]],MATCH(get_cat!$B93&amp;$A$1,data[[#All],[Vendor Name]]&amp;data[[#All],[Category]],0),),"")</f>
        <v/>
      </c>
      <c r="D93" s="9" t="str">
        <f t="array" ref="D93">IFERROR(INDEX(data[[#All],[Category]],MATCH(get_cat!$B93&amp;$A$1,data[[#All],[Vendor Name]]&amp;data[[#All],[Category]],0),),"")</f>
        <v/>
      </c>
      <c r="E93" s="3" t="str">
        <f t="array" ref="E93">IFERROR(INDEX(data[[#All],[Email]],MATCH(get_cat!$B93&amp;$A$1,data[[#All],[Vendor Name]]&amp;data[[#All],[Category]],0),),"")</f>
        <v/>
      </c>
      <c r="F93" s="3" t="str">
        <f t="array" ref="F93">IFERROR(INDEX(data[[#All],[COMMBUYS MBPO Link2]],MATCH(get_cat!$B93&amp;$A$1,data[[#All],[Vendor Name]]&amp;data[[#All],[Category]],0),),"")</f>
        <v/>
      </c>
      <c r="G93" s="5" t="str">
        <f t="array" ref="G93">IFERROR(INDEX(data[[#All],[Prompt Pay]],MATCH(get_cat!$B93&amp;$A$1,data[[#All],[Vendor Name]]&amp;data[[#All],[Category]],0),),"")</f>
        <v/>
      </c>
      <c r="H93" s="5" t="str">
        <f t="array" ref="H93">IFERROR(INDEX(data[[#All],[% Markup Prevailing Wage2]],MATCH(get_cat!$B93&amp;$A$1,data[[#All],[Vendor Name]]&amp;data[[#All],[Category]],0),),"")</f>
        <v/>
      </c>
      <c r="I93" s="2" t="str">
        <f t="array" ref="I93">IFERROR(INDEX(data[[#All],[Statewide]],MATCH(get_cat!$B93&amp;$A$1,data[[#All],[Vendor Name]]&amp;data[[#All],[Category]],0),),"")</f>
        <v/>
      </c>
      <c r="J93" s="2" t="str">
        <f t="array" ref="J93">IFERROR(INDEX(data[[#All],[Barnstable]],MATCH(get_cat!$B93&amp;$A$1,data[[#All],[Vendor Name]]&amp;data[[#All],[Category]],0),),"")</f>
        <v/>
      </c>
      <c r="K93" s="2" t="str">
        <f t="array" ref="K93">IFERROR(INDEX(data[[#All],[Berkshire]],MATCH(get_cat!$B93&amp;$A$1,data[[#All],[Vendor Name]]&amp;data[[#All],[Category]],0),),"")</f>
        <v/>
      </c>
      <c r="L93" s="2" t="str">
        <f t="array" ref="L93">IFERROR(INDEX(data[[#All],[Bristol]],MATCH(get_cat!$B93&amp;$A$1,data[[#All],[Vendor Name]]&amp;data[[#All],[Category]],0),),"")</f>
        <v/>
      </c>
      <c r="M93" s="2" t="str">
        <f t="array" ref="M93">IFERROR(INDEX(data[[#All],[Dukes]],MATCH(get_cat!$B93&amp;$A$1,data[[#All],[Vendor Name]]&amp;data[[#All],[Category]],0),),"")</f>
        <v/>
      </c>
      <c r="N93" s="2" t="str">
        <f t="array" ref="N93">IFERROR(INDEX(data[[#All],[Essex]],MATCH(get_cat!$B93&amp;$A$1,data[[#All],[Vendor Name]]&amp;data[[#All],[Category]],0),),"")</f>
        <v/>
      </c>
      <c r="O93" s="2" t="str">
        <f t="array" ref="O93">IFERROR(INDEX(data[[#All],[Franklin]],MATCH(get_cat!$B93&amp;$A$1,data[[#All],[Vendor Name]]&amp;data[[#All],[Category]],0),),"")</f>
        <v/>
      </c>
      <c r="P93" s="2" t="str">
        <f t="array" ref="P93">IFERROR(INDEX(data[[#All],[Hampden]],MATCH(get_cat!$B93&amp;$A$1,data[[#All],[Vendor Name]]&amp;data[[#All],[Category]],0),),"")</f>
        <v/>
      </c>
      <c r="Q93" s="2" t="str">
        <f t="array" ref="Q93">IFERROR(INDEX(data[[#All],[Hampshire]],MATCH(get_cat!$B93&amp;$A$1,data[[#All],[Vendor Name]]&amp;data[[#All],[Category]],0),),"")</f>
        <v/>
      </c>
      <c r="R93" s="2" t="str">
        <f t="array" ref="R93">IFERROR(INDEX(data[[#All],[Middlesex]],MATCH(get_cat!$B93&amp;$A$1,data[[#All],[Vendor Name]]&amp;data[[#All],[Category]],0),),"")</f>
        <v/>
      </c>
      <c r="S93" s="2" t="str">
        <f t="array" ref="S93">IFERROR(INDEX(data[[#All],[Nantucket]],MATCH(get_cat!$B93&amp;$A$1,data[[#All],[Vendor Name]]&amp;data[[#All],[Category]],0),),"")</f>
        <v/>
      </c>
      <c r="T93" s="2" t="str">
        <f t="array" ref="T93">IFERROR(INDEX(data[[#All],[Norfolk]],MATCH(get_cat!$B93&amp;$A$1,data[[#All],[Vendor Name]]&amp;data[[#All],[Category]],0),),"")</f>
        <v/>
      </c>
      <c r="U93" s="2" t="str">
        <f t="array" ref="U93">IFERROR(INDEX(data[[#All],[Plymouth]],MATCH(get_cat!$B93&amp;$A$1,data[[#All],[Vendor Name]]&amp;data[[#All],[Category]],0),),"")</f>
        <v/>
      </c>
      <c r="V93" s="2" t="str">
        <f t="array" ref="V93">IFERROR(INDEX(data[[#All],[Suffolk]],MATCH(get_cat!$B93&amp;$A$1,data[[#All],[Vendor Name]]&amp;data[[#All],[Category]],0),),"")</f>
        <v/>
      </c>
      <c r="W93" s="2" t="str">
        <f t="array" ref="W93">IFERROR(INDEX(data[[#All],[Worcester]],MATCH(get_cat!$B93&amp;$A$1,data[[#All],[Vendor Name]]&amp;data[[#All],[Category]],0),),"")</f>
        <v/>
      </c>
      <c r="X93" s="2" t="str">
        <f t="array" ref="X93">IFERROR(INDEX(data[[#All],[Contract Doc ID]],MATCH(get_cat!$B93&amp;$A$1,data[[#All],[Vendor Name]]&amp;data[[#All],[Category]],0),),"")</f>
        <v/>
      </c>
      <c r="Y93" s="19" t="str">
        <f t="array" ref="Y93">IFERROR(INDEX(data[[#All],[OSD Contract Manager]],MATCH(get_cat!$B93&amp;$A$1,data[[#All],[Vendor Name]]&amp;data[[#All],[Category]],0),),"")</f>
        <v/>
      </c>
    </row>
    <row r="94" spans="2:25" ht="19.5" x14ac:dyDescent="0.25">
      <c r="B94" s="8" t="str">
        <f t="array" ref="B94">IFERROR(INDEX(data[[#All],[Vendor Name]],SMALL(IF(data[[#All],[Category]]=$A$1,ROW(data[[#All],[Vendor Name]])),ROW(93:93)),1),"")</f>
        <v/>
      </c>
      <c r="C94" s="3" t="str">
        <f t="array" ref="C94">IFERROR(INDEX(data[[#All],[Vendor Contact Info]],MATCH(get_cat!$B94&amp;$A$1,data[[#All],[Vendor Name]]&amp;data[[#All],[Category]],0),),"")</f>
        <v/>
      </c>
      <c r="D94" s="9" t="str">
        <f t="array" ref="D94">IFERROR(INDEX(data[[#All],[Category]],MATCH(get_cat!$B94&amp;$A$1,data[[#All],[Vendor Name]]&amp;data[[#All],[Category]],0),),"")</f>
        <v/>
      </c>
      <c r="E94" s="3" t="str">
        <f t="array" ref="E94">IFERROR(INDEX(data[[#All],[Email]],MATCH(get_cat!$B94&amp;$A$1,data[[#All],[Vendor Name]]&amp;data[[#All],[Category]],0),),"")</f>
        <v/>
      </c>
      <c r="F94" s="3" t="str">
        <f t="array" ref="F94">IFERROR(INDEX(data[[#All],[COMMBUYS MBPO Link2]],MATCH(get_cat!$B94&amp;$A$1,data[[#All],[Vendor Name]]&amp;data[[#All],[Category]],0),),"")</f>
        <v/>
      </c>
      <c r="G94" s="5" t="str">
        <f t="array" ref="G94">IFERROR(INDEX(data[[#All],[Prompt Pay]],MATCH(get_cat!$B94&amp;$A$1,data[[#All],[Vendor Name]]&amp;data[[#All],[Category]],0),),"")</f>
        <v/>
      </c>
      <c r="H94" s="5" t="str">
        <f t="array" ref="H94">IFERROR(INDEX(data[[#All],[% Markup Prevailing Wage2]],MATCH(get_cat!$B94&amp;$A$1,data[[#All],[Vendor Name]]&amp;data[[#All],[Category]],0),),"")</f>
        <v/>
      </c>
      <c r="I94" s="2" t="str">
        <f t="array" ref="I94">IFERROR(INDEX(data[[#All],[Statewide]],MATCH(get_cat!$B94&amp;$A$1,data[[#All],[Vendor Name]]&amp;data[[#All],[Category]],0),),"")</f>
        <v/>
      </c>
      <c r="J94" s="2" t="str">
        <f t="array" ref="J94">IFERROR(INDEX(data[[#All],[Barnstable]],MATCH(get_cat!$B94&amp;$A$1,data[[#All],[Vendor Name]]&amp;data[[#All],[Category]],0),),"")</f>
        <v/>
      </c>
      <c r="K94" s="2" t="str">
        <f t="array" ref="K94">IFERROR(INDEX(data[[#All],[Berkshire]],MATCH(get_cat!$B94&amp;$A$1,data[[#All],[Vendor Name]]&amp;data[[#All],[Category]],0),),"")</f>
        <v/>
      </c>
      <c r="L94" s="2" t="str">
        <f t="array" ref="L94">IFERROR(INDEX(data[[#All],[Bristol]],MATCH(get_cat!$B94&amp;$A$1,data[[#All],[Vendor Name]]&amp;data[[#All],[Category]],0),),"")</f>
        <v/>
      </c>
      <c r="M94" s="2" t="str">
        <f t="array" ref="M94">IFERROR(INDEX(data[[#All],[Dukes]],MATCH(get_cat!$B94&amp;$A$1,data[[#All],[Vendor Name]]&amp;data[[#All],[Category]],0),),"")</f>
        <v/>
      </c>
      <c r="N94" s="2" t="str">
        <f t="array" ref="N94">IFERROR(INDEX(data[[#All],[Essex]],MATCH(get_cat!$B94&amp;$A$1,data[[#All],[Vendor Name]]&amp;data[[#All],[Category]],0),),"")</f>
        <v/>
      </c>
      <c r="O94" s="2" t="str">
        <f t="array" ref="O94">IFERROR(INDEX(data[[#All],[Franklin]],MATCH(get_cat!$B94&amp;$A$1,data[[#All],[Vendor Name]]&amp;data[[#All],[Category]],0),),"")</f>
        <v/>
      </c>
      <c r="P94" s="2" t="str">
        <f t="array" ref="P94">IFERROR(INDEX(data[[#All],[Hampden]],MATCH(get_cat!$B94&amp;$A$1,data[[#All],[Vendor Name]]&amp;data[[#All],[Category]],0),),"")</f>
        <v/>
      </c>
      <c r="Q94" s="2" t="str">
        <f t="array" ref="Q94">IFERROR(INDEX(data[[#All],[Hampshire]],MATCH(get_cat!$B94&amp;$A$1,data[[#All],[Vendor Name]]&amp;data[[#All],[Category]],0),),"")</f>
        <v/>
      </c>
      <c r="R94" s="2" t="str">
        <f t="array" ref="R94">IFERROR(INDEX(data[[#All],[Middlesex]],MATCH(get_cat!$B94&amp;$A$1,data[[#All],[Vendor Name]]&amp;data[[#All],[Category]],0),),"")</f>
        <v/>
      </c>
      <c r="S94" s="2" t="str">
        <f t="array" ref="S94">IFERROR(INDEX(data[[#All],[Nantucket]],MATCH(get_cat!$B94&amp;$A$1,data[[#All],[Vendor Name]]&amp;data[[#All],[Category]],0),),"")</f>
        <v/>
      </c>
      <c r="T94" s="2" t="str">
        <f t="array" ref="T94">IFERROR(INDEX(data[[#All],[Norfolk]],MATCH(get_cat!$B94&amp;$A$1,data[[#All],[Vendor Name]]&amp;data[[#All],[Category]],0),),"")</f>
        <v/>
      </c>
      <c r="U94" s="2" t="str">
        <f t="array" ref="U94">IFERROR(INDEX(data[[#All],[Plymouth]],MATCH(get_cat!$B94&amp;$A$1,data[[#All],[Vendor Name]]&amp;data[[#All],[Category]],0),),"")</f>
        <v/>
      </c>
      <c r="V94" s="2" t="str">
        <f t="array" ref="V94">IFERROR(INDEX(data[[#All],[Suffolk]],MATCH(get_cat!$B94&amp;$A$1,data[[#All],[Vendor Name]]&amp;data[[#All],[Category]],0),),"")</f>
        <v/>
      </c>
      <c r="W94" s="2" t="str">
        <f t="array" ref="W94">IFERROR(INDEX(data[[#All],[Worcester]],MATCH(get_cat!$B94&amp;$A$1,data[[#All],[Vendor Name]]&amp;data[[#All],[Category]],0),),"")</f>
        <v/>
      </c>
      <c r="X94" s="2" t="str">
        <f t="array" ref="X94">IFERROR(INDEX(data[[#All],[Contract Doc ID]],MATCH(get_cat!$B94&amp;$A$1,data[[#All],[Vendor Name]]&amp;data[[#All],[Category]],0),),"")</f>
        <v/>
      </c>
      <c r="Y94" s="19" t="str">
        <f t="array" ref="Y94">IFERROR(INDEX(data[[#All],[OSD Contract Manager]],MATCH(get_cat!$B94&amp;$A$1,data[[#All],[Vendor Name]]&amp;data[[#All],[Category]],0),),"")</f>
        <v/>
      </c>
    </row>
    <row r="95" spans="2:25" ht="19.5" x14ac:dyDescent="0.25">
      <c r="B95" s="8" t="str">
        <f t="array" ref="B95">IFERROR(INDEX(data[[#All],[Vendor Name]],SMALL(IF(data[[#All],[Category]]=$A$1,ROW(data[[#All],[Vendor Name]])),ROW(94:94)),1),"")</f>
        <v/>
      </c>
      <c r="C95" s="3" t="str">
        <f t="array" ref="C95">IFERROR(INDEX(data[[#All],[Vendor Contact Info]],MATCH(get_cat!$B95&amp;$A$1,data[[#All],[Vendor Name]]&amp;data[[#All],[Category]],0),),"")</f>
        <v/>
      </c>
      <c r="D95" s="9" t="str">
        <f t="array" ref="D95">IFERROR(INDEX(data[[#All],[Category]],MATCH(get_cat!$B95&amp;$A$1,data[[#All],[Vendor Name]]&amp;data[[#All],[Category]],0),),"")</f>
        <v/>
      </c>
      <c r="E95" s="3" t="str">
        <f t="array" ref="E95">IFERROR(INDEX(data[[#All],[Email]],MATCH(get_cat!$B95&amp;$A$1,data[[#All],[Vendor Name]]&amp;data[[#All],[Category]],0),),"")</f>
        <v/>
      </c>
      <c r="F95" s="3" t="str">
        <f t="array" ref="F95">IFERROR(INDEX(data[[#All],[COMMBUYS MBPO Link2]],MATCH(get_cat!$B95&amp;$A$1,data[[#All],[Vendor Name]]&amp;data[[#All],[Category]],0),),"")</f>
        <v/>
      </c>
      <c r="G95" s="5" t="str">
        <f t="array" ref="G95">IFERROR(INDEX(data[[#All],[Prompt Pay]],MATCH(get_cat!$B95&amp;$A$1,data[[#All],[Vendor Name]]&amp;data[[#All],[Category]],0),),"")</f>
        <v/>
      </c>
      <c r="H95" s="5" t="str">
        <f t="array" ref="H95">IFERROR(INDEX(data[[#All],[% Markup Prevailing Wage2]],MATCH(get_cat!$B95&amp;$A$1,data[[#All],[Vendor Name]]&amp;data[[#All],[Category]],0),),"")</f>
        <v/>
      </c>
      <c r="I95" s="2" t="str">
        <f t="array" ref="I95">IFERROR(INDEX(data[[#All],[Statewide]],MATCH(get_cat!$B95&amp;$A$1,data[[#All],[Vendor Name]]&amp;data[[#All],[Category]],0),),"")</f>
        <v/>
      </c>
      <c r="J95" s="2" t="str">
        <f t="array" ref="J95">IFERROR(INDEX(data[[#All],[Barnstable]],MATCH(get_cat!$B95&amp;$A$1,data[[#All],[Vendor Name]]&amp;data[[#All],[Category]],0),),"")</f>
        <v/>
      </c>
      <c r="K95" s="2" t="str">
        <f t="array" ref="K95">IFERROR(INDEX(data[[#All],[Berkshire]],MATCH(get_cat!$B95&amp;$A$1,data[[#All],[Vendor Name]]&amp;data[[#All],[Category]],0),),"")</f>
        <v/>
      </c>
      <c r="L95" s="2" t="str">
        <f t="array" ref="L95">IFERROR(INDEX(data[[#All],[Bristol]],MATCH(get_cat!$B95&amp;$A$1,data[[#All],[Vendor Name]]&amp;data[[#All],[Category]],0),),"")</f>
        <v/>
      </c>
      <c r="M95" s="2" t="str">
        <f t="array" ref="M95">IFERROR(INDEX(data[[#All],[Dukes]],MATCH(get_cat!$B95&amp;$A$1,data[[#All],[Vendor Name]]&amp;data[[#All],[Category]],0),),"")</f>
        <v/>
      </c>
      <c r="N95" s="2" t="str">
        <f t="array" ref="N95">IFERROR(INDEX(data[[#All],[Essex]],MATCH(get_cat!$B95&amp;$A$1,data[[#All],[Vendor Name]]&amp;data[[#All],[Category]],0),),"")</f>
        <v/>
      </c>
      <c r="O95" s="2" t="str">
        <f t="array" ref="O95">IFERROR(INDEX(data[[#All],[Franklin]],MATCH(get_cat!$B95&amp;$A$1,data[[#All],[Vendor Name]]&amp;data[[#All],[Category]],0),),"")</f>
        <v/>
      </c>
      <c r="P95" s="2" t="str">
        <f t="array" ref="P95">IFERROR(INDEX(data[[#All],[Hampden]],MATCH(get_cat!$B95&amp;$A$1,data[[#All],[Vendor Name]]&amp;data[[#All],[Category]],0),),"")</f>
        <v/>
      </c>
      <c r="Q95" s="2" t="str">
        <f t="array" ref="Q95">IFERROR(INDEX(data[[#All],[Hampshire]],MATCH(get_cat!$B95&amp;$A$1,data[[#All],[Vendor Name]]&amp;data[[#All],[Category]],0),),"")</f>
        <v/>
      </c>
      <c r="R95" s="2" t="str">
        <f t="array" ref="R95">IFERROR(INDEX(data[[#All],[Middlesex]],MATCH(get_cat!$B95&amp;$A$1,data[[#All],[Vendor Name]]&amp;data[[#All],[Category]],0),),"")</f>
        <v/>
      </c>
      <c r="S95" s="2" t="str">
        <f t="array" ref="S95">IFERROR(INDEX(data[[#All],[Nantucket]],MATCH(get_cat!$B95&amp;$A$1,data[[#All],[Vendor Name]]&amp;data[[#All],[Category]],0),),"")</f>
        <v/>
      </c>
      <c r="T95" s="2" t="str">
        <f t="array" ref="T95">IFERROR(INDEX(data[[#All],[Norfolk]],MATCH(get_cat!$B95&amp;$A$1,data[[#All],[Vendor Name]]&amp;data[[#All],[Category]],0),),"")</f>
        <v/>
      </c>
      <c r="U95" s="2" t="str">
        <f t="array" ref="U95">IFERROR(INDEX(data[[#All],[Plymouth]],MATCH(get_cat!$B95&amp;$A$1,data[[#All],[Vendor Name]]&amp;data[[#All],[Category]],0),),"")</f>
        <v/>
      </c>
      <c r="V95" s="2" t="str">
        <f t="array" ref="V95">IFERROR(INDEX(data[[#All],[Suffolk]],MATCH(get_cat!$B95&amp;$A$1,data[[#All],[Vendor Name]]&amp;data[[#All],[Category]],0),),"")</f>
        <v/>
      </c>
      <c r="W95" s="2" t="str">
        <f t="array" ref="W95">IFERROR(INDEX(data[[#All],[Worcester]],MATCH(get_cat!$B95&amp;$A$1,data[[#All],[Vendor Name]]&amp;data[[#All],[Category]],0),),"")</f>
        <v/>
      </c>
      <c r="X95" s="2" t="str">
        <f t="array" ref="X95">IFERROR(INDEX(data[[#All],[Contract Doc ID]],MATCH(get_cat!$B95&amp;$A$1,data[[#All],[Vendor Name]]&amp;data[[#All],[Category]],0),),"")</f>
        <v/>
      </c>
      <c r="Y95" s="19" t="str">
        <f t="array" ref="Y95">IFERROR(INDEX(data[[#All],[OSD Contract Manager]],MATCH(get_cat!$B95&amp;$A$1,data[[#All],[Vendor Name]]&amp;data[[#All],[Category]],0),),"")</f>
        <v/>
      </c>
    </row>
    <row r="96" spans="2:25" ht="19.5" x14ac:dyDescent="0.25">
      <c r="B96" s="8" t="str">
        <f t="array" ref="B96">IFERROR(INDEX(data[[#All],[Vendor Name]],SMALL(IF(data[[#All],[Category]]=$A$1,ROW(data[[#All],[Vendor Name]])),ROW(95:95)),1),"")</f>
        <v/>
      </c>
      <c r="C96" s="3" t="str">
        <f t="array" ref="C96">IFERROR(INDEX(data[[#All],[Vendor Contact Info]],MATCH(get_cat!$B96&amp;$A$1,data[[#All],[Vendor Name]]&amp;data[[#All],[Category]],0),),"")</f>
        <v/>
      </c>
      <c r="D96" s="9" t="str">
        <f t="array" ref="D96">IFERROR(INDEX(data[[#All],[Category]],MATCH(get_cat!$B96&amp;$A$1,data[[#All],[Vendor Name]]&amp;data[[#All],[Category]],0),),"")</f>
        <v/>
      </c>
      <c r="E96" s="3" t="str">
        <f t="array" ref="E96">IFERROR(INDEX(data[[#All],[Email]],MATCH(get_cat!$B96&amp;$A$1,data[[#All],[Vendor Name]]&amp;data[[#All],[Category]],0),),"")</f>
        <v/>
      </c>
      <c r="F96" s="3" t="str">
        <f t="array" ref="F96">IFERROR(INDEX(data[[#All],[COMMBUYS MBPO Link2]],MATCH(get_cat!$B96&amp;$A$1,data[[#All],[Vendor Name]]&amp;data[[#All],[Category]],0),),"")</f>
        <v/>
      </c>
      <c r="G96" s="5" t="str">
        <f t="array" ref="G96">IFERROR(INDEX(data[[#All],[Prompt Pay]],MATCH(get_cat!$B96&amp;$A$1,data[[#All],[Vendor Name]]&amp;data[[#All],[Category]],0),),"")</f>
        <v/>
      </c>
      <c r="H96" s="5" t="str">
        <f t="array" ref="H96">IFERROR(INDEX(data[[#All],[% Markup Prevailing Wage2]],MATCH(get_cat!$B96&amp;$A$1,data[[#All],[Vendor Name]]&amp;data[[#All],[Category]],0),),"")</f>
        <v/>
      </c>
      <c r="I96" s="2" t="str">
        <f t="array" ref="I96">IFERROR(INDEX(data[[#All],[Statewide]],MATCH(get_cat!$B96&amp;$A$1,data[[#All],[Vendor Name]]&amp;data[[#All],[Category]],0),),"")</f>
        <v/>
      </c>
      <c r="J96" s="2" t="str">
        <f t="array" ref="J96">IFERROR(INDEX(data[[#All],[Barnstable]],MATCH(get_cat!$B96&amp;$A$1,data[[#All],[Vendor Name]]&amp;data[[#All],[Category]],0),),"")</f>
        <v/>
      </c>
      <c r="K96" s="2" t="str">
        <f t="array" ref="K96">IFERROR(INDEX(data[[#All],[Berkshire]],MATCH(get_cat!$B96&amp;$A$1,data[[#All],[Vendor Name]]&amp;data[[#All],[Category]],0),),"")</f>
        <v/>
      </c>
      <c r="L96" s="2" t="str">
        <f t="array" ref="L96">IFERROR(INDEX(data[[#All],[Bristol]],MATCH(get_cat!$B96&amp;$A$1,data[[#All],[Vendor Name]]&amp;data[[#All],[Category]],0),),"")</f>
        <v/>
      </c>
      <c r="M96" s="2" t="str">
        <f t="array" ref="M96">IFERROR(INDEX(data[[#All],[Dukes]],MATCH(get_cat!$B96&amp;$A$1,data[[#All],[Vendor Name]]&amp;data[[#All],[Category]],0),),"")</f>
        <v/>
      </c>
      <c r="N96" s="2" t="str">
        <f t="array" ref="N96">IFERROR(INDEX(data[[#All],[Essex]],MATCH(get_cat!$B96&amp;$A$1,data[[#All],[Vendor Name]]&amp;data[[#All],[Category]],0),),"")</f>
        <v/>
      </c>
      <c r="O96" s="2" t="str">
        <f t="array" ref="O96">IFERROR(INDEX(data[[#All],[Franklin]],MATCH(get_cat!$B96&amp;$A$1,data[[#All],[Vendor Name]]&amp;data[[#All],[Category]],0),),"")</f>
        <v/>
      </c>
      <c r="P96" s="2" t="str">
        <f t="array" ref="P96">IFERROR(INDEX(data[[#All],[Hampden]],MATCH(get_cat!$B96&amp;$A$1,data[[#All],[Vendor Name]]&amp;data[[#All],[Category]],0),),"")</f>
        <v/>
      </c>
      <c r="Q96" s="2" t="str">
        <f t="array" ref="Q96">IFERROR(INDEX(data[[#All],[Hampshire]],MATCH(get_cat!$B96&amp;$A$1,data[[#All],[Vendor Name]]&amp;data[[#All],[Category]],0),),"")</f>
        <v/>
      </c>
      <c r="R96" s="2" t="str">
        <f t="array" ref="R96">IFERROR(INDEX(data[[#All],[Middlesex]],MATCH(get_cat!$B96&amp;$A$1,data[[#All],[Vendor Name]]&amp;data[[#All],[Category]],0),),"")</f>
        <v/>
      </c>
      <c r="S96" s="2" t="str">
        <f t="array" ref="S96">IFERROR(INDEX(data[[#All],[Nantucket]],MATCH(get_cat!$B96&amp;$A$1,data[[#All],[Vendor Name]]&amp;data[[#All],[Category]],0),),"")</f>
        <v/>
      </c>
      <c r="T96" s="2" t="str">
        <f t="array" ref="T96">IFERROR(INDEX(data[[#All],[Norfolk]],MATCH(get_cat!$B96&amp;$A$1,data[[#All],[Vendor Name]]&amp;data[[#All],[Category]],0),),"")</f>
        <v/>
      </c>
      <c r="U96" s="2" t="str">
        <f t="array" ref="U96">IFERROR(INDEX(data[[#All],[Plymouth]],MATCH(get_cat!$B96&amp;$A$1,data[[#All],[Vendor Name]]&amp;data[[#All],[Category]],0),),"")</f>
        <v/>
      </c>
      <c r="V96" s="2" t="str">
        <f t="array" ref="V96">IFERROR(INDEX(data[[#All],[Suffolk]],MATCH(get_cat!$B96&amp;$A$1,data[[#All],[Vendor Name]]&amp;data[[#All],[Category]],0),),"")</f>
        <v/>
      </c>
      <c r="W96" s="2" t="str">
        <f t="array" ref="W96">IFERROR(INDEX(data[[#All],[Worcester]],MATCH(get_cat!$B96&amp;$A$1,data[[#All],[Vendor Name]]&amp;data[[#All],[Category]],0),),"")</f>
        <v/>
      </c>
      <c r="X96" s="2" t="str">
        <f t="array" ref="X96">IFERROR(INDEX(data[[#All],[Contract Doc ID]],MATCH(get_cat!$B96&amp;$A$1,data[[#All],[Vendor Name]]&amp;data[[#All],[Category]],0),),"")</f>
        <v/>
      </c>
      <c r="Y96" s="19" t="str">
        <f t="array" ref="Y96">IFERROR(INDEX(data[[#All],[OSD Contract Manager]],MATCH(get_cat!$B96&amp;$A$1,data[[#All],[Vendor Name]]&amp;data[[#All],[Category]],0),),"")</f>
        <v/>
      </c>
    </row>
    <row r="97" spans="2:25" ht="19.5" x14ac:dyDescent="0.25">
      <c r="B97" s="8" t="str">
        <f t="array" ref="B97">IFERROR(INDEX(data[[#All],[Vendor Name]],SMALL(IF(data[[#All],[Category]]=$A$1,ROW(data[[#All],[Vendor Name]])),ROW(96:96)),1),"")</f>
        <v/>
      </c>
      <c r="C97" s="3" t="str">
        <f t="array" ref="C97">IFERROR(INDEX(data[[#All],[Vendor Contact Info]],MATCH(get_cat!$B97&amp;$A$1,data[[#All],[Vendor Name]]&amp;data[[#All],[Category]],0),),"")</f>
        <v/>
      </c>
      <c r="D97" s="9" t="str">
        <f t="array" ref="D97">IFERROR(INDEX(data[[#All],[Category]],MATCH(get_cat!$B97&amp;$A$1,data[[#All],[Vendor Name]]&amp;data[[#All],[Category]],0),),"")</f>
        <v/>
      </c>
      <c r="E97" s="3" t="str">
        <f t="array" ref="E97">IFERROR(INDEX(data[[#All],[Email]],MATCH(get_cat!$B97&amp;$A$1,data[[#All],[Vendor Name]]&amp;data[[#All],[Category]],0),),"")</f>
        <v/>
      </c>
      <c r="F97" s="3" t="str">
        <f t="array" ref="F97">IFERROR(INDEX(data[[#All],[COMMBUYS MBPO Link2]],MATCH(get_cat!$B97&amp;$A$1,data[[#All],[Vendor Name]]&amp;data[[#All],[Category]],0),),"")</f>
        <v/>
      </c>
      <c r="G97" s="5" t="str">
        <f t="array" ref="G97">IFERROR(INDEX(data[[#All],[Prompt Pay]],MATCH(get_cat!$B97&amp;$A$1,data[[#All],[Vendor Name]]&amp;data[[#All],[Category]],0),),"")</f>
        <v/>
      </c>
      <c r="H97" s="5" t="str">
        <f t="array" ref="H97">IFERROR(INDEX(data[[#All],[% Markup Prevailing Wage2]],MATCH(get_cat!$B97&amp;$A$1,data[[#All],[Vendor Name]]&amp;data[[#All],[Category]],0),),"")</f>
        <v/>
      </c>
      <c r="I97" s="2" t="str">
        <f t="array" ref="I97">IFERROR(INDEX(data[[#All],[Statewide]],MATCH(get_cat!$B97&amp;$A$1,data[[#All],[Vendor Name]]&amp;data[[#All],[Category]],0),),"")</f>
        <v/>
      </c>
      <c r="J97" s="2" t="str">
        <f t="array" ref="J97">IFERROR(INDEX(data[[#All],[Barnstable]],MATCH(get_cat!$B97&amp;$A$1,data[[#All],[Vendor Name]]&amp;data[[#All],[Category]],0),),"")</f>
        <v/>
      </c>
      <c r="K97" s="2" t="str">
        <f t="array" ref="K97">IFERROR(INDEX(data[[#All],[Berkshire]],MATCH(get_cat!$B97&amp;$A$1,data[[#All],[Vendor Name]]&amp;data[[#All],[Category]],0),),"")</f>
        <v/>
      </c>
      <c r="L97" s="2" t="str">
        <f t="array" ref="L97">IFERROR(INDEX(data[[#All],[Bristol]],MATCH(get_cat!$B97&amp;$A$1,data[[#All],[Vendor Name]]&amp;data[[#All],[Category]],0),),"")</f>
        <v/>
      </c>
      <c r="M97" s="2" t="str">
        <f t="array" ref="M97">IFERROR(INDEX(data[[#All],[Dukes]],MATCH(get_cat!$B97&amp;$A$1,data[[#All],[Vendor Name]]&amp;data[[#All],[Category]],0),),"")</f>
        <v/>
      </c>
      <c r="N97" s="2" t="str">
        <f t="array" ref="N97">IFERROR(INDEX(data[[#All],[Essex]],MATCH(get_cat!$B97&amp;$A$1,data[[#All],[Vendor Name]]&amp;data[[#All],[Category]],0),),"")</f>
        <v/>
      </c>
      <c r="O97" s="2" t="str">
        <f t="array" ref="O97">IFERROR(INDEX(data[[#All],[Franklin]],MATCH(get_cat!$B97&amp;$A$1,data[[#All],[Vendor Name]]&amp;data[[#All],[Category]],0),),"")</f>
        <v/>
      </c>
      <c r="P97" s="2" t="str">
        <f t="array" ref="P97">IFERROR(INDEX(data[[#All],[Hampden]],MATCH(get_cat!$B97&amp;$A$1,data[[#All],[Vendor Name]]&amp;data[[#All],[Category]],0),),"")</f>
        <v/>
      </c>
      <c r="Q97" s="2" t="str">
        <f t="array" ref="Q97">IFERROR(INDEX(data[[#All],[Hampshire]],MATCH(get_cat!$B97&amp;$A$1,data[[#All],[Vendor Name]]&amp;data[[#All],[Category]],0),),"")</f>
        <v/>
      </c>
      <c r="R97" s="2" t="str">
        <f t="array" ref="R97">IFERROR(INDEX(data[[#All],[Middlesex]],MATCH(get_cat!$B97&amp;$A$1,data[[#All],[Vendor Name]]&amp;data[[#All],[Category]],0),),"")</f>
        <v/>
      </c>
      <c r="S97" s="2" t="str">
        <f t="array" ref="S97">IFERROR(INDEX(data[[#All],[Nantucket]],MATCH(get_cat!$B97&amp;$A$1,data[[#All],[Vendor Name]]&amp;data[[#All],[Category]],0),),"")</f>
        <v/>
      </c>
      <c r="T97" s="2" t="str">
        <f t="array" ref="T97">IFERROR(INDEX(data[[#All],[Norfolk]],MATCH(get_cat!$B97&amp;$A$1,data[[#All],[Vendor Name]]&amp;data[[#All],[Category]],0),),"")</f>
        <v/>
      </c>
      <c r="U97" s="2" t="str">
        <f t="array" ref="U97">IFERROR(INDEX(data[[#All],[Plymouth]],MATCH(get_cat!$B97&amp;$A$1,data[[#All],[Vendor Name]]&amp;data[[#All],[Category]],0),),"")</f>
        <v/>
      </c>
      <c r="V97" s="2" t="str">
        <f t="array" ref="V97">IFERROR(INDEX(data[[#All],[Suffolk]],MATCH(get_cat!$B97&amp;$A$1,data[[#All],[Vendor Name]]&amp;data[[#All],[Category]],0),),"")</f>
        <v/>
      </c>
      <c r="W97" s="2" t="str">
        <f t="array" ref="W97">IFERROR(INDEX(data[[#All],[Worcester]],MATCH(get_cat!$B97&amp;$A$1,data[[#All],[Vendor Name]]&amp;data[[#All],[Category]],0),),"")</f>
        <v/>
      </c>
      <c r="X97" s="2" t="str">
        <f t="array" ref="X97">IFERROR(INDEX(data[[#All],[Contract Doc ID]],MATCH(get_cat!$B97&amp;$A$1,data[[#All],[Vendor Name]]&amp;data[[#All],[Category]],0),),"")</f>
        <v/>
      </c>
      <c r="Y97" s="19" t="str">
        <f t="array" ref="Y97">IFERROR(INDEX(data[[#All],[OSD Contract Manager]],MATCH(get_cat!$B97&amp;$A$1,data[[#All],[Vendor Name]]&amp;data[[#All],[Category]],0),),"")</f>
        <v/>
      </c>
    </row>
    <row r="98" spans="2:25" ht="19.5" x14ac:dyDescent="0.25">
      <c r="B98" s="8" t="str">
        <f t="array" ref="B98">IFERROR(INDEX(data[[#All],[Vendor Name]],SMALL(IF(data[[#All],[Category]]=$A$1,ROW(data[[#All],[Vendor Name]])),ROW(97:97)),1),"")</f>
        <v/>
      </c>
      <c r="C98" s="3" t="str">
        <f t="array" ref="C98">IFERROR(INDEX(data[[#All],[Vendor Contact Info]],MATCH(get_cat!$B98&amp;$A$1,data[[#All],[Vendor Name]]&amp;data[[#All],[Category]],0),),"")</f>
        <v/>
      </c>
      <c r="D98" s="9" t="str">
        <f t="array" ref="D98">IFERROR(INDEX(data[[#All],[Category]],MATCH(get_cat!$B98&amp;$A$1,data[[#All],[Vendor Name]]&amp;data[[#All],[Category]],0),),"")</f>
        <v/>
      </c>
      <c r="E98" s="3" t="str">
        <f t="array" ref="E98">IFERROR(INDEX(data[[#All],[Email]],MATCH(get_cat!$B98&amp;$A$1,data[[#All],[Vendor Name]]&amp;data[[#All],[Category]],0),),"")</f>
        <v/>
      </c>
      <c r="F98" s="3" t="str">
        <f t="array" ref="F98">IFERROR(INDEX(data[[#All],[COMMBUYS MBPO Link2]],MATCH(get_cat!$B98&amp;$A$1,data[[#All],[Vendor Name]]&amp;data[[#All],[Category]],0),),"")</f>
        <v/>
      </c>
      <c r="G98" s="5" t="str">
        <f t="array" ref="G98">IFERROR(INDEX(data[[#All],[Prompt Pay]],MATCH(get_cat!$B98&amp;$A$1,data[[#All],[Vendor Name]]&amp;data[[#All],[Category]],0),),"")</f>
        <v/>
      </c>
      <c r="H98" s="5" t="str">
        <f t="array" ref="H98">IFERROR(INDEX(data[[#All],[% Markup Prevailing Wage2]],MATCH(get_cat!$B98&amp;$A$1,data[[#All],[Vendor Name]]&amp;data[[#All],[Category]],0),),"")</f>
        <v/>
      </c>
      <c r="I98" s="2" t="str">
        <f t="array" ref="I98">IFERROR(INDEX(data[[#All],[Statewide]],MATCH(get_cat!$B98&amp;$A$1,data[[#All],[Vendor Name]]&amp;data[[#All],[Category]],0),),"")</f>
        <v/>
      </c>
      <c r="J98" s="2" t="str">
        <f t="array" ref="J98">IFERROR(INDEX(data[[#All],[Barnstable]],MATCH(get_cat!$B98&amp;$A$1,data[[#All],[Vendor Name]]&amp;data[[#All],[Category]],0),),"")</f>
        <v/>
      </c>
      <c r="K98" s="2" t="str">
        <f t="array" ref="K98">IFERROR(INDEX(data[[#All],[Berkshire]],MATCH(get_cat!$B98&amp;$A$1,data[[#All],[Vendor Name]]&amp;data[[#All],[Category]],0),),"")</f>
        <v/>
      </c>
      <c r="L98" s="2" t="str">
        <f t="array" ref="L98">IFERROR(INDEX(data[[#All],[Bristol]],MATCH(get_cat!$B98&amp;$A$1,data[[#All],[Vendor Name]]&amp;data[[#All],[Category]],0),),"")</f>
        <v/>
      </c>
      <c r="M98" s="2" t="str">
        <f t="array" ref="M98">IFERROR(INDEX(data[[#All],[Dukes]],MATCH(get_cat!$B98&amp;$A$1,data[[#All],[Vendor Name]]&amp;data[[#All],[Category]],0),),"")</f>
        <v/>
      </c>
      <c r="N98" s="2" t="str">
        <f t="array" ref="N98">IFERROR(INDEX(data[[#All],[Essex]],MATCH(get_cat!$B98&amp;$A$1,data[[#All],[Vendor Name]]&amp;data[[#All],[Category]],0),),"")</f>
        <v/>
      </c>
      <c r="O98" s="2" t="str">
        <f t="array" ref="O98">IFERROR(INDEX(data[[#All],[Franklin]],MATCH(get_cat!$B98&amp;$A$1,data[[#All],[Vendor Name]]&amp;data[[#All],[Category]],0),),"")</f>
        <v/>
      </c>
      <c r="P98" s="2" t="str">
        <f t="array" ref="P98">IFERROR(INDEX(data[[#All],[Hampden]],MATCH(get_cat!$B98&amp;$A$1,data[[#All],[Vendor Name]]&amp;data[[#All],[Category]],0),),"")</f>
        <v/>
      </c>
      <c r="Q98" s="2" t="str">
        <f t="array" ref="Q98">IFERROR(INDEX(data[[#All],[Hampshire]],MATCH(get_cat!$B98&amp;$A$1,data[[#All],[Vendor Name]]&amp;data[[#All],[Category]],0),),"")</f>
        <v/>
      </c>
      <c r="R98" s="2" t="str">
        <f t="array" ref="R98">IFERROR(INDEX(data[[#All],[Middlesex]],MATCH(get_cat!$B98&amp;$A$1,data[[#All],[Vendor Name]]&amp;data[[#All],[Category]],0),),"")</f>
        <v/>
      </c>
      <c r="S98" s="2" t="str">
        <f t="array" ref="S98">IFERROR(INDEX(data[[#All],[Nantucket]],MATCH(get_cat!$B98&amp;$A$1,data[[#All],[Vendor Name]]&amp;data[[#All],[Category]],0),),"")</f>
        <v/>
      </c>
      <c r="T98" s="2" t="str">
        <f t="array" ref="T98">IFERROR(INDEX(data[[#All],[Norfolk]],MATCH(get_cat!$B98&amp;$A$1,data[[#All],[Vendor Name]]&amp;data[[#All],[Category]],0),),"")</f>
        <v/>
      </c>
      <c r="U98" s="2" t="str">
        <f t="array" ref="U98">IFERROR(INDEX(data[[#All],[Plymouth]],MATCH(get_cat!$B98&amp;$A$1,data[[#All],[Vendor Name]]&amp;data[[#All],[Category]],0),),"")</f>
        <v/>
      </c>
      <c r="V98" s="2" t="str">
        <f t="array" ref="V98">IFERROR(INDEX(data[[#All],[Suffolk]],MATCH(get_cat!$B98&amp;$A$1,data[[#All],[Vendor Name]]&amp;data[[#All],[Category]],0),),"")</f>
        <v/>
      </c>
      <c r="W98" s="2" t="str">
        <f t="array" ref="W98">IFERROR(INDEX(data[[#All],[Worcester]],MATCH(get_cat!$B98&amp;$A$1,data[[#All],[Vendor Name]]&amp;data[[#All],[Category]],0),),"")</f>
        <v/>
      </c>
      <c r="X98" s="2" t="str">
        <f t="array" ref="X98">IFERROR(INDEX(data[[#All],[Contract Doc ID]],MATCH(get_cat!$B98&amp;$A$1,data[[#All],[Vendor Name]]&amp;data[[#All],[Category]],0),),"")</f>
        <v/>
      </c>
      <c r="Y98" s="19" t="str">
        <f t="array" ref="Y98">IFERROR(INDEX(data[[#All],[OSD Contract Manager]],MATCH(get_cat!$B98&amp;$A$1,data[[#All],[Vendor Name]]&amp;data[[#All],[Category]],0),),"")</f>
        <v/>
      </c>
    </row>
    <row r="99" spans="2:25" ht="19.5" x14ac:dyDescent="0.25">
      <c r="B99" s="8" t="str">
        <f t="array" ref="B99">IFERROR(INDEX(data[[#All],[Vendor Name]],SMALL(IF(data[[#All],[Category]]=$A$1,ROW(data[[#All],[Vendor Name]])),ROW(98:98)),1),"")</f>
        <v/>
      </c>
      <c r="C99" s="3" t="str">
        <f t="array" ref="C99">IFERROR(INDEX(data[[#All],[Vendor Contact Info]],MATCH(get_cat!$B99&amp;$A$1,data[[#All],[Vendor Name]]&amp;data[[#All],[Category]],0),),"")</f>
        <v/>
      </c>
      <c r="D99" s="9" t="str">
        <f t="array" ref="D99">IFERROR(INDEX(data[[#All],[Category]],MATCH(get_cat!$B99&amp;$A$1,data[[#All],[Vendor Name]]&amp;data[[#All],[Category]],0),),"")</f>
        <v/>
      </c>
      <c r="E99" s="3" t="str">
        <f t="array" ref="E99">IFERROR(INDEX(data[[#All],[Email]],MATCH(get_cat!$B99&amp;$A$1,data[[#All],[Vendor Name]]&amp;data[[#All],[Category]],0),),"")</f>
        <v/>
      </c>
      <c r="F99" s="3" t="str">
        <f t="array" ref="F99">IFERROR(INDEX(data[[#All],[COMMBUYS MBPO Link2]],MATCH(get_cat!$B99&amp;$A$1,data[[#All],[Vendor Name]]&amp;data[[#All],[Category]],0),),"")</f>
        <v/>
      </c>
      <c r="G99" s="5" t="str">
        <f t="array" ref="G99">IFERROR(INDEX(data[[#All],[Prompt Pay]],MATCH(get_cat!$B99&amp;$A$1,data[[#All],[Vendor Name]]&amp;data[[#All],[Category]],0),),"")</f>
        <v/>
      </c>
      <c r="H99" s="5" t="str">
        <f t="array" ref="H99">IFERROR(INDEX(data[[#All],[% Markup Prevailing Wage2]],MATCH(get_cat!$B99&amp;$A$1,data[[#All],[Vendor Name]]&amp;data[[#All],[Category]],0),),"")</f>
        <v/>
      </c>
      <c r="I99" s="2" t="str">
        <f t="array" ref="I99">IFERROR(INDEX(data[[#All],[Statewide]],MATCH(get_cat!$B99&amp;$A$1,data[[#All],[Vendor Name]]&amp;data[[#All],[Category]],0),),"")</f>
        <v/>
      </c>
      <c r="J99" s="2" t="str">
        <f t="array" ref="J99">IFERROR(INDEX(data[[#All],[Barnstable]],MATCH(get_cat!$B99&amp;$A$1,data[[#All],[Vendor Name]]&amp;data[[#All],[Category]],0),),"")</f>
        <v/>
      </c>
      <c r="K99" s="2" t="str">
        <f t="array" ref="K99">IFERROR(INDEX(data[[#All],[Berkshire]],MATCH(get_cat!$B99&amp;$A$1,data[[#All],[Vendor Name]]&amp;data[[#All],[Category]],0),),"")</f>
        <v/>
      </c>
      <c r="L99" s="2" t="str">
        <f t="array" ref="L99">IFERROR(INDEX(data[[#All],[Bristol]],MATCH(get_cat!$B99&amp;$A$1,data[[#All],[Vendor Name]]&amp;data[[#All],[Category]],0),),"")</f>
        <v/>
      </c>
      <c r="M99" s="2" t="str">
        <f t="array" ref="M99">IFERROR(INDEX(data[[#All],[Dukes]],MATCH(get_cat!$B99&amp;$A$1,data[[#All],[Vendor Name]]&amp;data[[#All],[Category]],0),),"")</f>
        <v/>
      </c>
      <c r="N99" s="2" t="str">
        <f t="array" ref="N99">IFERROR(INDEX(data[[#All],[Essex]],MATCH(get_cat!$B99&amp;$A$1,data[[#All],[Vendor Name]]&amp;data[[#All],[Category]],0),),"")</f>
        <v/>
      </c>
      <c r="O99" s="2" t="str">
        <f t="array" ref="O99">IFERROR(INDEX(data[[#All],[Franklin]],MATCH(get_cat!$B99&amp;$A$1,data[[#All],[Vendor Name]]&amp;data[[#All],[Category]],0),),"")</f>
        <v/>
      </c>
      <c r="P99" s="2" t="str">
        <f t="array" ref="P99">IFERROR(INDEX(data[[#All],[Hampden]],MATCH(get_cat!$B99&amp;$A$1,data[[#All],[Vendor Name]]&amp;data[[#All],[Category]],0),),"")</f>
        <v/>
      </c>
      <c r="Q99" s="2" t="str">
        <f t="array" ref="Q99">IFERROR(INDEX(data[[#All],[Hampshire]],MATCH(get_cat!$B99&amp;$A$1,data[[#All],[Vendor Name]]&amp;data[[#All],[Category]],0),),"")</f>
        <v/>
      </c>
      <c r="R99" s="2" t="str">
        <f t="array" ref="R99">IFERROR(INDEX(data[[#All],[Middlesex]],MATCH(get_cat!$B99&amp;$A$1,data[[#All],[Vendor Name]]&amp;data[[#All],[Category]],0),),"")</f>
        <v/>
      </c>
      <c r="S99" s="2" t="str">
        <f t="array" ref="S99">IFERROR(INDEX(data[[#All],[Nantucket]],MATCH(get_cat!$B99&amp;$A$1,data[[#All],[Vendor Name]]&amp;data[[#All],[Category]],0),),"")</f>
        <v/>
      </c>
      <c r="T99" s="2" t="str">
        <f t="array" ref="T99">IFERROR(INDEX(data[[#All],[Norfolk]],MATCH(get_cat!$B99&amp;$A$1,data[[#All],[Vendor Name]]&amp;data[[#All],[Category]],0),),"")</f>
        <v/>
      </c>
      <c r="U99" s="2" t="str">
        <f t="array" ref="U99">IFERROR(INDEX(data[[#All],[Plymouth]],MATCH(get_cat!$B99&amp;$A$1,data[[#All],[Vendor Name]]&amp;data[[#All],[Category]],0),),"")</f>
        <v/>
      </c>
      <c r="V99" s="2" t="str">
        <f t="array" ref="V99">IFERROR(INDEX(data[[#All],[Suffolk]],MATCH(get_cat!$B99&amp;$A$1,data[[#All],[Vendor Name]]&amp;data[[#All],[Category]],0),),"")</f>
        <v/>
      </c>
      <c r="W99" s="2" t="str">
        <f t="array" ref="W99">IFERROR(INDEX(data[[#All],[Worcester]],MATCH(get_cat!$B99&amp;$A$1,data[[#All],[Vendor Name]]&amp;data[[#All],[Category]],0),),"")</f>
        <v/>
      </c>
      <c r="X99" s="2" t="str">
        <f t="array" ref="X99">IFERROR(INDEX(data[[#All],[Contract Doc ID]],MATCH(get_cat!$B99&amp;$A$1,data[[#All],[Vendor Name]]&amp;data[[#All],[Category]],0),),"")</f>
        <v/>
      </c>
      <c r="Y99" s="19" t="str">
        <f t="array" ref="Y99">IFERROR(INDEX(data[[#All],[OSD Contract Manager]],MATCH(get_cat!$B99&amp;$A$1,data[[#All],[Vendor Name]]&amp;data[[#All],[Category]],0),),"")</f>
        <v/>
      </c>
    </row>
    <row r="100" spans="2:25" ht="19.5" x14ac:dyDescent="0.25">
      <c r="B100" s="8" t="str">
        <f t="array" ref="B100">IFERROR(INDEX(data[[#All],[Vendor Name]],SMALL(IF(data[[#All],[Category]]=$A$1,ROW(data[[#All],[Vendor Name]])),ROW(99:99)),1),"")</f>
        <v/>
      </c>
      <c r="C100" s="3" t="str">
        <f t="array" ref="C100">IFERROR(INDEX(data[[#All],[Vendor Contact Info]],MATCH(get_cat!$B100&amp;$A$1,data[[#All],[Vendor Name]]&amp;data[[#All],[Category]],0),),"")</f>
        <v/>
      </c>
      <c r="D100" s="9" t="str">
        <f t="array" ref="D100">IFERROR(INDEX(data[[#All],[Category]],MATCH(get_cat!$B100&amp;$A$1,data[[#All],[Vendor Name]]&amp;data[[#All],[Category]],0),),"")</f>
        <v/>
      </c>
      <c r="E100" s="3" t="str">
        <f t="array" ref="E100">IFERROR(INDEX(data[[#All],[Email]],MATCH(get_cat!$B100&amp;$A$1,data[[#All],[Vendor Name]]&amp;data[[#All],[Category]],0),),"")</f>
        <v/>
      </c>
      <c r="F100" s="3" t="str">
        <f t="array" ref="F100">IFERROR(INDEX(data[[#All],[COMMBUYS MBPO Link2]],MATCH(get_cat!$B100&amp;$A$1,data[[#All],[Vendor Name]]&amp;data[[#All],[Category]],0),),"")</f>
        <v/>
      </c>
      <c r="G100" s="5" t="str">
        <f t="array" ref="G100">IFERROR(INDEX(data[[#All],[Prompt Pay]],MATCH(get_cat!$B100&amp;$A$1,data[[#All],[Vendor Name]]&amp;data[[#All],[Category]],0),),"")</f>
        <v/>
      </c>
      <c r="H100" s="5" t="str">
        <f t="array" ref="H100">IFERROR(INDEX(data[[#All],[% Markup Prevailing Wage2]],MATCH(get_cat!$B100&amp;$A$1,data[[#All],[Vendor Name]]&amp;data[[#All],[Category]],0),),"")</f>
        <v/>
      </c>
      <c r="I100" s="2" t="str">
        <f t="array" ref="I100">IFERROR(INDEX(data[[#All],[Statewide]],MATCH(get_cat!$B100&amp;$A$1,data[[#All],[Vendor Name]]&amp;data[[#All],[Category]],0),),"")</f>
        <v/>
      </c>
      <c r="J100" s="2" t="str">
        <f t="array" ref="J100">IFERROR(INDEX(data[[#All],[Barnstable]],MATCH(get_cat!$B100&amp;$A$1,data[[#All],[Vendor Name]]&amp;data[[#All],[Category]],0),),"")</f>
        <v/>
      </c>
      <c r="K100" s="2" t="str">
        <f t="array" ref="K100">IFERROR(INDEX(data[[#All],[Berkshire]],MATCH(get_cat!$B100&amp;$A$1,data[[#All],[Vendor Name]]&amp;data[[#All],[Category]],0),),"")</f>
        <v/>
      </c>
      <c r="L100" s="2" t="str">
        <f t="array" ref="L100">IFERROR(INDEX(data[[#All],[Bristol]],MATCH(get_cat!$B100&amp;$A$1,data[[#All],[Vendor Name]]&amp;data[[#All],[Category]],0),),"")</f>
        <v/>
      </c>
      <c r="M100" s="2" t="str">
        <f t="array" ref="M100">IFERROR(INDEX(data[[#All],[Dukes]],MATCH(get_cat!$B100&amp;$A$1,data[[#All],[Vendor Name]]&amp;data[[#All],[Category]],0),),"")</f>
        <v/>
      </c>
      <c r="N100" s="2" t="str">
        <f t="array" ref="N100">IFERROR(INDEX(data[[#All],[Essex]],MATCH(get_cat!$B100&amp;$A$1,data[[#All],[Vendor Name]]&amp;data[[#All],[Category]],0),),"")</f>
        <v/>
      </c>
      <c r="O100" s="2" t="str">
        <f t="array" ref="O100">IFERROR(INDEX(data[[#All],[Franklin]],MATCH(get_cat!$B100&amp;$A$1,data[[#All],[Vendor Name]]&amp;data[[#All],[Category]],0),),"")</f>
        <v/>
      </c>
      <c r="P100" s="2" t="str">
        <f t="array" ref="P100">IFERROR(INDEX(data[[#All],[Hampden]],MATCH(get_cat!$B100&amp;$A$1,data[[#All],[Vendor Name]]&amp;data[[#All],[Category]],0),),"")</f>
        <v/>
      </c>
      <c r="Q100" s="2" t="str">
        <f t="array" ref="Q100">IFERROR(INDEX(data[[#All],[Hampshire]],MATCH(get_cat!$B100&amp;$A$1,data[[#All],[Vendor Name]]&amp;data[[#All],[Category]],0),),"")</f>
        <v/>
      </c>
      <c r="R100" s="2" t="str">
        <f t="array" ref="R100">IFERROR(INDEX(data[[#All],[Middlesex]],MATCH(get_cat!$B100&amp;$A$1,data[[#All],[Vendor Name]]&amp;data[[#All],[Category]],0),),"")</f>
        <v/>
      </c>
      <c r="S100" s="2" t="str">
        <f t="array" ref="S100">IFERROR(INDEX(data[[#All],[Nantucket]],MATCH(get_cat!$B100&amp;$A$1,data[[#All],[Vendor Name]]&amp;data[[#All],[Category]],0),),"")</f>
        <v/>
      </c>
      <c r="T100" s="2" t="str">
        <f t="array" ref="T100">IFERROR(INDEX(data[[#All],[Norfolk]],MATCH(get_cat!$B100&amp;$A$1,data[[#All],[Vendor Name]]&amp;data[[#All],[Category]],0),),"")</f>
        <v/>
      </c>
      <c r="U100" s="2" t="str">
        <f t="array" ref="U100">IFERROR(INDEX(data[[#All],[Plymouth]],MATCH(get_cat!$B100&amp;$A$1,data[[#All],[Vendor Name]]&amp;data[[#All],[Category]],0),),"")</f>
        <v/>
      </c>
      <c r="V100" s="2" t="str">
        <f t="array" ref="V100">IFERROR(INDEX(data[[#All],[Suffolk]],MATCH(get_cat!$B100&amp;$A$1,data[[#All],[Vendor Name]]&amp;data[[#All],[Category]],0),),"")</f>
        <v/>
      </c>
      <c r="W100" s="2" t="str">
        <f t="array" ref="W100">IFERROR(INDEX(data[[#All],[Worcester]],MATCH(get_cat!$B100&amp;$A$1,data[[#All],[Vendor Name]]&amp;data[[#All],[Category]],0),),"")</f>
        <v/>
      </c>
      <c r="X100" s="2" t="str">
        <f t="array" ref="X100">IFERROR(INDEX(data[[#All],[Contract Doc ID]],MATCH(get_cat!$B100&amp;$A$1,data[[#All],[Vendor Name]]&amp;data[[#All],[Category]],0),),"")</f>
        <v/>
      </c>
      <c r="Y100" s="19" t="str">
        <f t="array" ref="Y100">IFERROR(INDEX(data[[#All],[OSD Contract Manager]],MATCH(get_cat!$B100&amp;$A$1,data[[#All],[Vendor Name]]&amp;data[[#All],[Category]],0),),"")</f>
        <v/>
      </c>
    </row>
    <row r="101" spans="2:25" ht="19.5" x14ac:dyDescent="0.25">
      <c r="B101" s="8" t="str">
        <f t="array" ref="B101">IFERROR(INDEX(data[[#All],[Vendor Name]],SMALL(IF(data[[#All],[Category]]=$A$1,ROW(data[[#All],[Vendor Name]])),ROW(100:100)),1),"")</f>
        <v/>
      </c>
      <c r="C101" s="3" t="str">
        <f t="array" ref="C101">IFERROR(INDEX(data[[#All],[Vendor Contact Info]],MATCH(get_cat!$B101&amp;$A$1,data[[#All],[Vendor Name]]&amp;data[[#All],[Category]],0),),"")</f>
        <v/>
      </c>
      <c r="D101" s="9" t="str">
        <f t="array" ref="D101">IFERROR(INDEX(data[[#All],[Category]],MATCH(get_cat!$B101&amp;$A$1,data[[#All],[Vendor Name]]&amp;data[[#All],[Category]],0),),"")</f>
        <v/>
      </c>
      <c r="E101" s="3" t="str">
        <f t="array" ref="E101">IFERROR(INDEX(data[[#All],[Email]],MATCH(get_cat!$B101&amp;$A$1,data[[#All],[Vendor Name]]&amp;data[[#All],[Category]],0),),"")</f>
        <v/>
      </c>
      <c r="F101" s="3" t="str">
        <f t="array" ref="F101">IFERROR(INDEX(data[[#All],[COMMBUYS MBPO Link2]],MATCH(get_cat!$B101&amp;$A$1,data[[#All],[Vendor Name]]&amp;data[[#All],[Category]],0),),"")</f>
        <v/>
      </c>
      <c r="G101" s="5" t="str">
        <f t="array" ref="G101">IFERROR(INDEX(data[[#All],[Prompt Pay]],MATCH(get_cat!$B101&amp;$A$1,data[[#All],[Vendor Name]]&amp;data[[#All],[Category]],0),),"")</f>
        <v/>
      </c>
      <c r="H101" s="5" t="str">
        <f t="array" ref="H101">IFERROR(INDEX(data[[#All],[% Markup Prevailing Wage2]],MATCH(get_cat!$B101&amp;$A$1,data[[#All],[Vendor Name]]&amp;data[[#All],[Category]],0),),"")</f>
        <v/>
      </c>
      <c r="I101" s="2" t="str">
        <f t="array" ref="I101">IFERROR(INDEX(data[[#All],[Statewide]],MATCH(get_cat!$B101&amp;$A$1,data[[#All],[Vendor Name]]&amp;data[[#All],[Category]],0),),"")</f>
        <v/>
      </c>
      <c r="J101" s="2" t="str">
        <f t="array" ref="J101">IFERROR(INDEX(data[[#All],[Barnstable]],MATCH(get_cat!$B101&amp;$A$1,data[[#All],[Vendor Name]]&amp;data[[#All],[Category]],0),),"")</f>
        <v/>
      </c>
      <c r="K101" s="2" t="str">
        <f t="array" ref="K101">IFERROR(INDEX(data[[#All],[Berkshire]],MATCH(get_cat!$B101&amp;$A$1,data[[#All],[Vendor Name]]&amp;data[[#All],[Category]],0),),"")</f>
        <v/>
      </c>
      <c r="L101" s="2" t="str">
        <f t="array" ref="L101">IFERROR(INDEX(data[[#All],[Bristol]],MATCH(get_cat!$B101&amp;$A$1,data[[#All],[Vendor Name]]&amp;data[[#All],[Category]],0),),"")</f>
        <v/>
      </c>
      <c r="M101" s="2" t="str">
        <f t="array" ref="M101">IFERROR(INDEX(data[[#All],[Dukes]],MATCH(get_cat!$B101&amp;$A$1,data[[#All],[Vendor Name]]&amp;data[[#All],[Category]],0),),"")</f>
        <v/>
      </c>
      <c r="N101" s="2" t="str">
        <f t="array" ref="N101">IFERROR(INDEX(data[[#All],[Essex]],MATCH(get_cat!$B101&amp;$A$1,data[[#All],[Vendor Name]]&amp;data[[#All],[Category]],0),),"")</f>
        <v/>
      </c>
      <c r="O101" s="2" t="str">
        <f t="array" ref="O101">IFERROR(INDEX(data[[#All],[Franklin]],MATCH(get_cat!$B101&amp;$A$1,data[[#All],[Vendor Name]]&amp;data[[#All],[Category]],0),),"")</f>
        <v/>
      </c>
      <c r="P101" s="2" t="str">
        <f t="array" ref="P101">IFERROR(INDEX(data[[#All],[Hampden]],MATCH(get_cat!$B101&amp;$A$1,data[[#All],[Vendor Name]]&amp;data[[#All],[Category]],0),),"")</f>
        <v/>
      </c>
      <c r="Q101" s="2" t="str">
        <f t="array" ref="Q101">IFERROR(INDEX(data[[#All],[Hampshire]],MATCH(get_cat!$B101&amp;$A$1,data[[#All],[Vendor Name]]&amp;data[[#All],[Category]],0),),"")</f>
        <v/>
      </c>
      <c r="R101" s="2" t="str">
        <f t="array" ref="R101">IFERROR(INDEX(data[[#All],[Middlesex]],MATCH(get_cat!$B101&amp;$A$1,data[[#All],[Vendor Name]]&amp;data[[#All],[Category]],0),),"")</f>
        <v/>
      </c>
      <c r="S101" s="2" t="str">
        <f t="array" ref="S101">IFERROR(INDEX(data[[#All],[Nantucket]],MATCH(get_cat!$B101&amp;$A$1,data[[#All],[Vendor Name]]&amp;data[[#All],[Category]],0),),"")</f>
        <v/>
      </c>
      <c r="T101" s="2" t="str">
        <f t="array" ref="T101">IFERROR(INDEX(data[[#All],[Norfolk]],MATCH(get_cat!$B101&amp;$A$1,data[[#All],[Vendor Name]]&amp;data[[#All],[Category]],0),),"")</f>
        <v/>
      </c>
      <c r="U101" s="2" t="str">
        <f t="array" ref="U101">IFERROR(INDEX(data[[#All],[Plymouth]],MATCH(get_cat!$B101&amp;$A$1,data[[#All],[Vendor Name]]&amp;data[[#All],[Category]],0),),"")</f>
        <v/>
      </c>
      <c r="V101" s="2" t="str">
        <f t="array" ref="V101">IFERROR(INDEX(data[[#All],[Suffolk]],MATCH(get_cat!$B101&amp;$A$1,data[[#All],[Vendor Name]]&amp;data[[#All],[Category]],0),),"")</f>
        <v/>
      </c>
      <c r="W101" s="2" t="str">
        <f t="array" ref="W101">IFERROR(INDEX(data[[#All],[Worcester]],MATCH(get_cat!$B101&amp;$A$1,data[[#All],[Vendor Name]]&amp;data[[#All],[Category]],0),),"")</f>
        <v/>
      </c>
      <c r="X101" s="2" t="str">
        <f t="array" ref="X101">IFERROR(INDEX(data[[#All],[Contract Doc ID]],MATCH(get_cat!$B101&amp;$A$1,data[[#All],[Vendor Name]]&amp;data[[#All],[Category]],0),),"")</f>
        <v/>
      </c>
      <c r="Y101" s="19" t="str">
        <f t="array" ref="Y101">IFERROR(INDEX(data[[#All],[OSD Contract Manager]],MATCH(get_cat!$B101&amp;$A$1,data[[#All],[Vendor Name]]&amp;data[[#All],[Category]],0),),"")</f>
        <v/>
      </c>
    </row>
    <row r="102" spans="2:25" ht="19.5" x14ac:dyDescent="0.25">
      <c r="B102" s="8" t="str">
        <f t="array" ref="B102">IFERROR(INDEX(data[[#All],[Vendor Name]],SMALL(IF(data[[#All],[Category]]=$A$1,ROW(data[[#All],[Vendor Name]])),ROW(101:101)),1),"")</f>
        <v/>
      </c>
      <c r="C102" s="3" t="str">
        <f t="array" ref="C102">IFERROR(INDEX(data[[#All],[Vendor Contact Info]],MATCH(get_cat!$B102&amp;$A$1,data[[#All],[Vendor Name]]&amp;data[[#All],[Category]],0),),"")</f>
        <v/>
      </c>
      <c r="D102" s="9" t="str">
        <f t="array" ref="D102">IFERROR(INDEX(data[[#All],[Category]],MATCH(get_cat!$B102&amp;$A$1,data[[#All],[Vendor Name]]&amp;data[[#All],[Category]],0),),"")</f>
        <v/>
      </c>
      <c r="E102" s="3" t="str">
        <f t="array" ref="E102">IFERROR(INDEX(data[[#All],[Email]],MATCH(get_cat!$B102&amp;$A$1,data[[#All],[Vendor Name]]&amp;data[[#All],[Category]],0),),"")</f>
        <v/>
      </c>
      <c r="F102" s="3" t="str">
        <f t="array" ref="F102">IFERROR(INDEX(data[[#All],[COMMBUYS MBPO Link2]],MATCH(get_cat!$B102&amp;$A$1,data[[#All],[Vendor Name]]&amp;data[[#All],[Category]],0),),"")</f>
        <v/>
      </c>
      <c r="G102" s="5" t="str">
        <f t="array" ref="G102">IFERROR(INDEX(data[[#All],[Prompt Pay]],MATCH(get_cat!$B102&amp;$A$1,data[[#All],[Vendor Name]]&amp;data[[#All],[Category]],0),),"")</f>
        <v/>
      </c>
      <c r="H102" s="5" t="str">
        <f t="array" ref="H102">IFERROR(INDEX(data[[#All],[% Markup Prevailing Wage2]],MATCH(get_cat!$B102&amp;$A$1,data[[#All],[Vendor Name]]&amp;data[[#All],[Category]],0),),"")</f>
        <v/>
      </c>
      <c r="I102" s="2" t="str">
        <f t="array" ref="I102">IFERROR(INDEX(data[[#All],[Statewide]],MATCH(get_cat!$B102&amp;$A$1,data[[#All],[Vendor Name]]&amp;data[[#All],[Category]],0),),"")</f>
        <v/>
      </c>
      <c r="J102" s="2" t="str">
        <f t="array" ref="J102">IFERROR(INDEX(data[[#All],[Barnstable]],MATCH(get_cat!$B102&amp;$A$1,data[[#All],[Vendor Name]]&amp;data[[#All],[Category]],0),),"")</f>
        <v/>
      </c>
      <c r="K102" s="2" t="str">
        <f t="array" ref="K102">IFERROR(INDEX(data[[#All],[Berkshire]],MATCH(get_cat!$B102&amp;$A$1,data[[#All],[Vendor Name]]&amp;data[[#All],[Category]],0),),"")</f>
        <v/>
      </c>
      <c r="L102" s="2" t="str">
        <f t="array" ref="L102">IFERROR(INDEX(data[[#All],[Bristol]],MATCH(get_cat!$B102&amp;$A$1,data[[#All],[Vendor Name]]&amp;data[[#All],[Category]],0),),"")</f>
        <v/>
      </c>
      <c r="M102" s="2" t="str">
        <f t="array" ref="M102">IFERROR(INDEX(data[[#All],[Dukes]],MATCH(get_cat!$B102&amp;$A$1,data[[#All],[Vendor Name]]&amp;data[[#All],[Category]],0),),"")</f>
        <v/>
      </c>
      <c r="N102" s="2" t="str">
        <f t="array" ref="N102">IFERROR(INDEX(data[[#All],[Essex]],MATCH(get_cat!$B102&amp;$A$1,data[[#All],[Vendor Name]]&amp;data[[#All],[Category]],0),),"")</f>
        <v/>
      </c>
      <c r="O102" s="2" t="str">
        <f t="array" ref="O102">IFERROR(INDEX(data[[#All],[Franklin]],MATCH(get_cat!$B102&amp;$A$1,data[[#All],[Vendor Name]]&amp;data[[#All],[Category]],0),),"")</f>
        <v/>
      </c>
      <c r="P102" s="2" t="str">
        <f t="array" ref="P102">IFERROR(INDEX(data[[#All],[Hampden]],MATCH(get_cat!$B102&amp;$A$1,data[[#All],[Vendor Name]]&amp;data[[#All],[Category]],0),),"")</f>
        <v/>
      </c>
      <c r="Q102" s="2" t="str">
        <f t="array" ref="Q102">IFERROR(INDEX(data[[#All],[Hampshire]],MATCH(get_cat!$B102&amp;$A$1,data[[#All],[Vendor Name]]&amp;data[[#All],[Category]],0),),"")</f>
        <v/>
      </c>
      <c r="R102" s="2" t="str">
        <f t="array" ref="R102">IFERROR(INDEX(data[[#All],[Middlesex]],MATCH(get_cat!$B102&amp;$A$1,data[[#All],[Vendor Name]]&amp;data[[#All],[Category]],0),),"")</f>
        <v/>
      </c>
      <c r="S102" s="2" t="str">
        <f t="array" ref="S102">IFERROR(INDEX(data[[#All],[Nantucket]],MATCH(get_cat!$B102&amp;$A$1,data[[#All],[Vendor Name]]&amp;data[[#All],[Category]],0),),"")</f>
        <v/>
      </c>
      <c r="T102" s="2" t="str">
        <f t="array" ref="T102">IFERROR(INDEX(data[[#All],[Norfolk]],MATCH(get_cat!$B102&amp;$A$1,data[[#All],[Vendor Name]]&amp;data[[#All],[Category]],0),),"")</f>
        <v/>
      </c>
      <c r="U102" s="2" t="str">
        <f t="array" ref="U102">IFERROR(INDEX(data[[#All],[Plymouth]],MATCH(get_cat!$B102&amp;$A$1,data[[#All],[Vendor Name]]&amp;data[[#All],[Category]],0),),"")</f>
        <v/>
      </c>
      <c r="V102" s="2" t="str">
        <f t="array" ref="V102">IFERROR(INDEX(data[[#All],[Suffolk]],MATCH(get_cat!$B102&amp;$A$1,data[[#All],[Vendor Name]]&amp;data[[#All],[Category]],0),),"")</f>
        <v/>
      </c>
      <c r="W102" s="2" t="str">
        <f t="array" ref="W102">IFERROR(INDEX(data[[#All],[Worcester]],MATCH(get_cat!$B102&amp;$A$1,data[[#All],[Vendor Name]]&amp;data[[#All],[Category]],0),),"")</f>
        <v/>
      </c>
      <c r="X102" s="2" t="str">
        <f t="array" ref="X102">IFERROR(INDEX(data[[#All],[Contract Doc ID]],MATCH(get_cat!$B102&amp;$A$1,data[[#All],[Vendor Name]]&amp;data[[#All],[Category]],0),),"")</f>
        <v/>
      </c>
      <c r="Y102" s="19" t="str">
        <f t="array" ref="Y102">IFERROR(INDEX(data[[#All],[OSD Contract Manager]],MATCH(get_cat!$B102&amp;$A$1,data[[#All],[Vendor Name]]&amp;data[[#All],[Category]],0),),"")</f>
        <v/>
      </c>
    </row>
    <row r="103" spans="2:25" ht="19.5" x14ac:dyDescent="0.25">
      <c r="B103" s="8" t="str">
        <f t="array" ref="B103">IFERROR(INDEX(data[[#All],[Vendor Name]],SMALL(IF(data[[#All],[Category]]=$A$1,ROW(data[[#All],[Vendor Name]])),ROW(102:102)),1),"")</f>
        <v/>
      </c>
      <c r="C103" s="3" t="str">
        <f t="array" ref="C103">IFERROR(INDEX(data[[#All],[Vendor Contact Info]],MATCH(get_cat!$B103&amp;$A$1,data[[#All],[Vendor Name]]&amp;data[[#All],[Category]],0),),"")</f>
        <v/>
      </c>
      <c r="D103" s="9" t="str">
        <f t="array" ref="D103">IFERROR(INDEX(data[[#All],[Category]],MATCH(get_cat!$B103&amp;$A$1,data[[#All],[Vendor Name]]&amp;data[[#All],[Category]],0),),"")</f>
        <v/>
      </c>
      <c r="E103" s="3" t="str">
        <f t="array" ref="E103">IFERROR(INDEX(data[[#All],[Email]],MATCH(get_cat!$B103&amp;$A$1,data[[#All],[Vendor Name]]&amp;data[[#All],[Category]],0),),"")</f>
        <v/>
      </c>
      <c r="F103" s="3" t="str">
        <f t="array" ref="F103">IFERROR(INDEX(data[[#All],[COMMBUYS MBPO Link2]],MATCH(get_cat!$B103&amp;$A$1,data[[#All],[Vendor Name]]&amp;data[[#All],[Category]],0),),"")</f>
        <v/>
      </c>
      <c r="G103" s="5" t="str">
        <f t="array" ref="G103">IFERROR(INDEX(data[[#All],[Prompt Pay]],MATCH(get_cat!$B103&amp;$A$1,data[[#All],[Vendor Name]]&amp;data[[#All],[Category]],0),),"")</f>
        <v/>
      </c>
      <c r="H103" s="5" t="str">
        <f t="array" ref="H103">IFERROR(INDEX(data[[#All],[% Markup Prevailing Wage2]],MATCH(get_cat!$B103&amp;$A$1,data[[#All],[Vendor Name]]&amp;data[[#All],[Category]],0),),"")</f>
        <v/>
      </c>
      <c r="I103" s="2" t="str">
        <f t="array" ref="I103">IFERROR(INDEX(data[[#All],[Statewide]],MATCH(get_cat!$B103&amp;$A$1,data[[#All],[Vendor Name]]&amp;data[[#All],[Category]],0),),"")</f>
        <v/>
      </c>
      <c r="J103" s="2" t="str">
        <f t="array" ref="J103">IFERROR(INDEX(data[[#All],[Barnstable]],MATCH(get_cat!$B103&amp;$A$1,data[[#All],[Vendor Name]]&amp;data[[#All],[Category]],0),),"")</f>
        <v/>
      </c>
      <c r="K103" s="2" t="str">
        <f t="array" ref="K103">IFERROR(INDEX(data[[#All],[Berkshire]],MATCH(get_cat!$B103&amp;$A$1,data[[#All],[Vendor Name]]&amp;data[[#All],[Category]],0),),"")</f>
        <v/>
      </c>
      <c r="L103" s="2" t="str">
        <f t="array" ref="L103">IFERROR(INDEX(data[[#All],[Bristol]],MATCH(get_cat!$B103&amp;$A$1,data[[#All],[Vendor Name]]&amp;data[[#All],[Category]],0),),"")</f>
        <v/>
      </c>
      <c r="M103" s="2" t="str">
        <f t="array" ref="M103">IFERROR(INDEX(data[[#All],[Dukes]],MATCH(get_cat!$B103&amp;$A$1,data[[#All],[Vendor Name]]&amp;data[[#All],[Category]],0),),"")</f>
        <v/>
      </c>
      <c r="N103" s="2" t="str">
        <f t="array" ref="N103">IFERROR(INDEX(data[[#All],[Essex]],MATCH(get_cat!$B103&amp;$A$1,data[[#All],[Vendor Name]]&amp;data[[#All],[Category]],0),),"")</f>
        <v/>
      </c>
      <c r="O103" s="2" t="str">
        <f t="array" ref="O103">IFERROR(INDEX(data[[#All],[Franklin]],MATCH(get_cat!$B103&amp;$A$1,data[[#All],[Vendor Name]]&amp;data[[#All],[Category]],0),),"")</f>
        <v/>
      </c>
      <c r="P103" s="2" t="str">
        <f t="array" ref="P103">IFERROR(INDEX(data[[#All],[Hampden]],MATCH(get_cat!$B103&amp;$A$1,data[[#All],[Vendor Name]]&amp;data[[#All],[Category]],0),),"")</f>
        <v/>
      </c>
      <c r="Q103" s="2" t="str">
        <f t="array" ref="Q103">IFERROR(INDEX(data[[#All],[Hampshire]],MATCH(get_cat!$B103&amp;$A$1,data[[#All],[Vendor Name]]&amp;data[[#All],[Category]],0),),"")</f>
        <v/>
      </c>
      <c r="R103" s="2" t="str">
        <f t="array" ref="R103">IFERROR(INDEX(data[[#All],[Middlesex]],MATCH(get_cat!$B103&amp;$A$1,data[[#All],[Vendor Name]]&amp;data[[#All],[Category]],0),),"")</f>
        <v/>
      </c>
      <c r="S103" s="2" t="str">
        <f t="array" ref="S103">IFERROR(INDEX(data[[#All],[Nantucket]],MATCH(get_cat!$B103&amp;$A$1,data[[#All],[Vendor Name]]&amp;data[[#All],[Category]],0),),"")</f>
        <v/>
      </c>
      <c r="T103" s="2" t="str">
        <f t="array" ref="T103">IFERROR(INDEX(data[[#All],[Norfolk]],MATCH(get_cat!$B103&amp;$A$1,data[[#All],[Vendor Name]]&amp;data[[#All],[Category]],0),),"")</f>
        <v/>
      </c>
      <c r="U103" s="2" t="str">
        <f t="array" ref="U103">IFERROR(INDEX(data[[#All],[Plymouth]],MATCH(get_cat!$B103&amp;$A$1,data[[#All],[Vendor Name]]&amp;data[[#All],[Category]],0),),"")</f>
        <v/>
      </c>
      <c r="V103" s="2" t="str">
        <f t="array" ref="V103">IFERROR(INDEX(data[[#All],[Suffolk]],MATCH(get_cat!$B103&amp;$A$1,data[[#All],[Vendor Name]]&amp;data[[#All],[Category]],0),),"")</f>
        <v/>
      </c>
      <c r="W103" s="2" t="str">
        <f t="array" ref="W103">IFERROR(INDEX(data[[#All],[Worcester]],MATCH(get_cat!$B103&amp;$A$1,data[[#All],[Vendor Name]]&amp;data[[#All],[Category]],0),),"")</f>
        <v/>
      </c>
      <c r="X103" s="2" t="str">
        <f t="array" ref="X103">IFERROR(INDEX(data[[#All],[Contract Doc ID]],MATCH(get_cat!$B103&amp;$A$1,data[[#All],[Vendor Name]]&amp;data[[#All],[Category]],0),),"")</f>
        <v/>
      </c>
      <c r="Y103" s="19" t="str">
        <f t="array" ref="Y103">IFERROR(INDEX(data[[#All],[OSD Contract Manager]],MATCH(get_cat!$B103&amp;$A$1,data[[#All],[Vendor Name]]&amp;data[[#All],[Category]],0),),"")</f>
        <v/>
      </c>
    </row>
    <row r="104" spans="2:25" ht="19.5" x14ac:dyDescent="0.25">
      <c r="B104" s="8" t="str">
        <f t="array" ref="B104">IFERROR(INDEX(data[[#All],[Vendor Name]],SMALL(IF(data[[#All],[Category]]=$A$1,ROW(data[[#All],[Vendor Name]])),ROW(103:103)),1),"")</f>
        <v/>
      </c>
      <c r="C104" s="3" t="str">
        <f t="array" ref="C104">IFERROR(INDEX(data[[#All],[Vendor Contact Info]],MATCH(get_cat!$B104&amp;$A$1,data[[#All],[Vendor Name]]&amp;data[[#All],[Category]],0),),"")</f>
        <v/>
      </c>
      <c r="D104" s="9" t="str">
        <f t="array" ref="D104">IFERROR(INDEX(data[[#All],[Category]],MATCH(get_cat!$B104&amp;$A$1,data[[#All],[Vendor Name]]&amp;data[[#All],[Category]],0),),"")</f>
        <v/>
      </c>
      <c r="E104" s="3" t="str">
        <f t="array" ref="E104">IFERROR(INDEX(data[[#All],[Email]],MATCH(get_cat!$B104&amp;$A$1,data[[#All],[Vendor Name]]&amp;data[[#All],[Category]],0),),"")</f>
        <v/>
      </c>
      <c r="F104" s="3" t="str">
        <f t="array" ref="F104">IFERROR(INDEX(data[[#All],[COMMBUYS MBPO Link2]],MATCH(get_cat!$B104&amp;$A$1,data[[#All],[Vendor Name]]&amp;data[[#All],[Category]],0),),"")</f>
        <v/>
      </c>
      <c r="G104" s="5" t="str">
        <f t="array" ref="G104">IFERROR(INDEX(data[[#All],[Prompt Pay]],MATCH(get_cat!$B104&amp;$A$1,data[[#All],[Vendor Name]]&amp;data[[#All],[Category]],0),),"")</f>
        <v/>
      </c>
      <c r="H104" s="5" t="str">
        <f t="array" ref="H104">IFERROR(INDEX(data[[#All],[% Markup Prevailing Wage2]],MATCH(get_cat!$B104&amp;$A$1,data[[#All],[Vendor Name]]&amp;data[[#All],[Category]],0),),"")</f>
        <v/>
      </c>
      <c r="I104" s="2" t="str">
        <f t="array" ref="I104">IFERROR(INDEX(data[[#All],[Statewide]],MATCH(get_cat!$B104&amp;$A$1,data[[#All],[Vendor Name]]&amp;data[[#All],[Category]],0),),"")</f>
        <v/>
      </c>
      <c r="J104" s="2" t="str">
        <f t="array" ref="J104">IFERROR(INDEX(data[[#All],[Barnstable]],MATCH(get_cat!$B104&amp;$A$1,data[[#All],[Vendor Name]]&amp;data[[#All],[Category]],0),),"")</f>
        <v/>
      </c>
      <c r="K104" s="2" t="str">
        <f t="array" ref="K104">IFERROR(INDEX(data[[#All],[Berkshire]],MATCH(get_cat!$B104&amp;$A$1,data[[#All],[Vendor Name]]&amp;data[[#All],[Category]],0),),"")</f>
        <v/>
      </c>
      <c r="L104" s="2" t="str">
        <f t="array" ref="L104">IFERROR(INDEX(data[[#All],[Bristol]],MATCH(get_cat!$B104&amp;$A$1,data[[#All],[Vendor Name]]&amp;data[[#All],[Category]],0),),"")</f>
        <v/>
      </c>
      <c r="M104" s="2" t="str">
        <f t="array" ref="M104">IFERROR(INDEX(data[[#All],[Dukes]],MATCH(get_cat!$B104&amp;$A$1,data[[#All],[Vendor Name]]&amp;data[[#All],[Category]],0),),"")</f>
        <v/>
      </c>
      <c r="N104" s="2" t="str">
        <f t="array" ref="N104">IFERROR(INDEX(data[[#All],[Essex]],MATCH(get_cat!$B104&amp;$A$1,data[[#All],[Vendor Name]]&amp;data[[#All],[Category]],0),),"")</f>
        <v/>
      </c>
      <c r="O104" s="2" t="str">
        <f t="array" ref="O104">IFERROR(INDEX(data[[#All],[Franklin]],MATCH(get_cat!$B104&amp;$A$1,data[[#All],[Vendor Name]]&amp;data[[#All],[Category]],0),),"")</f>
        <v/>
      </c>
      <c r="P104" s="2" t="str">
        <f t="array" ref="P104">IFERROR(INDEX(data[[#All],[Hampden]],MATCH(get_cat!$B104&amp;$A$1,data[[#All],[Vendor Name]]&amp;data[[#All],[Category]],0),),"")</f>
        <v/>
      </c>
      <c r="Q104" s="2" t="str">
        <f t="array" ref="Q104">IFERROR(INDEX(data[[#All],[Hampshire]],MATCH(get_cat!$B104&amp;$A$1,data[[#All],[Vendor Name]]&amp;data[[#All],[Category]],0),),"")</f>
        <v/>
      </c>
      <c r="R104" s="2" t="str">
        <f t="array" ref="R104">IFERROR(INDEX(data[[#All],[Middlesex]],MATCH(get_cat!$B104&amp;$A$1,data[[#All],[Vendor Name]]&amp;data[[#All],[Category]],0),),"")</f>
        <v/>
      </c>
      <c r="S104" s="2" t="str">
        <f t="array" ref="S104">IFERROR(INDEX(data[[#All],[Nantucket]],MATCH(get_cat!$B104&amp;$A$1,data[[#All],[Vendor Name]]&amp;data[[#All],[Category]],0),),"")</f>
        <v/>
      </c>
      <c r="T104" s="2" t="str">
        <f t="array" ref="T104">IFERROR(INDEX(data[[#All],[Norfolk]],MATCH(get_cat!$B104&amp;$A$1,data[[#All],[Vendor Name]]&amp;data[[#All],[Category]],0),),"")</f>
        <v/>
      </c>
      <c r="U104" s="2" t="str">
        <f t="array" ref="U104">IFERROR(INDEX(data[[#All],[Plymouth]],MATCH(get_cat!$B104&amp;$A$1,data[[#All],[Vendor Name]]&amp;data[[#All],[Category]],0),),"")</f>
        <v/>
      </c>
      <c r="V104" s="2" t="str">
        <f t="array" ref="V104">IFERROR(INDEX(data[[#All],[Suffolk]],MATCH(get_cat!$B104&amp;$A$1,data[[#All],[Vendor Name]]&amp;data[[#All],[Category]],0),),"")</f>
        <v/>
      </c>
      <c r="W104" s="2" t="str">
        <f t="array" ref="W104">IFERROR(INDEX(data[[#All],[Worcester]],MATCH(get_cat!$B104&amp;$A$1,data[[#All],[Vendor Name]]&amp;data[[#All],[Category]],0),),"")</f>
        <v/>
      </c>
      <c r="X104" s="2" t="str">
        <f t="array" ref="X104">IFERROR(INDEX(data[[#All],[Contract Doc ID]],MATCH(get_cat!$B104&amp;$A$1,data[[#All],[Vendor Name]]&amp;data[[#All],[Category]],0),),"")</f>
        <v/>
      </c>
      <c r="Y104" s="19" t="str">
        <f t="array" ref="Y104">IFERROR(INDEX(data[[#All],[OSD Contract Manager]],MATCH(get_cat!$B104&amp;$A$1,data[[#All],[Vendor Name]]&amp;data[[#All],[Category]],0),),"")</f>
        <v/>
      </c>
    </row>
    <row r="105" spans="2:25" ht="19.5" x14ac:dyDescent="0.25">
      <c r="B105" s="8" t="str">
        <f t="array" ref="B105">IFERROR(INDEX(data[[#All],[Vendor Name]],SMALL(IF(data[[#All],[Category]]=$A$1,ROW(data[[#All],[Vendor Name]])),ROW(104:104)),1),"")</f>
        <v/>
      </c>
      <c r="C105" s="3" t="str">
        <f t="array" ref="C105">IFERROR(INDEX(data[[#All],[Vendor Contact Info]],MATCH(get_cat!$B105&amp;$A$1,data[[#All],[Vendor Name]]&amp;data[[#All],[Category]],0),),"")</f>
        <v/>
      </c>
      <c r="D105" s="9" t="str">
        <f t="array" ref="D105">IFERROR(INDEX(data[[#All],[Category]],MATCH(get_cat!$B105&amp;$A$1,data[[#All],[Vendor Name]]&amp;data[[#All],[Category]],0),),"")</f>
        <v/>
      </c>
      <c r="E105" s="3" t="str">
        <f t="array" ref="E105">IFERROR(INDEX(data[[#All],[Email]],MATCH(get_cat!$B105&amp;$A$1,data[[#All],[Vendor Name]]&amp;data[[#All],[Category]],0),),"")</f>
        <v/>
      </c>
      <c r="F105" s="3" t="str">
        <f t="array" ref="F105">IFERROR(INDEX(data[[#All],[COMMBUYS MBPO Link2]],MATCH(get_cat!$B105&amp;$A$1,data[[#All],[Vendor Name]]&amp;data[[#All],[Category]],0),),"")</f>
        <v/>
      </c>
      <c r="G105" s="5" t="str">
        <f t="array" ref="G105">IFERROR(INDEX(data[[#All],[Prompt Pay]],MATCH(get_cat!$B105&amp;$A$1,data[[#All],[Vendor Name]]&amp;data[[#All],[Category]],0),),"")</f>
        <v/>
      </c>
      <c r="H105" s="5" t="str">
        <f t="array" ref="H105">IFERROR(INDEX(data[[#All],[% Markup Prevailing Wage2]],MATCH(get_cat!$B105&amp;$A$1,data[[#All],[Vendor Name]]&amp;data[[#All],[Category]],0),),"")</f>
        <v/>
      </c>
      <c r="I105" s="2" t="str">
        <f t="array" ref="I105">IFERROR(INDEX(data[[#All],[Statewide]],MATCH(get_cat!$B105&amp;$A$1,data[[#All],[Vendor Name]]&amp;data[[#All],[Category]],0),),"")</f>
        <v/>
      </c>
      <c r="J105" s="2" t="str">
        <f t="array" ref="J105">IFERROR(INDEX(data[[#All],[Barnstable]],MATCH(get_cat!$B105&amp;$A$1,data[[#All],[Vendor Name]]&amp;data[[#All],[Category]],0),),"")</f>
        <v/>
      </c>
      <c r="K105" s="2" t="str">
        <f t="array" ref="K105">IFERROR(INDEX(data[[#All],[Berkshire]],MATCH(get_cat!$B105&amp;$A$1,data[[#All],[Vendor Name]]&amp;data[[#All],[Category]],0),),"")</f>
        <v/>
      </c>
      <c r="L105" s="2" t="str">
        <f t="array" ref="L105">IFERROR(INDEX(data[[#All],[Bristol]],MATCH(get_cat!$B105&amp;$A$1,data[[#All],[Vendor Name]]&amp;data[[#All],[Category]],0),),"")</f>
        <v/>
      </c>
      <c r="M105" s="2" t="str">
        <f t="array" ref="M105">IFERROR(INDEX(data[[#All],[Dukes]],MATCH(get_cat!$B105&amp;$A$1,data[[#All],[Vendor Name]]&amp;data[[#All],[Category]],0),),"")</f>
        <v/>
      </c>
      <c r="N105" s="2" t="str">
        <f t="array" ref="N105">IFERROR(INDEX(data[[#All],[Essex]],MATCH(get_cat!$B105&amp;$A$1,data[[#All],[Vendor Name]]&amp;data[[#All],[Category]],0),),"")</f>
        <v/>
      </c>
      <c r="O105" s="2" t="str">
        <f t="array" ref="O105">IFERROR(INDEX(data[[#All],[Franklin]],MATCH(get_cat!$B105&amp;$A$1,data[[#All],[Vendor Name]]&amp;data[[#All],[Category]],0),),"")</f>
        <v/>
      </c>
      <c r="P105" s="2" t="str">
        <f t="array" ref="P105">IFERROR(INDEX(data[[#All],[Hampden]],MATCH(get_cat!$B105&amp;$A$1,data[[#All],[Vendor Name]]&amp;data[[#All],[Category]],0),),"")</f>
        <v/>
      </c>
      <c r="Q105" s="2" t="str">
        <f t="array" ref="Q105">IFERROR(INDEX(data[[#All],[Hampshire]],MATCH(get_cat!$B105&amp;$A$1,data[[#All],[Vendor Name]]&amp;data[[#All],[Category]],0),),"")</f>
        <v/>
      </c>
      <c r="R105" s="2" t="str">
        <f t="array" ref="R105">IFERROR(INDEX(data[[#All],[Middlesex]],MATCH(get_cat!$B105&amp;$A$1,data[[#All],[Vendor Name]]&amp;data[[#All],[Category]],0),),"")</f>
        <v/>
      </c>
      <c r="S105" s="2" t="str">
        <f t="array" ref="S105">IFERROR(INDEX(data[[#All],[Nantucket]],MATCH(get_cat!$B105&amp;$A$1,data[[#All],[Vendor Name]]&amp;data[[#All],[Category]],0),),"")</f>
        <v/>
      </c>
      <c r="T105" s="2" t="str">
        <f t="array" ref="T105">IFERROR(INDEX(data[[#All],[Norfolk]],MATCH(get_cat!$B105&amp;$A$1,data[[#All],[Vendor Name]]&amp;data[[#All],[Category]],0),),"")</f>
        <v/>
      </c>
      <c r="U105" s="2" t="str">
        <f t="array" ref="U105">IFERROR(INDEX(data[[#All],[Plymouth]],MATCH(get_cat!$B105&amp;$A$1,data[[#All],[Vendor Name]]&amp;data[[#All],[Category]],0),),"")</f>
        <v/>
      </c>
      <c r="V105" s="2" t="str">
        <f t="array" ref="V105">IFERROR(INDEX(data[[#All],[Suffolk]],MATCH(get_cat!$B105&amp;$A$1,data[[#All],[Vendor Name]]&amp;data[[#All],[Category]],0),),"")</f>
        <v/>
      </c>
      <c r="W105" s="2" t="str">
        <f t="array" ref="W105">IFERROR(INDEX(data[[#All],[Worcester]],MATCH(get_cat!$B105&amp;$A$1,data[[#All],[Vendor Name]]&amp;data[[#All],[Category]],0),),"")</f>
        <v/>
      </c>
      <c r="X105" s="2" t="str">
        <f t="array" ref="X105">IFERROR(INDEX(data[[#All],[Contract Doc ID]],MATCH(get_cat!$B105&amp;$A$1,data[[#All],[Vendor Name]]&amp;data[[#All],[Category]],0),),"")</f>
        <v/>
      </c>
      <c r="Y105" s="19" t="str">
        <f t="array" ref="Y105">IFERROR(INDEX(data[[#All],[OSD Contract Manager]],MATCH(get_cat!$B105&amp;$A$1,data[[#All],[Vendor Name]]&amp;data[[#All],[Category]],0),),"")</f>
        <v/>
      </c>
    </row>
    <row r="106" spans="2:25" ht="19.5" x14ac:dyDescent="0.25">
      <c r="B106" s="8" t="str">
        <f t="array" ref="B106">IFERROR(INDEX(data[[#All],[Vendor Name]],SMALL(IF(data[[#All],[Category]]=$A$1,ROW(data[[#All],[Vendor Name]])),ROW(105:105)),1),"")</f>
        <v/>
      </c>
      <c r="C106" s="3" t="str">
        <f t="array" ref="C106">IFERROR(INDEX(data[[#All],[Vendor Contact Info]],MATCH(get_cat!$B106&amp;$A$1,data[[#All],[Vendor Name]]&amp;data[[#All],[Category]],0),),"")</f>
        <v/>
      </c>
      <c r="D106" s="9" t="str">
        <f t="array" ref="D106">IFERROR(INDEX(data[[#All],[Category]],MATCH(get_cat!$B106&amp;$A$1,data[[#All],[Vendor Name]]&amp;data[[#All],[Category]],0),),"")</f>
        <v/>
      </c>
      <c r="E106" s="3" t="str">
        <f t="array" ref="E106">IFERROR(INDEX(data[[#All],[Email]],MATCH(get_cat!$B106&amp;$A$1,data[[#All],[Vendor Name]]&amp;data[[#All],[Category]],0),),"")</f>
        <v/>
      </c>
      <c r="F106" s="3" t="str">
        <f t="array" ref="F106">IFERROR(INDEX(data[[#All],[COMMBUYS MBPO Link2]],MATCH(get_cat!$B106&amp;$A$1,data[[#All],[Vendor Name]]&amp;data[[#All],[Category]],0),),"")</f>
        <v/>
      </c>
      <c r="G106" s="5" t="str">
        <f t="array" ref="G106">IFERROR(INDEX(data[[#All],[Prompt Pay]],MATCH(get_cat!$B106&amp;$A$1,data[[#All],[Vendor Name]]&amp;data[[#All],[Category]],0),),"")</f>
        <v/>
      </c>
      <c r="H106" s="5" t="str">
        <f t="array" ref="H106">IFERROR(INDEX(data[[#All],[% Markup Prevailing Wage2]],MATCH(get_cat!$B106&amp;$A$1,data[[#All],[Vendor Name]]&amp;data[[#All],[Category]],0),),"")</f>
        <v/>
      </c>
      <c r="I106" s="2" t="str">
        <f t="array" ref="I106">IFERROR(INDEX(data[[#All],[Statewide]],MATCH(get_cat!$B106&amp;$A$1,data[[#All],[Vendor Name]]&amp;data[[#All],[Category]],0),),"")</f>
        <v/>
      </c>
      <c r="J106" s="2" t="str">
        <f t="array" ref="J106">IFERROR(INDEX(data[[#All],[Barnstable]],MATCH(get_cat!$B106&amp;$A$1,data[[#All],[Vendor Name]]&amp;data[[#All],[Category]],0),),"")</f>
        <v/>
      </c>
      <c r="K106" s="2" t="str">
        <f t="array" ref="K106">IFERROR(INDEX(data[[#All],[Berkshire]],MATCH(get_cat!$B106&amp;$A$1,data[[#All],[Vendor Name]]&amp;data[[#All],[Category]],0),),"")</f>
        <v/>
      </c>
      <c r="L106" s="2" t="str">
        <f t="array" ref="L106">IFERROR(INDEX(data[[#All],[Bristol]],MATCH(get_cat!$B106&amp;$A$1,data[[#All],[Vendor Name]]&amp;data[[#All],[Category]],0),),"")</f>
        <v/>
      </c>
      <c r="M106" s="2" t="str">
        <f t="array" ref="M106">IFERROR(INDEX(data[[#All],[Dukes]],MATCH(get_cat!$B106&amp;$A$1,data[[#All],[Vendor Name]]&amp;data[[#All],[Category]],0),),"")</f>
        <v/>
      </c>
      <c r="N106" s="2" t="str">
        <f t="array" ref="N106">IFERROR(INDEX(data[[#All],[Essex]],MATCH(get_cat!$B106&amp;$A$1,data[[#All],[Vendor Name]]&amp;data[[#All],[Category]],0),),"")</f>
        <v/>
      </c>
      <c r="O106" s="2" t="str">
        <f t="array" ref="O106">IFERROR(INDEX(data[[#All],[Franklin]],MATCH(get_cat!$B106&amp;$A$1,data[[#All],[Vendor Name]]&amp;data[[#All],[Category]],0),),"")</f>
        <v/>
      </c>
      <c r="P106" s="2" t="str">
        <f t="array" ref="P106">IFERROR(INDEX(data[[#All],[Hampden]],MATCH(get_cat!$B106&amp;$A$1,data[[#All],[Vendor Name]]&amp;data[[#All],[Category]],0),),"")</f>
        <v/>
      </c>
      <c r="Q106" s="2" t="str">
        <f t="array" ref="Q106">IFERROR(INDEX(data[[#All],[Hampshire]],MATCH(get_cat!$B106&amp;$A$1,data[[#All],[Vendor Name]]&amp;data[[#All],[Category]],0),),"")</f>
        <v/>
      </c>
      <c r="R106" s="2" t="str">
        <f t="array" ref="R106">IFERROR(INDEX(data[[#All],[Middlesex]],MATCH(get_cat!$B106&amp;$A$1,data[[#All],[Vendor Name]]&amp;data[[#All],[Category]],0),),"")</f>
        <v/>
      </c>
      <c r="S106" s="2" t="str">
        <f t="array" ref="S106">IFERROR(INDEX(data[[#All],[Nantucket]],MATCH(get_cat!$B106&amp;$A$1,data[[#All],[Vendor Name]]&amp;data[[#All],[Category]],0),),"")</f>
        <v/>
      </c>
      <c r="T106" s="2" t="str">
        <f t="array" ref="T106">IFERROR(INDEX(data[[#All],[Norfolk]],MATCH(get_cat!$B106&amp;$A$1,data[[#All],[Vendor Name]]&amp;data[[#All],[Category]],0),),"")</f>
        <v/>
      </c>
      <c r="U106" s="2" t="str">
        <f t="array" ref="U106">IFERROR(INDEX(data[[#All],[Plymouth]],MATCH(get_cat!$B106&amp;$A$1,data[[#All],[Vendor Name]]&amp;data[[#All],[Category]],0),),"")</f>
        <v/>
      </c>
      <c r="V106" s="2" t="str">
        <f t="array" ref="V106">IFERROR(INDEX(data[[#All],[Suffolk]],MATCH(get_cat!$B106&amp;$A$1,data[[#All],[Vendor Name]]&amp;data[[#All],[Category]],0),),"")</f>
        <v/>
      </c>
      <c r="W106" s="2" t="str">
        <f t="array" ref="W106">IFERROR(INDEX(data[[#All],[Worcester]],MATCH(get_cat!$B106&amp;$A$1,data[[#All],[Vendor Name]]&amp;data[[#All],[Category]],0),),"")</f>
        <v/>
      </c>
      <c r="X106" s="2" t="str">
        <f t="array" ref="X106">IFERROR(INDEX(data[[#All],[Contract Doc ID]],MATCH(get_cat!$B106&amp;$A$1,data[[#All],[Vendor Name]]&amp;data[[#All],[Category]],0),),"")</f>
        <v/>
      </c>
      <c r="Y106" s="19" t="str">
        <f t="array" ref="Y106">IFERROR(INDEX(data[[#All],[OSD Contract Manager]],MATCH(get_cat!$B106&amp;$A$1,data[[#All],[Vendor Name]]&amp;data[[#All],[Category]],0),),"")</f>
        <v/>
      </c>
    </row>
    <row r="107" spans="2:25" ht="19.5" x14ac:dyDescent="0.25">
      <c r="B107" s="8" t="str">
        <f t="array" ref="B107">IFERROR(INDEX(data[[#All],[Vendor Name]],SMALL(IF(data[[#All],[Category]]=$A$1,ROW(data[[#All],[Vendor Name]])),ROW(106:106)),1),"")</f>
        <v/>
      </c>
      <c r="C107" s="3" t="str">
        <f t="array" ref="C107">IFERROR(INDEX(data[[#All],[Vendor Contact Info]],MATCH(get_cat!$B107&amp;$A$1,data[[#All],[Vendor Name]]&amp;data[[#All],[Category]],0),),"")</f>
        <v/>
      </c>
      <c r="D107" s="9" t="str">
        <f t="array" ref="D107">IFERROR(INDEX(data[[#All],[Category]],MATCH(get_cat!$B107&amp;$A$1,data[[#All],[Vendor Name]]&amp;data[[#All],[Category]],0),),"")</f>
        <v/>
      </c>
      <c r="E107" s="3" t="str">
        <f t="array" ref="E107">IFERROR(INDEX(data[[#All],[Email]],MATCH(get_cat!$B107&amp;$A$1,data[[#All],[Vendor Name]]&amp;data[[#All],[Category]],0),),"")</f>
        <v/>
      </c>
      <c r="F107" s="3" t="str">
        <f t="array" ref="F107">IFERROR(INDEX(data[[#All],[COMMBUYS MBPO Link2]],MATCH(get_cat!$B107&amp;$A$1,data[[#All],[Vendor Name]]&amp;data[[#All],[Category]],0),),"")</f>
        <v/>
      </c>
      <c r="G107" s="5" t="str">
        <f t="array" ref="G107">IFERROR(INDEX(data[[#All],[Prompt Pay]],MATCH(get_cat!$B107&amp;$A$1,data[[#All],[Vendor Name]]&amp;data[[#All],[Category]],0),),"")</f>
        <v/>
      </c>
      <c r="H107" s="5" t="str">
        <f t="array" ref="H107">IFERROR(INDEX(data[[#All],[% Markup Prevailing Wage2]],MATCH(get_cat!$B107&amp;$A$1,data[[#All],[Vendor Name]]&amp;data[[#All],[Category]],0),),"")</f>
        <v/>
      </c>
      <c r="I107" s="2" t="str">
        <f t="array" ref="I107">IFERROR(INDEX(data[[#All],[Statewide]],MATCH(get_cat!$B107&amp;$A$1,data[[#All],[Vendor Name]]&amp;data[[#All],[Category]],0),),"")</f>
        <v/>
      </c>
      <c r="J107" s="2" t="str">
        <f t="array" ref="J107">IFERROR(INDEX(data[[#All],[Barnstable]],MATCH(get_cat!$B107&amp;$A$1,data[[#All],[Vendor Name]]&amp;data[[#All],[Category]],0),),"")</f>
        <v/>
      </c>
      <c r="K107" s="2" t="str">
        <f t="array" ref="K107">IFERROR(INDEX(data[[#All],[Berkshire]],MATCH(get_cat!$B107&amp;$A$1,data[[#All],[Vendor Name]]&amp;data[[#All],[Category]],0),),"")</f>
        <v/>
      </c>
      <c r="L107" s="2" t="str">
        <f t="array" ref="L107">IFERROR(INDEX(data[[#All],[Bristol]],MATCH(get_cat!$B107&amp;$A$1,data[[#All],[Vendor Name]]&amp;data[[#All],[Category]],0),),"")</f>
        <v/>
      </c>
      <c r="M107" s="2" t="str">
        <f t="array" ref="M107">IFERROR(INDEX(data[[#All],[Dukes]],MATCH(get_cat!$B107&amp;$A$1,data[[#All],[Vendor Name]]&amp;data[[#All],[Category]],0),),"")</f>
        <v/>
      </c>
      <c r="N107" s="2" t="str">
        <f t="array" ref="N107">IFERROR(INDEX(data[[#All],[Essex]],MATCH(get_cat!$B107&amp;$A$1,data[[#All],[Vendor Name]]&amp;data[[#All],[Category]],0),),"")</f>
        <v/>
      </c>
      <c r="O107" s="2" t="str">
        <f t="array" ref="O107">IFERROR(INDEX(data[[#All],[Franklin]],MATCH(get_cat!$B107&amp;$A$1,data[[#All],[Vendor Name]]&amp;data[[#All],[Category]],0),),"")</f>
        <v/>
      </c>
      <c r="P107" s="2" t="str">
        <f t="array" ref="P107">IFERROR(INDEX(data[[#All],[Hampden]],MATCH(get_cat!$B107&amp;$A$1,data[[#All],[Vendor Name]]&amp;data[[#All],[Category]],0),),"")</f>
        <v/>
      </c>
      <c r="Q107" s="2" t="str">
        <f t="array" ref="Q107">IFERROR(INDEX(data[[#All],[Hampshire]],MATCH(get_cat!$B107&amp;$A$1,data[[#All],[Vendor Name]]&amp;data[[#All],[Category]],0),),"")</f>
        <v/>
      </c>
      <c r="R107" s="2" t="str">
        <f t="array" ref="R107">IFERROR(INDEX(data[[#All],[Middlesex]],MATCH(get_cat!$B107&amp;$A$1,data[[#All],[Vendor Name]]&amp;data[[#All],[Category]],0),),"")</f>
        <v/>
      </c>
      <c r="S107" s="2" t="str">
        <f t="array" ref="S107">IFERROR(INDEX(data[[#All],[Nantucket]],MATCH(get_cat!$B107&amp;$A$1,data[[#All],[Vendor Name]]&amp;data[[#All],[Category]],0),),"")</f>
        <v/>
      </c>
      <c r="T107" s="2" t="str">
        <f t="array" ref="T107">IFERROR(INDEX(data[[#All],[Norfolk]],MATCH(get_cat!$B107&amp;$A$1,data[[#All],[Vendor Name]]&amp;data[[#All],[Category]],0),),"")</f>
        <v/>
      </c>
      <c r="U107" s="2" t="str">
        <f t="array" ref="U107">IFERROR(INDEX(data[[#All],[Plymouth]],MATCH(get_cat!$B107&amp;$A$1,data[[#All],[Vendor Name]]&amp;data[[#All],[Category]],0),),"")</f>
        <v/>
      </c>
      <c r="V107" s="2" t="str">
        <f t="array" ref="V107">IFERROR(INDEX(data[[#All],[Suffolk]],MATCH(get_cat!$B107&amp;$A$1,data[[#All],[Vendor Name]]&amp;data[[#All],[Category]],0),),"")</f>
        <v/>
      </c>
      <c r="W107" s="2" t="str">
        <f t="array" ref="W107">IFERROR(INDEX(data[[#All],[Worcester]],MATCH(get_cat!$B107&amp;$A$1,data[[#All],[Vendor Name]]&amp;data[[#All],[Category]],0),),"")</f>
        <v/>
      </c>
      <c r="X107" s="2" t="str">
        <f t="array" ref="X107">IFERROR(INDEX(data[[#All],[Contract Doc ID]],MATCH(get_cat!$B107&amp;$A$1,data[[#All],[Vendor Name]]&amp;data[[#All],[Category]],0),),"")</f>
        <v/>
      </c>
      <c r="Y107" s="19" t="str">
        <f t="array" ref="Y107">IFERROR(INDEX(data[[#All],[OSD Contract Manager]],MATCH(get_cat!$B107&amp;$A$1,data[[#All],[Vendor Name]]&amp;data[[#All],[Category]],0),),"")</f>
        <v/>
      </c>
    </row>
    <row r="108" spans="2:25" ht="19.5" x14ac:dyDescent="0.25">
      <c r="B108" s="8" t="str">
        <f t="array" ref="B108">IFERROR(INDEX(data[[#All],[Vendor Name]],SMALL(IF(data[[#All],[Category]]=$A$1,ROW(data[[#All],[Vendor Name]])),ROW(107:107)),1),"")</f>
        <v/>
      </c>
      <c r="C108" s="3" t="str">
        <f t="array" ref="C108">IFERROR(INDEX(data[[#All],[Vendor Contact Info]],MATCH(get_cat!$B108&amp;$A$1,data[[#All],[Vendor Name]]&amp;data[[#All],[Category]],0),),"")</f>
        <v/>
      </c>
      <c r="D108" s="9" t="str">
        <f t="array" ref="D108">IFERROR(INDEX(data[[#All],[Category]],MATCH(get_cat!$B108&amp;$A$1,data[[#All],[Vendor Name]]&amp;data[[#All],[Category]],0),),"")</f>
        <v/>
      </c>
      <c r="E108" s="3" t="str">
        <f t="array" ref="E108">IFERROR(INDEX(data[[#All],[Email]],MATCH(get_cat!$B108&amp;$A$1,data[[#All],[Vendor Name]]&amp;data[[#All],[Category]],0),),"")</f>
        <v/>
      </c>
      <c r="F108" s="3" t="str">
        <f t="array" ref="F108">IFERROR(INDEX(data[[#All],[COMMBUYS MBPO Link2]],MATCH(get_cat!$B108&amp;$A$1,data[[#All],[Vendor Name]]&amp;data[[#All],[Category]],0),),"")</f>
        <v/>
      </c>
      <c r="G108" s="5" t="str">
        <f t="array" ref="G108">IFERROR(INDEX(data[[#All],[Prompt Pay]],MATCH(get_cat!$B108&amp;$A$1,data[[#All],[Vendor Name]]&amp;data[[#All],[Category]],0),),"")</f>
        <v/>
      </c>
      <c r="H108" s="5" t="str">
        <f t="array" ref="H108">IFERROR(INDEX(data[[#All],[% Markup Prevailing Wage2]],MATCH(get_cat!$B108&amp;$A$1,data[[#All],[Vendor Name]]&amp;data[[#All],[Category]],0),),"")</f>
        <v/>
      </c>
      <c r="I108" s="2" t="str">
        <f t="array" ref="I108">IFERROR(INDEX(data[[#All],[Statewide]],MATCH(get_cat!$B108&amp;$A$1,data[[#All],[Vendor Name]]&amp;data[[#All],[Category]],0),),"")</f>
        <v/>
      </c>
      <c r="J108" s="2" t="str">
        <f t="array" ref="J108">IFERROR(INDEX(data[[#All],[Barnstable]],MATCH(get_cat!$B108&amp;$A$1,data[[#All],[Vendor Name]]&amp;data[[#All],[Category]],0),),"")</f>
        <v/>
      </c>
      <c r="K108" s="2" t="str">
        <f t="array" ref="K108">IFERROR(INDEX(data[[#All],[Berkshire]],MATCH(get_cat!$B108&amp;$A$1,data[[#All],[Vendor Name]]&amp;data[[#All],[Category]],0),),"")</f>
        <v/>
      </c>
      <c r="L108" s="2" t="str">
        <f t="array" ref="L108">IFERROR(INDEX(data[[#All],[Bristol]],MATCH(get_cat!$B108&amp;$A$1,data[[#All],[Vendor Name]]&amp;data[[#All],[Category]],0),),"")</f>
        <v/>
      </c>
      <c r="M108" s="2" t="str">
        <f t="array" ref="M108">IFERROR(INDEX(data[[#All],[Dukes]],MATCH(get_cat!$B108&amp;$A$1,data[[#All],[Vendor Name]]&amp;data[[#All],[Category]],0),),"")</f>
        <v/>
      </c>
      <c r="N108" s="2" t="str">
        <f t="array" ref="N108">IFERROR(INDEX(data[[#All],[Essex]],MATCH(get_cat!$B108&amp;$A$1,data[[#All],[Vendor Name]]&amp;data[[#All],[Category]],0),),"")</f>
        <v/>
      </c>
      <c r="O108" s="2" t="str">
        <f t="array" ref="O108">IFERROR(INDEX(data[[#All],[Franklin]],MATCH(get_cat!$B108&amp;$A$1,data[[#All],[Vendor Name]]&amp;data[[#All],[Category]],0),),"")</f>
        <v/>
      </c>
      <c r="P108" s="2" t="str">
        <f t="array" ref="P108">IFERROR(INDEX(data[[#All],[Hampden]],MATCH(get_cat!$B108&amp;$A$1,data[[#All],[Vendor Name]]&amp;data[[#All],[Category]],0),),"")</f>
        <v/>
      </c>
      <c r="Q108" s="2" t="str">
        <f t="array" ref="Q108">IFERROR(INDEX(data[[#All],[Hampshire]],MATCH(get_cat!$B108&amp;$A$1,data[[#All],[Vendor Name]]&amp;data[[#All],[Category]],0),),"")</f>
        <v/>
      </c>
      <c r="R108" s="2" t="str">
        <f t="array" ref="R108">IFERROR(INDEX(data[[#All],[Middlesex]],MATCH(get_cat!$B108&amp;$A$1,data[[#All],[Vendor Name]]&amp;data[[#All],[Category]],0),),"")</f>
        <v/>
      </c>
      <c r="S108" s="2" t="str">
        <f t="array" ref="S108">IFERROR(INDEX(data[[#All],[Nantucket]],MATCH(get_cat!$B108&amp;$A$1,data[[#All],[Vendor Name]]&amp;data[[#All],[Category]],0),),"")</f>
        <v/>
      </c>
      <c r="T108" s="2" t="str">
        <f t="array" ref="T108">IFERROR(INDEX(data[[#All],[Norfolk]],MATCH(get_cat!$B108&amp;$A$1,data[[#All],[Vendor Name]]&amp;data[[#All],[Category]],0),),"")</f>
        <v/>
      </c>
      <c r="U108" s="2" t="str">
        <f t="array" ref="U108">IFERROR(INDEX(data[[#All],[Plymouth]],MATCH(get_cat!$B108&amp;$A$1,data[[#All],[Vendor Name]]&amp;data[[#All],[Category]],0),),"")</f>
        <v/>
      </c>
      <c r="V108" s="2" t="str">
        <f t="array" ref="V108">IFERROR(INDEX(data[[#All],[Suffolk]],MATCH(get_cat!$B108&amp;$A$1,data[[#All],[Vendor Name]]&amp;data[[#All],[Category]],0),),"")</f>
        <v/>
      </c>
      <c r="W108" s="2" t="str">
        <f t="array" ref="W108">IFERROR(INDEX(data[[#All],[Worcester]],MATCH(get_cat!$B108&amp;$A$1,data[[#All],[Vendor Name]]&amp;data[[#All],[Category]],0),),"")</f>
        <v/>
      </c>
      <c r="X108" s="2" t="str">
        <f t="array" ref="X108">IFERROR(INDEX(data[[#All],[Contract Doc ID]],MATCH(get_cat!$B108&amp;$A$1,data[[#All],[Vendor Name]]&amp;data[[#All],[Category]],0),),"")</f>
        <v/>
      </c>
      <c r="Y108" s="19" t="str">
        <f t="array" ref="Y108">IFERROR(INDEX(data[[#All],[OSD Contract Manager]],MATCH(get_cat!$B108&amp;$A$1,data[[#All],[Vendor Name]]&amp;data[[#All],[Category]],0),),"")</f>
        <v/>
      </c>
    </row>
    <row r="109" spans="2:25" ht="19.5" x14ac:dyDescent="0.25">
      <c r="B109" s="8" t="str">
        <f t="array" ref="B109">IFERROR(INDEX(data[[#All],[Vendor Name]],SMALL(IF(data[[#All],[Category]]=$A$1,ROW(data[[#All],[Vendor Name]])),ROW(108:108)),1),"")</f>
        <v/>
      </c>
      <c r="C109" s="3" t="str">
        <f t="array" ref="C109">IFERROR(INDEX(data[[#All],[Vendor Contact Info]],MATCH(get_cat!$B109&amp;$A$1,data[[#All],[Vendor Name]]&amp;data[[#All],[Category]],0),),"")</f>
        <v/>
      </c>
      <c r="D109" s="9" t="str">
        <f t="array" ref="D109">IFERROR(INDEX(data[[#All],[Category]],MATCH(get_cat!$B109&amp;$A$1,data[[#All],[Vendor Name]]&amp;data[[#All],[Category]],0),),"")</f>
        <v/>
      </c>
      <c r="E109" s="3" t="str">
        <f t="array" ref="E109">IFERROR(INDEX(data[[#All],[Email]],MATCH(get_cat!$B109&amp;$A$1,data[[#All],[Vendor Name]]&amp;data[[#All],[Category]],0),),"")</f>
        <v/>
      </c>
      <c r="F109" s="3" t="str">
        <f t="array" ref="F109">IFERROR(INDEX(data[[#All],[COMMBUYS MBPO Link2]],MATCH(get_cat!$B109&amp;$A$1,data[[#All],[Vendor Name]]&amp;data[[#All],[Category]],0),),"")</f>
        <v/>
      </c>
      <c r="G109" s="5" t="str">
        <f t="array" ref="G109">IFERROR(INDEX(data[[#All],[Prompt Pay]],MATCH(get_cat!$B109&amp;$A$1,data[[#All],[Vendor Name]]&amp;data[[#All],[Category]],0),),"")</f>
        <v/>
      </c>
      <c r="H109" s="5" t="str">
        <f t="array" ref="H109">IFERROR(INDEX(data[[#All],[% Markup Prevailing Wage2]],MATCH(get_cat!$B109&amp;$A$1,data[[#All],[Vendor Name]]&amp;data[[#All],[Category]],0),),"")</f>
        <v/>
      </c>
      <c r="I109" s="2" t="str">
        <f t="array" ref="I109">IFERROR(INDEX(data[[#All],[Statewide]],MATCH(get_cat!$B109&amp;$A$1,data[[#All],[Vendor Name]]&amp;data[[#All],[Category]],0),),"")</f>
        <v/>
      </c>
      <c r="J109" s="2" t="str">
        <f t="array" ref="J109">IFERROR(INDEX(data[[#All],[Barnstable]],MATCH(get_cat!$B109&amp;$A$1,data[[#All],[Vendor Name]]&amp;data[[#All],[Category]],0),),"")</f>
        <v/>
      </c>
      <c r="K109" s="2" t="str">
        <f t="array" ref="K109">IFERROR(INDEX(data[[#All],[Berkshire]],MATCH(get_cat!$B109&amp;$A$1,data[[#All],[Vendor Name]]&amp;data[[#All],[Category]],0),),"")</f>
        <v/>
      </c>
      <c r="L109" s="2" t="str">
        <f t="array" ref="L109">IFERROR(INDEX(data[[#All],[Bristol]],MATCH(get_cat!$B109&amp;$A$1,data[[#All],[Vendor Name]]&amp;data[[#All],[Category]],0),),"")</f>
        <v/>
      </c>
      <c r="M109" s="2" t="str">
        <f t="array" ref="M109">IFERROR(INDEX(data[[#All],[Dukes]],MATCH(get_cat!$B109&amp;$A$1,data[[#All],[Vendor Name]]&amp;data[[#All],[Category]],0),),"")</f>
        <v/>
      </c>
      <c r="N109" s="2" t="str">
        <f t="array" ref="N109">IFERROR(INDEX(data[[#All],[Essex]],MATCH(get_cat!$B109&amp;$A$1,data[[#All],[Vendor Name]]&amp;data[[#All],[Category]],0),),"")</f>
        <v/>
      </c>
      <c r="O109" s="2" t="str">
        <f t="array" ref="O109">IFERROR(INDEX(data[[#All],[Franklin]],MATCH(get_cat!$B109&amp;$A$1,data[[#All],[Vendor Name]]&amp;data[[#All],[Category]],0),),"")</f>
        <v/>
      </c>
      <c r="P109" s="2" t="str">
        <f t="array" ref="P109">IFERROR(INDEX(data[[#All],[Hampden]],MATCH(get_cat!$B109&amp;$A$1,data[[#All],[Vendor Name]]&amp;data[[#All],[Category]],0),),"")</f>
        <v/>
      </c>
      <c r="Q109" s="2" t="str">
        <f t="array" ref="Q109">IFERROR(INDEX(data[[#All],[Hampshire]],MATCH(get_cat!$B109&amp;$A$1,data[[#All],[Vendor Name]]&amp;data[[#All],[Category]],0),),"")</f>
        <v/>
      </c>
      <c r="R109" s="2" t="str">
        <f t="array" ref="R109">IFERROR(INDEX(data[[#All],[Middlesex]],MATCH(get_cat!$B109&amp;$A$1,data[[#All],[Vendor Name]]&amp;data[[#All],[Category]],0),),"")</f>
        <v/>
      </c>
      <c r="S109" s="2" t="str">
        <f t="array" ref="S109">IFERROR(INDEX(data[[#All],[Nantucket]],MATCH(get_cat!$B109&amp;$A$1,data[[#All],[Vendor Name]]&amp;data[[#All],[Category]],0),),"")</f>
        <v/>
      </c>
      <c r="T109" s="2" t="str">
        <f t="array" ref="T109">IFERROR(INDEX(data[[#All],[Norfolk]],MATCH(get_cat!$B109&amp;$A$1,data[[#All],[Vendor Name]]&amp;data[[#All],[Category]],0),),"")</f>
        <v/>
      </c>
      <c r="U109" s="2" t="str">
        <f t="array" ref="U109">IFERROR(INDEX(data[[#All],[Plymouth]],MATCH(get_cat!$B109&amp;$A$1,data[[#All],[Vendor Name]]&amp;data[[#All],[Category]],0),),"")</f>
        <v/>
      </c>
      <c r="V109" s="2" t="str">
        <f t="array" ref="V109">IFERROR(INDEX(data[[#All],[Suffolk]],MATCH(get_cat!$B109&amp;$A$1,data[[#All],[Vendor Name]]&amp;data[[#All],[Category]],0),),"")</f>
        <v/>
      </c>
      <c r="W109" s="2" t="str">
        <f t="array" ref="W109">IFERROR(INDEX(data[[#All],[Worcester]],MATCH(get_cat!$B109&amp;$A$1,data[[#All],[Vendor Name]]&amp;data[[#All],[Category]],0),),"")</f>
        <v/>
      </c>
      <c r="X109" s="2" t="str">
        <f t="array" ref="X109">IFERROR(INDEX(data[[#All],[Contract Doc ID]],MATCH(get_cat!$B109&amp;$A$1,data[[#All],[Vendor Name]]&amp;data[[#All],[Category]],0),),"")</f>
        <v/>
      </c>
      <c r="Y109" s="19" t="str">
        <f t="array" ref="Y109">IFERROR(INDEX(data[[#All],[OSD Contract Manager]],MATCH(get_cat!$B109&amp;$A$1,data[[#All],[Vendor Name]]&amp;data[[#All],[Category]],0),),"")</f>
        <v/>
      </c>
    </row>
    <row r="110" spans="2:25" ht="19.5" x14ac:dyDescent="0.25">
      <c r="B110" s="8" t="str">
        <f t="array" ref="B110">IFERROR(INDEX(data[[#All],[Vendor Name]],SMALL(IF(data[[#All],[Category]]=$A$1,ROW(data[[#All],[Vendor Name]])),ROW(109:109)),1),"")</f>
        <v/>
      </c>
      <c r="C110" s="3" t="str">
        <f t="array" ref="C110">IFERROR(INDEX(data[[#All],[Vendor Contact Info]],MATCH(get_cat!$B110&amp;$A$1,data[[#All],[Vendor Name]]&amp;data[[#All],[Category]],0),),"")</f>
        <v/>
      </c>
      <c r="D110" s="9" t="str">
        <f t="array" ref="D110">IFERROR(INDEX(data[[#All],[Category]],MATCH(get_cat!$B110&amp;$A$1,data[[#All],[Vendor Name]]&amp;data[[#All],[Category]],0),),"")</f>
        <v/>
      </c>
      <c r="E110" s="3" t="str">
        <f t="array" ref="E110">IFERROR(INDEX(data[[#All],[Email]],MATCH(get_cat!$B110&amp;$A$1,data[[#All],[Vendor Name]]&amp;data[[#All],[Category]],0),),"")</f>
        <v/>
      </c>
      <c r="F110" s="3" t="str">
        <f t="array" ref="F110">IFERROR(INDEX(data[[#All],[COMMBUYS MBPO Link2]],MATCH(get_cat!$B110&amp;$A$1,data[[#All],[Vendor Name]]&amp;data[[#All],[Category]],0),),"")</f>
        <v/>
      </c>
      <c r="G110" s="5" t="str">
        <f t="array" ref="G110">IFERROR(INDEX(data[[#All],[Prompt Pay]],MATCH(get_cat!$B110&amp;$A$1,data[[#All],[Vendor Name]]&amp;data[[#All],[Category]],0),),"")</f>
        <v/>
      </c>
      <c r="H110" s="5" t="str">
        <f t="array" ref="H110">IFERROR(INDEX(data[[#All],[% Markup Prevailing Wage2]],MATCH(get_cat!$B110&amp;$A$1,data[[#All],[Vendor Name]]&amp;data[[#All],[Category]],0),),"")</f>
        <v/>
      </c>
      <c r="I110" s="2" t="str">
        <f t="array" ref="I110">IFERROR(INDEX(data[[#All],[Statewide]],MATCH(get_cat!$B110&amp;$A$1,data[[#All],[Vendor Name]]&amp;data[[#All],[Category]],0),),"")</f>
        <v/>
      </c>
      <c r="J110" s="2" t="str">
        <f t="array" ref="J110">IFERROR(INDEX(data[[#All],[Barnstable]],MATCH(get_cat!$B110&amp;$A$1,data[[#All],[Vendor Name]]&amp;data[[#All],[Category]],0),),"")</f>
        <v/>
      </c>
      <c r="K110" s="2" t="str">
        <f t="array" ref="K110">IFERROR(INDEX(data[[#All],[Berkshire]],MATCH(get_cat!$B110&amp;$A$1,data[[#All],[Vendor Name]]&amp;data[[#All],[Category]],0),),"")</f>
        <v/>
      </c>
      <c r="L110" s="2" t="str">
        <f t="array" ref="L110">IFERROR(INDEX(data[[#All],[Bristol]],MATCH(get_cat!$B110&amp;$A$1,data[[#All],[Vendor Name]]&amp;data[[#All],[Category]],0),),"")</f>
        <v/>
      </c>
      <c r="M110" s="2" t="str">
        <f t="array" ref="M110">IFERROR(INDEX(data[[#All],[Dukes]],MATCH(get_cat!$B110&amp;$A$1,data[[#All],[Vendor Name]]&amp;data[[#All],[Category]],0),),"")</f>
        <v/>
      </c>
      <c r="N110" s="2" t="str">
        <f t="array" ref="N110">IFERROR(INDEX(data[[#All],[Essex]],MATCH(get_cat!$B110&amp;$A$1,data[[#All],[Vendor Name]]&amp;data[[#All],[Category]],0),),"")</f>
        <v/>
      </c>
      <c r="O110" s="2" t="str">
        <f t="array" ref="O110">IFERROR(INDEX(data[[#All],[Franklin]],MATCH(get_cat!$B110&amp;$A$1,data[[#All],[Vendor Name]]&amp;data[[#All],[Category]],0),),"")</f>
        <v/>
      </c>
      <c r="P110" s="2" t="str">
        <f t="array" ref="P110">IFERROR(INDEX(data[[#All],[Hampden]],MATCH(get_cat!$B110&amp;$A$1,data[[#All],[Vendor Name]]&amp;data[[#All],[Category]],0),),"")</f>
        <v/>
      </c>
      <c r="Q110" s="2" t="str">
        <f t="array" ref="Q110">IFERROR(INDEX(data[[#All],[Hampshire]],MATCH(get_cat!$B110&amp;$A$1,data[[#All],[Vendor Name]]&amp;data[[#All],[Category]],0),),"")</f>
        <v/>
      </c>
      <c r="R110" s="2" t="str">
        <f t="array" ref="R110">IFERROR(INDEX(data[[#All],[Middlesex]],MATCH(get_cat!$B110&amp;$A$1,data[[#All],[Vendor Name]]&amp;data[[#All],[Category]],0),),"")</f>
        <v/>
      </c>
      <c r="S110" s="2" t="str">
        <f t="array" ref="S110">IFERROR(INDEX(data[[#All],[Nantucket]],MATCH(get_cat!$B110&amp;$A$1,data[[#All],[Vendor Name]]&amp;data[[#All],[Category]],0),),"")</f>
        <v/>
      </c>
      <c r="T110" s="2" t="str">
        <f t="array" ref="T110">IFERROR(INDEX(data[[#All],[Norfolk]],MATCH(get_cat!$B110&amp;$A$1,data[[#All],[Vendor Name]]&amp;data[[#All],[Category]],0),),"")</f>
        <v/>
      </c>
      <c r="U110" s="2" t="str">
        <f t="array" ref="U110">IFERROR(INDEX(data[[#All],[Plymouth]],MATCH(get_cat!$B110&amp;$A$1,data[[#All],[Vendor Name]]&amp;data[[#All],[Category]],0),),"")</f>
        <v/>
      </c>
      <c r="V110" s="2" t="str">
        <f t="array" ref="V110">IFERROR(INDEX(data[[#All],[Suffolk]],MATCH(get_cat!$B110&amp;$A$1,data[[#All],[Vendor Name]]&amp;data[[#All],[Category]],0),),"")</f>
        <v/>
      </c>
      <c r="W110" s="2" t="str">
        <f t="array" ref="W110">IFERROR(INDEX(data[[#All],[Worcester]],MATCH(get_cat!$B110&amp;$A$1,data[[#All],[Vendor Name]]&amp;data[[#All],[Category]],0),),"")</f>
        <v/>
      </c>
      <c r="X110" s="2" t="str">
        <f t="array" ref="X110">IFERROR(INDEX(data[[#All],[Contract Doc ID]],MATCH(get_cat!$B110&amp;$A$1,data[[#All],[Vendor Name]]&amp;data[[#All],[Category]],0),),"")</f>
        <v/>
      </c>
      <c r="Y110" s="19" t="str">
        <f t="array" ref="Y110">IFERROR(INDEX(data[[#All],[OSD Contract Manager]],MATCH(get_cat!$B110&amp;$A$1,data[[#All],[Vendor Name]]&amp;data[[#All],[Category]],0),),"")</f>
        <v/>
      </c>
    </row>
    <row r="111" spans="2:25" ht="19.5" x14ac:dyDescent="0.25">
      <c r="B111" s="8" t="str">
        <f t="array" ref="B111">IFERROR(INDEX(data[[#All],[Vendor Name]],SMALL(IF(data[[#All],[Category]]=$A$1,ROW(data[[#All],[Vendor Name]])),ROW(110:110)),1),"")</f>
        <v/>
      </c>
      <c r="C111" s="3" t="str">
        <f t="array" ref="C111">IFERROR(INDEX(data[[#All],[Vendor Contact Info]],MATCH(get_cat!$B111&amp;$A$1,data[[#All],[Vendor Name]]&amp;data[[#All],[Category]],0),),"")</f>
        <v/>
      </c>
      <c r="D111" s="9" t="str">
        <f t="array" ref="D111">IFERROR(INDEX(data[[#All],[Category]],MATCH(get_cat!$B111&amp;$A$1,data[[#All],[Vendor Name]]&amp;data[[#All],[Category]],0),),"")</f>
        <v/>
      </c>
      <c r="E111" s="3" t="str">
        <f t="array" ref="E111">IFERROR(INDEX(data[[#All],[Email]],MATCH(get_cat!$B111&amp;$A$1,data[[#All],[Vendor Name]]&amp;data[[#All],[Category]],0),),"")</f>
        <v/>
      </c>
      <c r="F111" s="3" t="str">
        <f t="array" ref="F111">IFERROR(INDEX(data[[#All],[COMMBUYS MBPO Link2]],MATCH(get_cat!$B111&amp;$A$1,data[[#All],[Vendor Name]]&amp;data[[#All],[Category]],0),),"")</f>
        <v/>
      </c>
      <c r="G111" s="5" t="str">
        <f t="array" ref="G111">IFERROR(INDEX(data[[#All],[Prompt Pay]],MATCH(get_cat!$B111&amp;$A$1,data[[#All],[Vendor Name]]&amp;data[[#All],[Category]],0),),"")</f>
        <v/>
      </c>
      <c r="H111" s="5" t="str">
        <f t="array" ref="H111">IFERROR(INDEX(data[[#All],[% Markup Prevailing Wage2]],MATCH(get_cat!$B111&amp;$A$1,data[[#All],[Vendor Name]]&amp;data[[#All],[Category]],0),),"")</f>
        <v/>
      </c>
      <c r="I111" s="2" t="str">
        <f t="array" ref="I111">IFERROR(INDEX(data[[#All],[Statewide]],MATCH(get_cat!$B111&amp;$A$1,data[[#All],[Vendor Name]]&amp;data[[#All],[Category]],0),),"")</f>
        <v/>
      </c>
      <c r="J111" s="2" t="str">
        <f t="array" ref="J111">IFERROR(INDEX(data[[#All],[Barnstable]],MATCH(get_cat!$B111&amp;$A$1,data[[#All],[Vendor Name]]&amp;data[[#All],[Category]],0),),"")</f>
        <v/>
      </c>
      <c r="K111" s="2" t="str">
        <f t="array" ref="K111">IFERROR(INDEX(data[[#All],[Berkshire]],MATCH(get_cat!$B111&amp;$A$1,data[[#All],[Vendor Name]]&amp;data[[#All],[Category]],0),),"")</f>
        <v/>
      </c>
      <c r="L111" s="2" t="str">
        <f t="array" ref="L111">IFERROR(INDEX(data[[#All],[Bristol]],MATCH(get_cat!$B111&amp;$A$1,data[[#All],[Vendor Name]]&amp;data[[#All],[Category]],0),),"")</f>
        <v/>
      </c>
      <c r="M111" s="2" t="str">
        <f t="array" ref="M111">IFERROR(INDEX(data[[#All],[Dukes]],MATCH(get_cat!$B111&amp;$A$1,data[[#All],[Vendor Name]]&amp;data[[#All],[Category]],0),),"")</f>
        <v/>
      </c>
      <c r="N111" s="2" t="str">
        <f t="array" ref="N111">IFERROR(INDEX(data[[#All],[Essex]],MATCH(get_cat!$B111&amp;$A$1,data[[#All],[Vendor Name]]&amp;data[[#All],[Category]],0),),"")</f>
        <v/>
      </c>
      <c r="O111" s="2" t="str">
        <f t="array" ref="O111">IFERROR(INDEX(data[[#All],[Franklin]],MATCH(get_cat!$B111&amp;$A$1,data[[#All],[Vendor Name]]&amp;data[[#All],[Category]],0),),"")</f>
        <v/>
      </c>
      <c r="P111" s="2" t="str">
        <f t="array" ref="P111">IFERROR(INDEX(data[[#All],[Hampden]],MATCH(get_cat!$B111&amp;$A$1,data[[#All],[Vendor Name]]&amp;data[[#All],[Category]],0),),"")</f>
        <v/>
      </c>
      <c r="Q111" s="2" t="str">
        <f t="array" ref="Q111">IFERROR(INDEX(data[[#All],[Hampshire]],MATCH(get_cat!$B111&amp;$A$1,data[[#All],[Vendor Name]]&amp;data[[#All],[Category]],0),),"")</f>
        <v/>
      </c>
      <c r="R111" s="2" t="str">
        <f t="array" ref="R111">IFERROR(INDEX(data[[#All],[Middlesex]],MATCH(get_cat!$B111&amp;$A$1,data[[#All],[Vendor Name]]&amp;data[[#All],[Category]],0),),"")</f>
        <v/>
      </c>
      <c r="S111" s="2" t="str">
        <f t="array" ref="S111">IFERROR(INDEX(data[[#All],[Nantucket]],MATCH(get_cat!$B111&amp;$A$1,data[[#All],[Vendor Name]]&amp;data[[#All],[Category]],0),),"")</f>
        <v/>
      </c>
      <c r="T111" s="2" t="str">
        <f t="array" ref="T111">IFERROR(INDEX(data[[#All],[Norfolk]],MATCH(get_cat!$B111&amp;$A$1,data[[#All],[Vendor Name]]&amp;data[[#All],[Category]],0),),"")</f>
        <v/>
      </c>
      <c r="U111" s="2" t="str">
        <f t="array" ref="U111">IFERROR(INDEX(data[[#All],[Plymouth]],MATCH(get_cat!$B111&amp;$A$1,data[[#All],[Vendor Name]]&amp;data[[#All],[Category]],0),),"")</f>
        <v/>
      </c>
      <c r="V111" s="2" t="str">
        <f t="array" ref="V111">IFERROR(INDEX(data[[#All],[Suffolk]],MATCH(get_cat!$B111&amp;$A$1,data[[#All],[Vendor Name]]&amp;data[[#All],[Category]],0),),"")</f>
        <v/>
      </c>
      <c r="W111" s="2" t="str">
        <f t="array" ref="W111">IFERROR(INDEX(data[[#All],[Worcester]],MATCH(get_cat!$B111&amp;$A$1,data[[#All],[Vendor Name]]&amp;data[[#All],[Category]],0),),"")</f>
        <v/>
      </c>
      <c r="X111" s="2" t="str">
        <f t="array" ref="X111">IFERROR(INDEX(data[[#All],[Contract Doc ID]],MATCH(get_cat!$B111&amp;$A$1,data[[#All],[Vendor Name]]&amp;data[[#All],[Category]],0),),"")</f>
        <v/>
      </c>
      <c r="Y111" s="19" t="str">
        <f t="array" ref="Y111">IFERROR(INDEX(data[[#All],[OSD Contract Manager]],MATCH(get_cat!$B111&amp;$A$1,data[[#All],[Vendor Name]]&amp;data[[#All],[Category]],0),),"")</f>
        <v/>
      </c>
    </row>
    <row r="112" spans="2:25" ht="19.5" x14ac:dyDescent="0.25">
      <c r="B112" s="8" t="str">
        <f t="array" ref="B112">IFERROR(INDEX(data[[#All],[Vendor Name]],SMALL(IF(data[[#All],[Category]]=$A$1,ROW(data[[#All],[Vendor Name]])),ROW(111:111)),1),"")</f>
        <v/>
      </c>
      <c r="C112" s="3" t="str">
        <f t="array" ref="C112">IFERROR(INDEX(data[[#All],[Vendor Contact Info]],MATCH(get_cat!$B112&amp;$A$1,data[[#All],[Vendor Name]]&amp;data[[#All],[Category]],0),),"")</f>
        <v/>
      </c>
      <c r="D112" s="9" t="str">
        <f t="array" ref="D112">IFERROR(INDEX(data[[#All],[Category]],MATCH(get_cat!$B112&amp;$A$1,data[[#All],[Vendor Name]]&amp;data[[#All],[Category]],0),),"")</f>
        <v/>
      </c>
      <c r="E112" s="3" t="str">
        <f t="array" ref="E112">IFERROR(INDEX(data[[#All],[Email]],MATCH(get_cat!$B112&amp;$A$1,data[[#All],[Vendor Name]]&amp;data[[#All],[Category]],0),),"")</f>
        <v/>
      </c>
      <c r="F112" s="3" t="str">
        <f t="array" ref="F112">IFERROR(INDEX(data[[#All],[COMMBUYS MBPO Link2]],MATCH(get_cat!$B112&amp;$A$1,data[[#All],[Vendor Name]]&amp;data[[#All],[Category]],0),),"")</f>
        <v/>
      </c>
      <c r="G112" s="5" t="str">
        <f t="array" ref="G112">IFERROR(INDEX(data[[#All],[Prompt Pay]],MATCH(get_cat!$B112&amp;$A$1,data[[#All],[Vendor Name]]&amp;data[[#All],[Category]],0),),"")</f>
        <v/>
      </c>
      <c r="H112" s="5" t="str">
        <f t="array" ref="H112">IFERROR(INDEX(data[[#All],[% Markup Prevailing Wage2]],MATCH(get_cat!$B112&amp;$A$1,data[[#All],[Vendor Name]]&amp;data[[#All],[Category]],0),),"")</f>
        <v/>
      </c>
      <c r="I112" s="2" t="str">
        <f t="array" ref="I112">IFERROR(INDEX(data[[#All],[Statewide]],MATCH(get_cat!$B112&amp;$A$1,data[[#All],[Vendor Name]]&amp;data[[#All],[Category]],0),),"")</f>
        <v/>
      </c>
      <c r="J112" s="2" t="str">
        <f t="array" ref="J112">IFERROR(INDEX(data[[#All],[Barnstable]],MATCH(get_cat!$B112&amp;$A$1,data[[#All],[Vendor Name]]&amp;data[[#All],[Category]],0),),"")</f>
        <v/>
      </c>
      <c r="K112" s="2" t="str">
        <f t="array" ref="K112">IFERROR(INDEX(data[[#All],[Berkshire]],MATCH(get_cat!$B112&amp;$A$1,data[[#All],[Vendor Name]]&amp;data[[#All],[Category]],0),),"")</f>
        <v/>
      </c>
      <c r="L112" s="2" t="str">
        <f t="array" ref="L112">IFERROR(INDEX(data[[#All],[Bristol]],MATCH(get_cat!$B112&amp;$A$1,data[[#All],[Vendor Name]]&amp;data[[#All],[Category]],0),),"")</f>
        <v/>
      </c>
      <c r="M112" s="2" t="str">
        <f t="array" ref="M112">IFERROR(INDEX(data[[#All],[Dukes]],MATCH(get_cat!$B112&amp;$A$1,data[[#All],[Vendor Name]]&amp;data[[#All],[Category]],0),),"")</f>
        <v/>
      </c>
      <c r="N112" s="2" t="str">
        <f t="array" ref="N112">IFERROR(INDEX(data[[#All],[Essex]],MATCH(get_cat!$B112&amp;$A$1,data[[#All],[Vendor Name]]&amp;data[[#All],[Category]],0),),"")</f>
        <v/>
      </c>
      <c r="O112" s="2" t="str">
        <f t="array" ref="O112">IFERROR(INDEX(data[[#All],[Franklin]],MATCH(get_cat!$B112&amp;$A$1,data[[#All],[Vendor Name]]&amp;data[[#All],[Category]],0),),"")</f>
        <v/>
      </c>
      <c r="P112" s="2" t="str">
        <f t="array" ref="P112">IFERROR(INDEX(data[[#All],[Hampden]],MATCH(get_cat!$B112&amp;$A$1,data[[#All],[Vendor Name]]&amp;data[[#All],[Category]],0),),"")</f>
        <v/>
      </c>
      <c r="Q112" s="2" t="str">
        <f t="array" ref="Q112">IFERROR(INDEX(data[[#All],[Hampshire]],MATCH(get_cat!$B112&amp;$A$1,data[[#All],[Vendor Name]]&amp;data[[#All],[Category]],0),),"")</f>
        <v/>
      </c>
      <c r="R112" s="2" t="str">
        <f t="array" ref="R112">IFERROR(INDEX(data[[#All],[Middlesex]],MATCH(get_cat!$B112&amp;$A$1,data[[#All],[Vendor Name]]&amp;data[[#All],[Category]],0),),"")</f>
        <v/>
      </c>
      <c r="S112" s="2" t="str">
        <f t="array" ref="S112">IFERROR(INDEX(data[[#All],[Nantucket]],MATCH(get_cat!$B112&amp;$A$1,data[[#All],[Vendor Name]]&amp;data[[#All],[Category]],0),),"")</f>
        <v/>
      </c>
      <c r="T112" s="2" t="str">
        <f t="array" ref="T112">IFERROR(INDEX(data[[#All],[Norfolk]],MATCH(get_cat!$B112&amp;$A$1,data[[#All],[Vendor Name]]&amp;data[[#All],[Category]],0),),"")</f>
        <v/>
      </c>
      <c r="U112" s="2" t="str">
        <f t="array" ref="U112">IFERROR(INDEX(data[[#All],[Plymouth]],MATCH(get_cat!$B112&amp;$A$1,data[[#All],[Vendor Name]]&amp;data[[#All],[Category]],0),),"")</f>
        <v/>
      </c>
      <c r="V112" s="2" t="str">
        <f t="array" ref="V112">IFERROR(INDEX(data[[#All],[Suffolk]],MATCH(get_cat!$B112&amp;$A$1,data[[#All],[Vendor Name]]&amp;data[[#All],[Category]],0),),"")</f>
        <v/>
      </c>
      <c r="W112" s="2" t="str">
        <f t="array" ref="W112">IFERROR(INDEX(data[[#All],[Worcester]],MATCH(get_cat!$B112&amp;$A$1,data[[#All],[Vendor Name]]&amp;data[[#All],[Category]],0),),"")</f>
        <v/>
      </c>
      <c r="X112" s="2" t="str">
        <f t="array" ref="X112">IFERROR(INDEX(data[[#All],[Contract Doc ID]],MATCH(get_cat!$B112&amp;$A$1,data[[#All],[Vendor Name]]&amp;data[[#All],[Category]],0),),"")</f>
        <v/>
      </c>
      <c r="Y112" s="19" t="str">
        <f t="array" ref="Y112">IFERROR(INDEX(data[[#All],[OSD Contract Manager]],MATCH(get_cat!$B112&amp;$A$1,data[[#All],[Vendor Name]]&amp;data[[#All],[Category]],0),),"")</f>
        <v/>
      </c>
    </row>
    <row r="113" spans="1:25" ht="19.5" x14ac:dyDescent="0.25">
      <c r="B113" s="8" t="str">
        <f t="array" ref="B113">IFERROR(INDEX(data[[#All],[Vendor Name]],SMALL(IF(data[[#All],[Category]]=$A$1,ROW(data[[#All],[Vendor Name]])),ROW(112:112)),1),"")</f>
        <v/>
      </c>
      <c r="C113" s="3" t="str">
        <f t="array" ref="C113">IFERROR(INDEX(data[[#All],[Vendor Contact Info]],MATCH(get_cat!$B113&amp;$A$1,data[[#All],[Vendor Name]]&amp;data[[#All],[Category]],0),),"")</f>
        <v/>
      </c>
      <c r="D113" s="9" t="str">
        <f t="array" ref="D113">IFERROR(INDEX(data[[#All],[Category]],MATCH(get_cat!$B113&amp;$A$1,data[[#All],[Vendor Name]]&amp;data[[#All],[Category]],0),),"")</f>
        <v/>
      </c>
      <c r="E113" s="3" t="str">
        <f t="array" ref="E113">IFERROR(INDEX(data[[#All],[Email]],MATCH(get_cat!$B113&amp;$A$1,data[[#All],[Vendor Name]]&amp;data[[#All],[Category]],0),),"")</f>
        <v/>
      </c>
      <c r="F113" s="3" t="str">
        <f t="array" ref="F113">IFERROR(INDEX(data[[#All],[COMMBUYS MBPO Link2]],MATCH(get_cat!$B113&amp;$A$1,data[[#All],[Vendor Name]]&amp;data[[#All],[Category]],0),),"")</f>
        <v/>
      </c>
      <c r="G113" s="5" t="str">
        <f t="array" ref="G113">IFERROR(INDEX(data[[#All],[Prompt Pay]],MATCH(get_cat!$B113&amp;$A$1,data[[#All],[Vendor Name]]&amp;data[[#All],[Category]],0),),"")</f>
        <v/>
      </c>
      <c r="H113" s="5" t="str">
        <f t="array" ref="H113">IFERROR(INDEX(data[[#All],[% Markup Prevailing Wage2]],MATCH(get_cat!$B113&amp;$A$1,data[[#All],[Vendor Name]]&amp;data[[#All],[Category]],0),),"")</f>
        <v/>
      </c>
      <c r="I113" s="2" t="str">
        <f t="array" ref="I113">IFERROR(INDEX(data[[#All],[Statewide]],MATCH(get_cat!$B113&amp;$A$1,data[[#All],[Vendor Name]]&amp;data[[#All],[Category]],0),),"")</f>
        <v/>
      </c>
      <c r="J113" s="2" t="str">
        <f t="array" ref="J113">IFERROR(INDEX(data[[#All],[Barnstable]],MATCH(get_cat!$B113&amp;$A$1,data[[#All],[Vendor Name]]&amp;data[[#All],[Category]],0),),"")</f>
        <v/>
      </c>
      <c r="K113" s="2" t="str">
        <f t="array" ref="K113">IFERROR(INDEX(data[[#All],[Berkshire]],MATCH(get_cat!$B113&amp;$A$1,data[[#All],[Vendor Name]]&amp;data[[#All],[Category]],0),),"")</f>
        <v/>
      </c>
      <c r="L113" s="2" t="str">
        <f t="array" ref="L113">IFERROR(INDEX(data[[#All],[Bristol]],MATCH(get_cat!$B113&amp;$A$1,data[[#All],[Vendor Name]]&amp;data[[#All],[Category]],0),),"")</f>
        <v/>
      </c>
      <c r="M113" s="2" t="str">
        <f t="array" ref="M113">IFERROR(INDEX(data[[#All],[Dukes]],MATCH(get_cat!$B113&amp;$A$1,data[[#All],[Vendor Name]]&amp;data[[#All],[Category]],0),),"")</f>
        <v/>
      </c>
      <c r="N113" s="2" t="str">
        <f t="array" ref="N113">IFERROR(INDEX(data[[#All],[Essex]],MATCH(get_cat!$B113&amp;$A$1,data[[#All],[Vendor Name]]&amp;data[[#All],[Category]],0),),"")</f>
        <v/>
      </c>
      <c r="O113" s="2" t="str">
        <f t="array" ref="O113">IFERROR(INDEX(data[[#All],[Franklin]],MATCH(get_cat!$B113&amp;$A$1,data[[#All],[Vendor Name]]&amp;data[[#All],[Category]],0),),"")</f>
        <v/>
      </c>
      <c r="P113" s="2" t="str">
        <f t="array" ref="P113">IFERROR(INDEX(data[[#All],[Hampden]],MATCH(get_cat!$B113&amp;$A$1,data[[#All],[Vendor Name]]&amp;data[[#All],[Category]],0),),"")</f>
        <v/>
      </c>
      <c r="Q113" s="2" t="str">
        <f t="array" ref="Q113">IFERROR(INDEX(data[[#All],[Hampshire]],MATCH(get_cat!$B113&amp;$A$1,data[[#All],[Vendor Name]]&amp;data[[#All],[Category]],0),),"")</f>
        <v/>
      </c>
      <c r="R113" s="2" t="str">
        <f t="array" ref="R113">IFERROR(INDEX(data[[#All],[Middlesex]],MATCH(get_cat!$B113&amp;$A$1,data[[#All],[Vendor Name]]&amp;data[[#All],[Category]],0),),"")</f>
        <v/>
      </c>
      <c r="S113" s="2" t="str">
        <f t="array" ref="S113">IFERROR(INDEX(data[[#All],[Nantucket]],MATCH(get_cat!$B113&amp;$A$1,data[[#All],[Vendor Name]]&amp;data[[#All],[Category]],0),),"")</f>
        <v/>
      </c>
      <c r="T113" s="2" t="str">
        <f t="array" ref="T113">IFERROR(INDEX(data[[#All],[Norfolk]],MATCH(get_cat!$B113&amp;$A$1,data[[#All],[Vendor Name]]&amp;data[[#All],[Category]],0),),"")</f>
        <v/>
      </c>
      <c r="U113" s="2" t="str">
        <f t="array" ref="U113">IFERROR(INDEX(data[[#All],[Plymouth]],MATCH(get_cat!$B113&amp;$A$1,data[[#All],[Vendor Name]]&amp;data[[#All],[Category]],0),),"")</f>
        <v/>
      </c>
      <c r="V113" s="2" t="str">
        <f t="array" ref="V113">IFERROR(INDEX(data[[#All],[Suffolk]],MATCH(get_cat!$B113&amp;$A$1,data[[#All],[Vendor Name]]&amp;data[[#All],[Category]],0),),"")</f>
        <v/>
      </c>
      <c r="W113" s="2" t="str">
        <f t="array" ref="W113">IFERROR(INDEX(data[[#All],[Worcester]],MATCH(get_cat!$B113&amp;$A$1,data[[#All],[Vendor Name]]&amp;data[[#All],[Category]],0),),"")</f>
        <v/>
      </c>
      <c r="X113" s="2" t="str">
        <f t="array" ref="X113">IFERROR(INDEX(data[[#All],[Contract Doc ID]],MATCH(get_cat!$B113&amp;$A$1,data[[#All],[Vendor Name]]&amp;data[[#All],[Category]],0),),"")</f>
        <v/>
      </c>
      <c r="Y113" s="19" t="str">
        <f t="array" ref="Y113">IFERROR(INDEX(data[[#All],[OSD Contract Manager]],MATCH(get_cat!$B113&amp;$A$1,data[[#All],[Vendor Name]]&amp;data[[#All],[Category]],0),),"")</f>
        <v/>
      </c>
    </row>
    <row r="114" spans="1:25" ht="19.5" x14ac:dyDescent="0.25">
      <c r="B114" s="8" t="str">
        <f t="array" ref="B114">IFERROR(INDEX(data[[#All],[Vendor Name]],SMALL(IF(data[[#All],[Category]]=$A$1,ROW(data[[#All],[Vendor Name]])),ROW(113:113)),1),"")</f>
        <v/>
      </c>
      <c r="C114" s="3" t="str">
        <f t="array" ref="C114">IFERROR(INDEX(data[[#All],[Vendor Contact Info]],MATCH(get_cat!$B114&amp;$A$1,data[[#All],[Vendor Name]]&amp;data[[#All],[Category]],0),),"")</f>
        <v/>
      </c>
      <c r="D114" s="9" t="str">
        <f t="array" ref="D114">IFERROR(INDEX(data[[#All],[Category]],MATCH(get_cat!$B114&amp;$A$1,data[[#All],[Vendor Name]]&amp;data[[#All],[Category]],0),),"")</f>
        <v/>
      </c>
      <c r="E114" s="3" t="str">
        <f t="array" ref="E114">IFERROR(INDEX(data[[#All],[Email]],MATCH(get_cat!$B114&amp;$A$1,data[[#All],[Vendor Name]]&amp;data[[#All],[Category]],0),),"")</f>
        <v/>
      </c>
      <c r="F114" s="3" t="str">
        <f t="array" ref="F114">IFERROR(INDEX(data[[#All],[COMMBUYS MBPO Link2]],MATCH(get_cat!$B114&amp;$A$1,data[[#All],[Vendor Name]]&amp;data[[#All],[Category]],0),),"")</f>
        <v/>
      </c>
      <c r="G114" s="5" t="str">
        <f t="array" ref="G114">IFERROR(INDEX(data[[#All],[Prompt Pay]],MATCH(get_cat!$B114&amp;$A$1,data[[#All],[Vendor Name]]&amp;data[[#All],[Category]],0),),"")</f>
        <v/>
      </c>
      <c r="H114" s="5" t="str">
        <f t="array" ref="H114">IFERROR(INDEX(data[[#All],[% Markup Prevailing Wage2]],MATCH(get_cat!$B114&amp;$A$1,data[[#All],[Vendor Name]]&amp;data[[#All],[Category]],0),),"")</f>
        <v/>
      </c>
      <c r="I114" s="2" t="str">
        <f t="array" ref="I114">IFERROR(INDEX(data[[#All],[Statewide]],MATCH(get_cat!$B114&amp;$A$1,data[[#All],[Vendor Name]]&amp;data[[#All],[Category]],0),),"")</f>
        <v/>
      </c>
      <c r="J114" s="2" t="str">
        <f t="array" ref="J114">IFERROR(INDEX(data[[#All],[Barnstable]],MATCH(get_cat!$B114&amp;$A$1,data[[#All],[Vendor Name]]&amp;data[[#All],[Category]],0),),"")</f>
        <v/>
      </c>
      <c r="K114" s="2" t="str">
        <f t="array" ref="K114">IFERROR(INDEX(data[[#All],[Berkshire]],MATCH(get_cat!$B114&amp;$A$1,data[[#All],[Vendor Name]]&amp;data[[#All],[Category]],0),),"")</f>
        <v/>
      </c>
      <c r="L114" s="2" t="str">
        <f t="array" ref="L114">IFERROR(INDEX(data[[#All],[Bristol]],MATCH(get_cat!$B114&amp;$A$1,data[[#All],[Vendor Name]]&amp;data[[#All],[Category]],0),),"")</f>
        <v/>
      </c>
      <c r="M114" s="2" t="str">
        <f t="array" ref="M114">IFERROR(INDEX(data[[#All],[Dukes]],MATCH(get_cat!$B114&amp;$A$1,data[[#All],[Vendor Name]]&amp;data[[#All],[Category]],0),),"")</f>
        <v/>
      </c>
      <c r="N114" s="2" t="str">
        <f t="array" ref="N114">IFERROR(INDEX(data[[#All],[Essex]],MATCH(get_cat!$B114&amp;$A$1,data[[#All],[Vendor Name]]&amp;data[[#All],[Category]],0),),"")</f>
        <v/>
      </c>
      <c r="O114" s="2" t="str">
        <f t="array" ref="O114">IFERROR(INDEX(data[[#All],[Franklin]],MATCH(get_cat!$B114&amp;$A$1,data[[#All],[Vendor Name]]&amp;data[[#All],[Category]],0),),"")</f>
        <v/>
      </c>
      <c r="P114" s="2" t="str">
        <f t="array" ref="P114">IFERROR(INDEX(data[[#All],[Hampden]],MATCH(get_cat!$B114&amp;$A$1,data[[#All],[Vendor Name]]&amp;data[[#All],[Category]],0),),"")</f>
        <v/>
      </c>
      <c r="Q114" s="2" t="str">
        <f t="array" ref="Q114">IFERROR(INDEX(data[[#All],[Hampshire]],MATCH(get_cat!$B114&amp;$A$1,data[[#All],[Vendor Name]]&amp;data[[#All],[Category]],0),),"")</f>
        <v/>
      </c>
      <c r="R114" s="2" t="str">
        <f t="array" ref="R114">IFERROR(INDEX(data[[#All],[Middlesex]],MATCH(get_cat!$B114&amp;$A$1,data[[#All],[Vendor Name]]&amp;data[[#All],[Category]],0),),"")</f>
        <v/>
      </c>
      <c r="S114" s="2" t="str">
        <f t="array" ref="S114">IFERROR(INDEX(data[[#All],[Nantucket]],MATCH(get_cat!$B114&amp;$A$1,data[[#All],[Vendor Name]]&amp;data[[#All],[Category]],0),),"")</f>
        <v/>
      </c>
      <c r="T114" s="2" t="str">
        <f t="array" ref="T114">IFERROR(INDEX(data[[#All],[Norfolk]],MATCH(get_cat!$B114&amp;$A$1,data[[#All],[Vendor Name]]&amp;data[[#All],[Category]],0),),"")</f>
        <v/>
      </c>
      <c r="U114" s="2" t="str">
        <f t="array" ref="U114">IFERROR(INDEX(data[[#All],[Plymouth]],MATCH(get_cat!$B114&amp;$A$1,data[[#All],[Vendor Name]]&amp;data[[#All],[Category]],0),),"")</f>
        <v/>
      </c>
      <c r="V114" s="2" t="str">
        <f t="array" ref="V114">IFERROR(INDEX(data[[#All],[Suffolk]],MATCH(get_cat!$B114&amp;$A$1,data[[#All],[Vendor Name]]&amp;data[[#All],[Category]],0),),"")</f>
        <v/>
      </c>
      <c r="W114" s="2" t="str">
        <f t="array" ref="W114">IFERROR(INDEX(data[[#All],[Worcester]],MATCH(get_cat!$B114&amp;$A$1,data[[#All],[Vendor Name]]&amp;data[[#All],[Category]],0),),"")</f>
        <v/>
      </c>
      <c r="X114" s="2" t="str">
        <f t="array" ref="X114">IFERROR(INDEX(data[[#All],[Contract Doc ID]],MATCH(get_cat!$B114&amp;$A$1,data[[#All],[Vendor Name]]&amp;data[[#All],[Category]],0),),"")</f>
        <v/>
      </c>
      <c r="Y114" s="19" t="str">
        <f t="array" ref="Y114">IFERROR(INDEX(data[[#All],[OSD Contract Manager]],MATCH(get_cat!$B114&amp;$A$1,data[[#All],[Vendor Name]]&amp;data[[#All],[Category]],0),),"")</f>
        <v/>
      </c>
    </row>
    <row r="115" spans="1:25" ht="19.5" x14ac:dyDescent="0.25">
      <c r="B115" s="8" t="str">
        <f t="array" ref="B115">IFERROR(INDEX(data[[#All],[Vendor Name]],SMALL(IF(data[[#All],[Category]]=$A$1,ROW(data[[#All],[Vendor Name]])),ROW(114:114)),1),"")</f>
        <v/>
      </c>
      <c r="C115" s="3" t="str">
        <f t="array" ref="C115">IFERROR(INDEX(data[[#All],[Vendor Contact Info]],MATCH(get_cat!$B115&amp;$A$1,data[[#All],[Vendor Name]]&amp;data[[#All],[Category]],0),),"")</f>
        <v/>
      </c>
      <c r="D115" s="9" t="str">
        <f t="array" ref="D115">IFERROR(INDEX(data[[#All],[Category]],MATCH(get_cat!$B115&amp;$A$1,data[[#All],[Vendor Name]]&amp;data[[#All],[Category]],0),),"")</f>
        <v/>
      </c>
      <c r="E115" s="3" t="str">
        <f t="array" ref="E115">IFERROR(INDEX(data[[#All],[Email]],MATCH(get_cat!$B115&amp;$A$1,data[[#All],[Vendor Name]]&amp;data[[#All],[Category]],0),),"")</f>
        <v/>
      </c>
      <c r="F115" s="3" t="str">
        <f t="array" ref="F115">IFERROR(INDEX(data[[#All],[COMMBUYS MBPO Link2]],MATCH(get_cat!$B115&amp;$A$1,data[[#All],[Vendor Name]]&amp;data[[#All],[Category]],0),),"")</f>
        <v/>
      </c>
      <c r="G115" s="5" t="str">
        <f t="array" ref="G115">IFERROR(INDEX(data[[#All],[Prompt Pay]],MATCH(get_cat!$B115&amp;$A$1,data[[#All],[Vendor Name]]&amp;data[[#All],[Category]],0),),"")</f>
        <v/>
      </c>
      <c r="H115" s="5" t="str">
        <f t="array" ref="H115">IFERROR(INDEX(data[[#All],[% Markup Prevailing Wage2]],MATCH(get_cat!$B115&amp;$A$1,data[[#All],[Vendor Name]]&amp;data[[#All],[Category]],0),),"")</f>
        <v/>
      </c>
      <c r="I115" s="2" t="str">
        <f t="array" ref="I115">IFERROR(INDEX(data[[#All],[Statewide]],MATCH(get_cat!$B115&amp;$A$1,data[[#All],[Vendor Name]]&amp;data[[#All],[Category]],0),),"")</f>
        <v/>
      </c>
      <c r="J115" s="2" t="str">
        <f t="array" ref="J115">IFERROR(INDEX(data[[#All],[Barnstable]],MATCH(get_cat!$B115&amp;$A$1,data[[#All],[Vendor Name]]&amp;data[[#All],[Category]],0),),"")</f>
        <v/>
      </c>
      <c r="K115" s="2" t="str">
        <f t="array" ref="K115">IFERROR(INDEX(data[[#All],[Berkshire]],MATCH(get_cat!$B115&amp;$A$1,data[[#All],[Vendor Name]]&amp;data[[#All],[Category]],0),),"")</f>
        <v/>
      </c>
      <c r="L115" s="2" t="str">
        <f t="array" ref="L115">IFERROR(INDEX(data[[#All],[Bristol]],MATCH(get_cat!$B115&amp;$A$1,data[[#All],[Vendor Name]]&amp;data[[#All],[Category]],0),),"")</f>
        <v/>
      </c>
      <c r="M115" s="2" t="str">
        <f t="array" ref="M115">IFERROR(INDEX(data[[#All],[Dukes]],MATCH(get_cat!$B115&amp;$A$1,data[[#All],[Vendor Name]]&amp;data[[#All],[Category]],0),),"")</f>
        <v/>
      </c>
      <c r="N115" s="2" t="str">
        <f t="array" ref="N115">IFERROR(INDEX(data[[#All],[Essex]],MATCH(get_cat!$B115&amp;$A$1,data[[#All],[Vendor Name]]&amp;data[[#All],[Category]],0),),"")</f>
        <v/>
      </c>
      <c r="O115" s="2" t="str">
        <f t="array" ref="O115">IFERROR(INDEX(data[[#All],[Franklin]],MATCH(get_cat!$B115&amp;$A$1,data[[#All],[Vendor Name]]&amp;data[[#All],[Category]],0),),"")</f>
        <v/>
      </c>
      <c r="P115" s="2" t="str">
        <f t="array" ref="P115">IFERROR(INDEX(data[[#All],[Hampden]],MATCH(get_cat!$B115&amp;$A$1,data[[#All],[Vendor Name]]&amp;data[[#All],[Category]],0),),"")</f>
        <v/>
      </c>
      <c r="Q115" s="2" t="str">
        <f t="array" ref="Q115">IFERROR(INDEX(data[[#All],[Hampshire]],MATCH(get_cat!$B115&amp;$A$1,data[[#All],[Vendor Name]]&amp;data[[#All],[Category]],0),),"")</f>
        <v/>
      </c>
      <c r="R115" s="2" t="str">
        <f t="array" ref="R115">IFERROR(INDEX(data[[#All],[Middlesex]],MATCH(get_cat!$B115&amp;$A$1,data[[#All],[Vendor Name]]&amp;data[[#All],[Category]],0),),"")</f>
        <v/>
      </c>
      <c r="S115" s="2" t="str">
        <f t="array" ref="S115">IFERROR(INDEX(data[[#All],[Nantucket]],MATCH(get_cat!$B115&amp;$A$1,data[[#All],[Vendor Name]]&amp;data[[#All],[Category]],0),),"")</f>
        <v/>
      </c>
      <c r="T115" s="2" t="str">
        <f t="array" ref="T115">IFERROR(INDEX(data[[#All],[Norfolk]],MATCH(get_cat!$B115&amp;$A$1,data[[#All],[Vendor Name]]&amp;data[[#All],[Category]],0),),"")</f>
        <v/>
      </c>
      <c r="U115" s="2" t="str">
        <f t="array" ref="U115">IFERROR(INDEX(data[[#All],[Plymouth]],MATCH(get_cat!$B115&amp;$A$1,data[[#All],[Vendor Name]]&amp;data[[#All],[Category]],0),),"")</f>
        <v/>
      </c>
      <c r="V115" s="2" t="str">
        <f t="array" ref="V115">IFERROR(INDEX(data[[#All],[Suffolk]],MATCH(get_cat!$B115&amp;$A$1,data[[#All],[Vendor Name]]&amp;data[[#All],[Category]],0),),"")</f>
        <v/>
      </c>
      <c r="W115" s="2" t="str">
        <f t="array" ref="W115">IFERROR(INDEX(data[[#All],[Worcester]],MATCH(get_cat!$B115&amp;$A$1,data[[#All],[Vendor Name]]&amp;data[[#All],[Category]],0),),"")</f>
        <v/>
      </c>
      <c r="X115" s="2" t="str">
        <f t="array" ref="X115">IFERROR(INDEX(data[[#All],[Contract Doc ID]],MATCH(get_cat!$B115&amp;$A$1,data[[#All],[Vendor Name]]&amp;data[[#All],[Category]],0),),"")</f>
        <v/>
      </c>
      <c r="Y115" s="19" t="str">
        <f t="array" ref="Y115">IFERROR(INDEX(data[[#All],[OSD Contract Manager]],MATCH(get_cat!$B115&amp;$A$1,data[[#All],[Vendor Name]]&amp;data[[#All],[Category]],0),),"")</f>
        <v/>
      </c>
    </row>
    <row r="116" spans="1:25" ht="19.5" x14ac:dyDescent="0.25">
      <c r="B116" s="8" t="str">
        <f t="array" ref="B116">IFERROR(INDEX(data[[#All],[Vendor Name]],SMALL(IF(data[[#All],[Category]]=$A$1,ROW(data[[#All],[Vendor Name]])),ROW(115:115)),1),"")</f>
        <v/>
      </c>
      <c r="C116" s="3" t="str">
        <f t="array" ref="C116">IFERROR(INDEX(data[[#All],[Vendor Contact Info]],MATCH(get_cat!$B116&amp;$A$1,data[[#All],[Vendor Name]]&amp;data[[#All],[Category]],0),),"")</f>
        <v/>
      </c>
      <c r="D116" s="9" t="str">
        <f t="array" ref="D116">IFERROR(INDEX(data[[#All],[Category]],MATCH(get_cat!$B116&amp;$A$1,data[[#All],[Vendor Name]]&amp;data[[#All],[Category]],0),),"")</f>
        <v/>
      </c>
      <c r="E116" s="3" t="str">
        <f t="array" ref="E116">IFERROR(INDEX(data[[#All],[Email]],MATCH(get_cat!$B116&amp;$A$1,data[[#All],[Vendor Name]]&amp;data[[#All],[Category]],0),),"")</f>
        <v/>
      </c>
      <c r="F116" s="3" t="str">
        <f t="array" ref="F116">IFERROR(INDEX(data[[#All],[COMMBUYS MBPO Link2]],MATCH(get_cat!$B116&amp;$A$1,data[[#All],[Vendor Name]]&amp;data[[#All],[Category]],0),),"")</f>
        <v/>
      </c>
      <c r="G116" s="5" t="str">
        <f t="array" ref="G116">IFERROR(INDEX(data[[#All],[Prompt Pay]],MATCH(get_cat!$B116&amp;$A$1,data[[#All],[Vendor Name]]&amp;data[[#All],[Category]],0),),"")</f>
        <v/>
      </c>
      <c r="H116" s="5" t="str">
        <f t="array" ref="H116">IFERROR(INDEX(data[[#All],[% Markup Prevailing Wage2]],MATCH(get_cat!$B116&amp;$A$1,data[[#All],[Vendor Name]]&amp;data[[#All],[Category]],0),),"")</f>
        <v/>
      </c>
      <c r="I116" s="2" t="str">
        <f t="array" ref="I116">IFERROR(INDEX(data[[#All],[Statewide]],MATCH(get_cat!$B116&amp;$A$1,data[[#All],[Vendor Name]]&amp;data[[#All],[Category]],0),),"")</f>
        <v/>
      </c>
      <c r="J116" s="2" t="str">
        <f t="array" ref="J116">IFERROR(INDEX(data[[#All],[Barnstable]],MATCH(get_cat!$B116&amp;$A$1,data[[#All],[Vendor Name]]&amp;data[[#All],[Category]],0),),"")</f>
        <v/>
      </c>
      <c r="K116" s="2" t="str">
        <f t="array" ref="K116">IFERROR(INDEX(data[[#All],[Berkshire]],MATCH(get_cat!$B116&amp;$A$1,data[[#All],[Vendor Name]]&amp;data[[#All],[Category]],0),),"")</f>
        <v/>
      </c>
      <c r="L116" s="2" t="str">
        <f t="array" ref="L116">IFERROR(INDEX(data[[#All],[Bristol]],MATCH(get_cat!$B116&amp;$A$1,data[[#All],[Vendor Name]]&amp;data[[#All],[Category]],0),),"")</f>
        <v/>
      </c>
      <c r="M116" s="2" t="str">
        <f t="array" ref="M116">IFERROR(INDEX(data[[#All],[Dukes]],MATCH(get_cat!$B116&amp;$A$1,data[[#All],[Vendor Name]]&amp;data[[#All],[Category]],0),),"")</f>
        <v/>
      </c>
      <c r="N116" s="2" t="str">
        <f t="array" ref="N116">IFERROR(INDEX(data[[#All],[Essex]],MATCH(get_cat!$B116&amp;$A$1,data[[#All],[Vendor Name]]&amp;data[[#All],[Category]],0),),"")</f>
        <v/>
      </c>
      <c r="O116" s="2" t="str">
        <f t="array" ref="O116">IFERROR(INDEX(data[[#All],[Franklin]],MATCH(get_cat!$B116&amp;$A$1,data[[#All],[Vendor Name]]&amp;data[[#All],[Category]],0),),"")</f>
        <v/>
      </c>
      <c r="P116" s="2" t="str">
        <f t="array" ref="P116">IFERROR(INDEX(data[[#All],[Hampden]],MATCH(get_cat!$B116&amp;$A$1,data[[#All],[Vendor Name]]&amp;data[[#All],[Category]],0),),"")</f>
        <v/>
      </c>
      <c r="Q116" s="2" t="str">
        <f t="array" ref="Q116">IFERROR(INDEX(data[[#All],[Hampshire]],MATCH(get_cat!$B116&amp;$A$1,data[[#All],[Vendor Name]]&amp;data[[#All],[Category]],0),),"")</f>
        <v/>
      </c>
      <c r="R116" s="2" t="str">
        <f t="array" ref="R116">IFERROR(INDEX(data[[#All],[Middlesex]],MATCH(get_cat!$B116&amp;$A$1,data[[#All],[Vendor Name]]&amp;data[[#All],[Category]],0),),"")</f>
        <v/>
      </c>
      <c r="S116" s="2" t="str">
        <f t="array" ref="S116">IFERROR(INDEX(data[[#All],[Nantucket]],MATCH(get_cat!$B116&amp;$A$1,data[[#All],[Vendor Name]]&amp;data[[#All],[Category]],0),),"")</f>
        <v/>
      </c>
      <c r="T116" s="2" t="str">
        <f t="array" ref="T116">IFERROR(INDEX(data[[#All],[Norfolk]],MATCH(get_cat!$B116&amp;$A$1,data[[#All],[Vendor Name]]&amp;data[[#All],[Category]],0),),"")</f>
        <v/>
      </c>
      <c r="U116" s="2" t="str">
        <f t="array" ref="U116">IFERROR(INDEX(data[[#All],[Plymouth]],MATCH(get_cat!$B116&amp;$A$1,data[[#All],[Vendor Name]]&amp;data[[#All],[Category]],0),),"")</f>
        <v/>
      </c>
      <c r="V116" s="2" t="str">
        <f t="array" ref="V116">IFERROR(INDEX(data[[#All],[Suffolk]],MATCH(get_cat!$B116&amp;$A$1,data[[#All],[Vendor Name]]&amp;data[[#All],[Category]],0),),"")</f>
        <v/>
      </c>
      <c r="W116" s="2" t="str">
        <f t="array" ref="W116">IFERROR(INDEX(data[[#All],[Worcester]],MATCH(get_cat!$B116&amp;$A$1,data[[#All],[Vendor Name]]&amp;data[[#All],[Category]],0),),"")</f>
        <v/>
      </c>
      <c r="X116" s="2" t="str">
        <f t="array" ref="X116">IFERROR(INDEX(data[[#All],[Contract Doc ID]],MATCH(get_cat!$B116&amp;$A$1,data[[#All],[Vendor Name]]&amp;data[[#All],[Category]],0),),"")</f>
        <v/>
      </c>
      <c r="Y116" s="19" t="str">
        <f t="array" ref="Y116">IFERROR(INDEX(data[[#All],[OSD Contract Manager]],MATCH(get_cat!$B116&amp;$A$1,data[[#All],[Vendor Name]]&amp;data[[#All],[Category]],0),),"")</f>
        <v/>
      </c>
    </row>
    <row r="117" spans="1:25" ht="19.5" x14ac:dyDescent="0.25">
      <c r="B117" s="8" t="str">
        <f t="array" ref="B117">IFERROR(INDEX(data[[#All],[Vendor Name]],SMALL(IF(data[[#All],[Category]]=$A$1,ROW(data[[#All],[Vendor Name]])),ROW(116:116)),1),"")</f>
        <v/>
      </c>
      <c r="C117" s="3" t="str">
        <f t="array" ref="C117">IFERROR(INDEX(data[[#All],[Vendor Contact Info]],MATCH(get_cat!$B117&amp;$A$1,data[[#All],[Vendor Name]]&amp;data[[#All],[Category]],0),),"")</f>
        <v/>
      </c>
      <c r="D117" s="9" t="str">
        <f t="array" ref="D117">IFERROR(INDEX(data[[#All],[Category]],MATCH(get_cat!$B117&amp;$A$1,data[[#All],[Vendor Name]]&amp;data[[#All],[Category]],0),),"")</f>
        <v/>
      </c>
      <c r="E117" s="3" t="str">
        <f t="array" ref="E117">IFERROR(INDEX(data[[#All],[Email]],MATCH(get_cat!$B117&amp;$A$1,data[[#All],[Vendor Name]]&amp;data[[#All],[Category]],0),),"")</f>
        <v/>
      </c>
      <c r="F117" s="3" t="str">
        <f t="array" ref="F117">IFERROR(INDEX(data[[#All],[COMMBUYS MBPO Link2]],MATCH(get_cat!$B117&amp;$A$1,data[[#All],[Vendor Name]]&amp;data[[#All],[Category]],0),),"")</f>
        <v/>
      </c>
      <c r="G117" s="5" t="str">
        <f t="array" ref="G117">IFERROR(INDEX(data[[#All],[Prompt Pay]],MATCH(get_cat!$B117&amp;$A$1,data[[#All],[Vendor Name]]&amp;data[[#All],[Category]],0),),"")</f>
        <v/>
      </c>
      <c r="H117" s="5" t="str">
        <f t="array" ref="H117">IFERROR(INDEX(data[[#All],[% Markup Prevailing Wage2]],MATCH(get_cat!$B117&amp;$A$1,data[[#All],[Vendor Name]]&amp;data[[#All],[Category]],0),),"")</f>
        <v/>
      </c>
      <c r="I117" s="2" t="str">
        <f t="array" ref="I117">IFERROR(INDEX(data[[#All],[Statewide]],MATCH(get_cat!$B117&amp;$A$1,data[[#All],[Vendor Name]]&amp;data[[#All],[Category]],0),),"")</f>
        <v/>
      </c>
      <c r="J117" s="2" t="str">
        <f t="array" ref="J117">IFERROR(INDEX(data[[#All],[Barnstable]],MATCH(get_cat!$B117&amp;$A$1,data[[#All],[Vendor Name]]&amp;data[[#All],[Category]],0),),"")</f>
        <v/>
      </c>
      <c r="K117" s="2" t="str">
        <f t="array" ref="K117">IFERROR(INDEX(data[[#All],[Berkshire]],MATCH(get_cat!$B117&amp;$A$1,data[[#All],[Vendor Name]]&amp;data[[#All],[Category]],0),),"")</f>
        <v/>
      </c>
      <c r="L117" s="2" t="str">
        <f t="array" ref="L117">IFERROR(INDEX(data[[#All],[Bristol]],MATCH(get_cat!$B117&amp;$A$1,data[[#All],[Vendor Name]]&amp;data[[#All],[Category]],0),),"")</f>
        <v/>
      </c>
      <c r="M117" s="2" t="str">
        <f t="array" ref="M117">IFERROR(INDEX(data[[#All],[Dukes]],MATCH(get_cat!$B117&amp;$A$1,data[[#All],[Vendor Name]]&amp;data[[#All],[Category]],0),),"")</f>
        <v/>
      </c>
      <c r="N117" s="2" t="str">
        <f t="array" ref="N117">IFERROR(INDEX(data[[#All],[Essex]],MATCH(get_cat!$B117&amp;$A$1,data[[#All],[Vendor Name]]&amp;data[[#All],[Category]],0),),"")</f>
        <v/>
      </c>
      <c r="O117" s="2" t="str">
        <f t="array" ref="O117">IFERROR(INDEX(data[[#All],[Franklin]],MATCH(get_cat!$B117&amp;$A$1,data[[#All],[Vendor Name]]&amp;data[[#All],[Category]],0),),"")</f>
        <v/>
      </c>
      <c r="P117" s="2" t="str">
        <f t="array" ref="P117">IFERROR(INDEX(data[[#All],[Hampden]],MATCH(get_cat!$B117&amp;$A$1,data[[#All],[Vendor Name]]&amp;data[[#All],[Category]],0),),"")</f>
        <v/>
      </c>
      <c r="Q117" s="2" t="str">
        <f t="array" ref="Q117">IFERROR(INDEX(data[[#All],[Hampshire]],MATCH(get_cat!$B117&amp;$A$1,data[[#All],[Vendor Name]]&amp;data[[#All],[Category]],0),),"")</f>
        <v/>
      </c>
      <c r="R117" s="2" t="str">
        <f t="array" ref="R117">IFERROR(INDEX(data[[#All],[Middlesex]],MATCH(get_cat!$B117&amp;$A$1,data[[#All],[Vendor Name]]&amp;data[[#All],[Category]],0),),"")</f>
        <v/>
      </c>
      <c r="S117" s="2" t="str">
        <f t="array" ref="S117">IFERROR(INDEX(data[[#All],[Nantucket]],MATCH(get_cat!$B117&amp;$A$1,data[[#All],[Vendor Name]]&amp;data[[#All],[Category]],0),),"")</f>
        <v/>
      </c>
      <c r="T117" s="2" t="str">
        <f t="array" ref="T117">IFERROR(INDEX(data[[#All],[Norfolk]],MATCH(get_cat!$B117&amp;$A$1,data[[#All],[Vendor Name]]&amp;data[[#All],[Category]],0),),"")</f>
        <v/>
      </c>
      <c r="U117" s="2" t="str">
        <f t="array" ref="U117">IFERROR(INDEX(data[[#All],[Plymouth]],MATCH(get_cat!$B117&amp;$A$1,data[[#All],[Vendor Name]]&amp;data[[#All],[Category]],0),),"")</f>
        <v/>
      </c>
      <c r="V117" s="2" t="str">
        <f t="array" ref="V117">IFERROR(INDEX(data[[#All],[Suffolk]],MATCH(get_cat!$B117&amp;$A$1,data[[#All],[Vendor Name]]&amp;data[[#All],[Category]],0),),"")</f>
        <v/>
      </c>
      <c r="W117" s="2" t="str">
        <f t="array" ref="W117">IFERROR(INDEX(data[[#All],[Worcester]],MATCH(get_cat!$B117&amp;$A$1,data[[#All],[Vendor Name]]&amp;data[[#All],[Category]],0),),"")</f>
        <v/>
      </c>
      <c r="X117" s="2" t="str">
        <f t="array" ref="X117">IFERROR(INDEX(data[[#All],[Contract Doc ID]],MATCH(get_cat!$B117&amp;$A$1,data[[#All],[Vendor Name]]&amp;data[[#All],[Category]],0),),"")</f>
        <v/>
      </c>
      <c r="Y117" s="19" t="str">
        <f t="array" ref="Y117">IFERROR(INDEX(data[[#All],[OSD Contract Manager]],MATCH(get_cat!$B117&amp;$A$1,data[[#All],[Vendor Name]]&amp;data[[#All],[Category]],0),),"")</f>
        <v/>
      </c>
    </row>
    <row r="118" spans="1:25" ht="19.5" x14ac:dyDescent="0.25">
      <c r="B118" s="8" t="str">
        <f t="array" ref="B118">IFERROR(INDEX(data[[#All],[Vendor Name]],SMALL(IF(data[[#All],[Category]]=$A$1,ROW(data[[#All],[Vendor Name]])),ROW(117:117)),1),"")</f>
        <v/>
      </c>
      <c r="C118" s="3" t="str">
        <f t="array" ref="C118">IFERROR(INDEX(data[[#All],[Vendor Contact Info]],MATCH(get_cat!$B118&amp;$A$1,data[[#All],[Vendor Name]]&amp;data[[#All],[Category]],0),),"")</f>
        <v/>
      </c>
      <c r="D118" s="9" t="str">
        <f t="array" ref="D118">IFERROR(INDEX(data[[#All],[Category]],MATCH(get_cat!$B118&amp;$A$1,data[[#All],[Vendor Name]]&amp;data[[#All],[Category]],0),),"")</f>
        <v/>
      </c>
      <c r="E118" s="3" t="str">
        <f t="array" ref="E118">IFERROR(INDEX(data[[#All],[Email]],MATCH(get_cat!$B118&amp;$A$1,data[[#All],[Vendor Name]]&amp;data[[#All],[Category]],0),),"")</f>
        <v/>
      </c>
      <c r="F118" s="3" t="str">
        <f t="array" ref="F118">IFERROR(INDEX(data[[#All],[COMMBUYS MBPO Link2]],MATCH(get_cat!$B118&amp;$A$1,data[[#All],[Vendor Name]]&amp;data[[#All],[Category]],0),),"")</f>
        <v/>
      </c>
      <c r="G118" s="5" t="str">
        <f t="array" ref="G118">IFERROR(INDEX(data[[#All],[Prompt Pay]],MATCH(get_cat!$B118&amp;$A$1,data[[#All],[Vendor Name]]&amp;data[[#All],[Category]],0),),"")</f>
        <v/>
      </c>
      <c r="H118" s="5" t="str">
        <f t="array" ref="H118">IFERROR(INDEX(data[[#All],[% Markup Prevailing Wage2]],MATCH(get_cat!$B118&amp;$A$1,data[[#All],[Vendor Name]]&amp;data[[#All],[Category]],0),),"")</f>
        <v/>
      </c>
      <c r="I118" s="2" t="str">
        <f t="array" ref="I118">IFERROR(INDEX(data[[#All],[Statewide]],MATCH(get_cat!$B118&amp;$A$1,data[[#All],[Vendor Name]]&amp;data[[#All],[Category]],0),),"")</f>
        <v/>
      </c>
      <c r="J118" s="2" t="str">
        <f t="array" ref="J118">IFERROR(INDEX(data[[#All],[Barnstable]],MATCH(get_cat!$B118&amp;$A$1,data[[#All],[Vendor Name]]&amp;data[[#All],[Category]],0),),"")</f>
        <v/>
      </c>
      <c r="K118" s="2" t="str">
        <f t="array" ref="K118">IFERROR(INDEX(data[[#All],[Berkshire]],MATCH(get_cat!$B118&amp;$A$1,data[[#All],[Vendor Name]]&amp;data[[#All],[Category]],0),),"")</f>
        <v/>
      </c>
      <c r="L118" s="2" t="str">
        <f t="array" ref="L118">IFERROR(INDEX(data[[#All],[Bristol]],MATCH(get_cat!$B118&amp;$A$1,data[[#All],[Vendor Name]]&amp;data[[#All],[Category]],0),),"")</f>
        <v/>
      </c>
      <c r="M118" s="2" t="str">
        <f t="array" ref="M118">IFERROR(INDEX(data[[#All],[Dukes]],MATCH(get_cat!$B118&amp;$A$1,data[[#All],[Vendor Name]]&amp;data[[#All],[Category]],0),),"")</f>
        <v/>
      </c>
      <c r="N118" s="2" t="str">
        <f t="array" ref="N118">IFERROR(INDEX(data[[#All],[Essex]],MATCH(get_cat!$B118&amp;$A$1,data[[#All],[Vendor Name]]&amp;data[[#All],[Category]],0),),"")</f>
        <v/>
      </c>
      <c r="O118" s="2" t="str">
        <f t="array" ref="O118">IFERROR(INDEX(data[[#All],[Franklin]],MATCH(get_cat!$B118&amp;$A$1,data[[#All],[Vendor Name]]&amp;data[[#All],[Category]],0),),"")</f>
        <v/>
      </c>
      <c r="P118" s="2" t="str">
        <f t="array" ref="P118">IFERROR(INDEX(data[[#All],[Hampden]],MATCH(get_cat!$B118&amp;$A$1,data[[#All],[Vendor Name]]&amp;data[[#All],[Category]],0),),"")</f>
        <v/>
      </c>
      <c r="Q118" s="2" t="str">
        <f t="array" ref="Q118">IFERROR(INDEX(data[[#All],[Hampshire]],MATCH(get_cat!$B118&amp;$A$1,data[[#All],[Vendor Name]]&amp;data[[#All],[Category]],0),),"")</f>
        <v/>
      </c>
      <c r="R118" s="2" t="str">
        <f t="array" ref="R118">IFERROR(INDEX(data[[#All],[Middlesex]],MATCH(get_cat!$B118&amp;$A$1,data[[#All],[Vendor Name]]&amp;data[[#All],[Category]],0),),"")</f>
        <v/>
      </c>
      <c r="S118" s="2" t="str">
        <f t="array" ref="S118">IFERROR(INDEX(data[[#All],[Nantucket]],MATCH(get_cat!$B118&amp;$A$1,data[[#All],[Vendor Name]]&amp;data[[#All],[Category]],0),),"")</f>
        <v/>
      </c>
      <c r="T118" s="2" t="str">
        <f t="array" ref="T118">IFERROR(INDEX(data[[#All],[Norfolk]],MATCH(get_cat!$B118&amp;$A$1,data[[#All],[Vendor Name]]&amp;data[[#All],[Category]],0),),"")</f>
        <v/>
      </c>
      <c r="U118" s="2" t="str">
        <f t="array" ref="U118">IFERROR(INDEX(data[[#All],[Plymouth]],MATCH(get_cat!$B118&amp;$A$1,data[[#All],[Vendor Name]]&amp;data[[#All],[Category]],0),),"")</f>
        <v/>
      </c>
      <c r="V118" s="2" t="str">
        <f t="array" ref="V118">IFERROR(INDEX(data[[#All],[Suffolk]],MATCH(get_cat!$B118&amp;$A$1,data[[#All],[Vendor Name]]&amp;data[[#All],[Category]],0),),"")</f>
        <v/>
      </c>
      <c r="W118" s="2" t="str">
        <f t="array" ref="W118">IFERROR(INDEX(data[[#All],[Worcester]],MATCH(get_cat!$B118&amp;$A$1,data[[#All],[Vendor Name]]&amp;data[[#All],[Category]],0),),"")</f>
        <v/>
      </c>
      <c r="X118" s="2" t="str">
        <f t="array" ref="X118">IFERROR(INDEX(data[[#All],[Contract Doc ID]],MATCH(get_cat!$B118&amp;$A$1,data[[#All],[Vendor Name]]&amp;data[[#All],[Category]],0),),"")</f>
        <v/>
      </c>
      <c r="Y118" s="19" t="str">
        <f t="array" ref="Y118">IFERROR(INDEX(data[[#All],[OSD Contract Manager]],MATCH(get_cat!$B118&amp;$A$1,data[[#All],[Vendor Name]]&amp;data[[#All],[Category]],0),),"")</f>
        <v/>
      </c>
    </row>
    <row r="119" spans="1:25" ht="19.5" x14ac:dyDescent="0.25">
      <c r="B119" s="8" t="str">
        <f t="array" ref="B119">IFERROR(INDEX(data[[#All],[Vendor Name]],SMALL(IF(data[[#All],[Category]]=$A$1,ROW(data[[#All],[Vendor Name]])),ROW(118:118)),1),"")</f>
        <v/>
      </c>
      <c r="C119" s="3" t="str">
        <f t="array" ref="C119">IFERROR(INDEX(data[[#All],[Vendor Contact Info]],MATCH(get_cat!$B119&amp;$A$1,data[[#All],[Vendor Name]]&amp;data[[#All],[Category]],0),),"")</f>
        <v/>
      </c>
      <c r="D119" s="9" t="str">
        <f t="array" ref="D119">IFERROR(INDEX(data[[#All],[Category]],MATCH(get_cat!$B119&amp;$A$1,data[[#All],[Vendor Name]]&amp;data[[#All],[Category]],0),),"")</f>
        <v/>
      </c>
      <c r="E119" s="3" t="str">
        <f t="array" ref="E119">IFERROR(INDEX(data[[#All],[Email]],MATCH(get_cat!$B119&amp;$A$1,data[[#All],[Vendor Name]]&amp;data[[#All],[Category]],0),),"")</f>
        <v/>
      </c>
      <c r="F119" s="3" t="str">
        <f t="array" ref="F119">IFERROR(INDEX(data[[#All],[COMMBUYS MBPO Link2]],MATCH(get_cat!$B119&amp;$A$1,data[[#All],[Vendor Name]]&amp;data[[#All],[Category]],0),),"")</f>
        <v/>
      </c>
      <c r="G119" s="5" t="str">
        <f t="array" ref="G119">IFERROR(INDEX(data[[#All],[Prompt Pay]],MATCH(get_cat!$B119&amp;$A$1,data[[#All],[Vendor Name]]&amp;data[[#All],[Category]],0),),"")</f>
        <v/>
      </c>
      <c r="H119" s="5" t="str">
        <f t="array" ref="H119">IFERROR(INDEX(data[[#All],[% Markup Prevailing Wage2]],MATCH(get_cat!$B119&amp;$A$1,data[[#All],[Vendor Name]]&amp;data[[#All],[Category]],0),),"")</f>
        <v/>
      </c>
      <c r="I119" s="2" t="str">
        <f t="array" ref="I119">IFERROR(INDEX(data[[#All],[Statewide]],MATCH(get_cat!$B119&amp;$A$1,data[[#All],[Vendor Name]]&amp;data[[#All],[Category]],0),),"")</f>
        <v/>
      </c>
      <c r="J119" s="2" t="str">
        <f t="array" ref="J119">IFERROR(INDEX(data[[#All],[Barnstable]],MATCH(get_cat!$B119&amp;$A$1,data[[#All],[Vendor Name]]&amp;data[[#All],[Category]],0),),"")</f>
        <v/>
      </c>
      <c r="K119" s="2" t="str">
        <f t="array" ref="K119">IFERROR(INDEX(data[[#All],[Berkshire]],MATCH(get_cat!$B119&amp;$A$1,data[[#All],[Vendor Name]]&amp;data[[#All],[Category]],0),),"")</f>
        <v/>
      </c>
      <c r="L119" s="2" t="str">
        <f t="array" ref="L119">IFERROR(INDEX(data[[#All],[Bristol]],MATCH(get_cat!$B119&amp;$A$1,data[[#All],[Vendor Name]]&amp;data[[#All],[Category]],0),),"")</f>
        <v/>
      </c>
      <c r="M119" s="2" t="str">
        <f t="array" ref="M119">IFERROR(INDEX(data[[#All],[Dukes]],MATCH(get_cat!$B119&amp;$A$1,data[[#All],[Vendor Name]]&amp;data[[#All],[Category]],0),),"")</f>
        <v/>
      </c>
      <c r="N119" s="2" t="str">
        <f t="array" ref="N119">IFERROR(INDEX(data[[#All],[Essex]],MATCH(get_cat!$B119&amp;$A$1,data[[#All],[Vendor Name]]&amp;data[[#All],[Category]],0),),"")</f>
        <v/>
      </c>
      <c r="O119" s="2" t="str">
        <f t="array" ref="O119">IFERROR(INDEX(data[[#All],[Franklin]],MATCH(get_cat!$B119&amp;$A$1,data[[#All],[Vendor Name]]&amp;data[[#All],[Category]],0),),"")</f>
        <v/>
      </c>
      <c r="P119" s="2" t="str">
        <f t="array" ref="P119">IFERROR(INDEX(data[[#All],[Hampden]],MATCH(get_cat!$B119&amp;$A$1,data[[#All],[Vendor Name]]&amp;data[[#All],[Category]],0),),"")</f>
        <v/>
      </c>
      <c r="Q119" s="2" t="str">
        <f t="array" ref="Q119">IFERROR(INDEX(data[[#All],[Hampshire]],MATCH(get_cat!$B119&amp;$A$1,data[[#All],[Vendor Name]]&amp;data[[#All],[Category]],0),),"")</f>
        <v/>
      </c>
      <c r="R119" s="2" t="str">
        <f t="array" ref="R119">IFERROR(INDEX(data[[#All],[Middlesex]],MATCH(get_cat!$B119&amp;$A$1,data[[#All],[Vendor Name]]&amp;data[[#All],[Category]],0),),"")</f>
        <v/>
      </c>
      <c r="S119" s="2" t="str">
        <f t="array" ref="S119">IFERROR(INDEX(data[[#All],[Nantucket]],MATCH(get_cat!$B119&amp;$A$1,data[[#All],[Vendor Name]]&amp;data[[#All],[Category]],0),),"")</f>
        <v/>
      </c>
      <c r="T119" s="2" t="str">
        <f t="array" ref="T119">IFERROR(INDEX(data[[#All],[Norfolk]],MATCH(get_cat!$B119&amp;$A$1,data[[#All],[Vendor Name]]&amp;data[[#All],[Category]],0),),"")</f>
        <v/>
      </c>
      <c r="U119" s="2" t="str">
        <f t="array" ref="U119">IFERROR(INDEX(data[[#All],[Plymouth]],MATCH(get_cat!$B119&amp;$A$1,data[[#All],[Vendor Name]]&amp;data[[#All],[Category]],0),),"")</f>
        <v/>
      </c>
      <c r="V119" s="2" t="str">
        <f t="array" ref="V119">IFERROR(INDEX(data[[#All],[Suffolk]],MATCH(get_cat!$B119&amp;$A$1,data[[#All],[Vendor Name]]&amp;data[[#All],[Category]],0),),"")</f>
        <v/>
      </c>
      <c r="W119" s="2" t="str">
        <f t="array" ref="W119">IFERROR(INDEX(data[[#All],[Worcester]],MATCH(get_cat!$B119&amp;$A$1,data[[#All],[Vendor Name]]&amp;data[[#All],[Category]],0),),"")</f>
        <v/>
      </c>
      <c r="X119" s="2" t="str">
        <f t="array" ref="X119">IFERROR(INDEX(data[[#All],[Contract Doc ID]],MATCH(get_cat!$B119&amp;$A$1,data[[#All],[Vendor Name]]&amp;data[[#All],[Category]],0),),"")</f>
        <v/>
      </c>
      <c r="Y119" s="19" t="str">
        <f t="array" ref="Y119">IFERROR(INDEX(data[[#All],[OSD Contract Manager]],MATCH(get_cat!$B119&amp;$A$1,data[[#All],[Vendor Name]]&amp;data[[#All],[Category]],0),),"")</f>
        <v/>
      </c>
    </row>
    <row r="120" spans="1:25" ht="19.5" x14ac:dyDescent="0.25">
      <c r="B120" s="8" t="str">
        <f t="array" ref="B120">IFERROR(INDEX(data[[#All],[Vendor Name]],SMALL(IF(data[[#All],[Category]]=$A$1,ROW(data[[#All],[Vendor Name]])),ROW(119:119)),1),"")</f>
        <v/>
      </c>
      <c r="C120" s="3" t="str">
        <f t="array" ref="C120">IFERROR(INDEX(data[[#All],[Vendor Contact Info]],MATCH(get_cat!$B120&amp;$A$1,data[[#All],[Vendor Name]]&amp;data[[#All],[Category]],0),),"")</f>
        <v/>
      </c>
      <c r="D120" s="9" t="str">
        <f t="array" ref="D120">IFERROR(INDEX(data[[#All],[Category]],MATCH(get_cat!$B120&amp;$A$1,data[[#All],[Vendor Name]]&amp;data[[#All],[Category]],0),),"")</f>
        <v/>
      </c>
      <c r="E120" s="3" t="str">
        <f t="array" ref="E120">IFERROR(INDEX(data[[#All],[Email]],MATCH(get_cat!$B120&amp;$A$1,data[[#All],[Vendor Name]]&amp;data[[#All],[Category]],0),),"")</f>
        <v/>
      </c>
      <c r="F120" s="3" t="str">
        <f t="array" ref="F120">IFERROR(INDEX(data[[#All],[COMMBUYS MBPO Link2]],MATCH(get_cat!$B120&amp;$A$1,data[[#All],[Vendor Name]]&amp;data[[#All],[Category]],0),),"")</f>
        <v/>
      </c>
      <c r="G120" s="5" t="str">
        <f t="array" ref="G120">IFERROR(INDEX(data[[#All],[Prompt Pay]],MATCH(get_cat!$B120&amp;$A$1,data[[#All],[Vendor Name]]&amp;data[[#All],[Category]],0),),"")</f>
        <v/>
      </c>
      <c r="H120" s="5" t="str">
        <f t="array" ref="H120">IFERROR(INDEX(data[[#All],[% Markup Prevailing Wage2]],MATCH(get_cat!$B120&amp;$A$1,data[[#All],[Vendor Name]]&amp;data[[#All],[Category]],0),),"")</f>
        <v/>
      </c>
      <c r="I120" s="2" t="str">
        <f t="array" ref="I120">IFERROR(INDEX(data[[#All],[Statewide]],MATCH(get_cat!$B120&amp;$A$1,data[[#All],[Vendor Name]]&amp;data[[#All],[Category]],0),),"")</f>
        <v/>
      </c>
      <c r="J120" s="2" t="str">
        <f t="array" ref="J120">IFERROR(INDEX(data[[#All],[Barnstable]],MATCH(get_cat!$B120&amp;$A$1,data[[#All],[Vendor Name]]&amp;data[[#All],[Category]],0),),"")</f>
        <v/>
      </c>
      <c r="K120" s="2" t="str">
        <f t="array" ref="K120">IFERROR(INDEX(data[[#All],[Berkshire]],MATCH(get_cat!$B120&amp;$A$1,data[[#All],[Vendor Name]]&amp;data[[#All],[Category]],0),),"")</f>
        <v/>
      </c>
      <c r="L120" s="2" t="str">
        <f t="array" ref="L120">IFERROR(INDEX(data[[#All],[Bristol]],MATCH(get_cat!$B120&amp;$A$1,data[[#All],[Vendor Name]]&amp;data[[#All],[Category]],0),),"")</f>
        <v/>
      </c>
      <c r="M120" s="2" t="str">
        <f t="array" ref="M120">IFERROR(INDEX(data[[#All],[Dukes]],MATCH(get_cat!$B120&amp;$A$1,data[[#All],[Vendor Name]]&amp;data[[#All],[Category]],0),),"")</f>
        <v/>
      </c>
      <c r="N120" s="2" t="str">
        <f t="array" ref="N120">IFERROR(INDEX(data[[#All],[Essex]],MATCH(get_cat!$B120&amp;$A$1,data[[#All],[Vendor Name]]&amp;data[[#All],[Category]],0),),"")</f>
        <v/>
      </c>
      <c r="O120" s="2" t="str">
        <f t="array" ref="O120">IFERROR(INDEX(data[[#All],[Franklin]],MATCH(get_cat!$B120&amp;$A$1,data[[#All],[Vendor Name]]&amp;data[[#All],[Category]],0),),"")</f>
        <v/>
      </c>
      <c r="P120" s="2" t="str">
        <f t="array" ref="P120">IFERROR(INDEX(data[[#All],[Hampden]],MATCH(get_cat!$B120&amp;$A$1,data[[#All],[Vendor Name]]&amp;data[[#All],[Category]],0),),"")</f>
        <v/>
      </c>
      <c r="Q120" s="2" t="str">
        <f t="array" ref="Q120">IFERROR(INDEX(data[[#All],[Hampshire]],MATCH(get_cat!$B120&amp;$A$1,data[[#All],[Vendor Name]]&amp;data[[#All],[Category]],0),),"")</f>
        <v/>
      </c>
      <c r="R120" s="2" t="str">
        <f t="array" ref="R120">IFERROR(INDEX(data[[#All],[Middlesex]],MATCH(get_cat!$B120&amp;$A$1,data[[#All],[Vendor Name]]&amp;data[[#All],[Category]],0),),"")</f>
        <v/>
      </c>
      <c r="S120" s="2" t="str">
        <f t="array" ref="S120">IFERROR(INDEX(data[[#All],[Nantucket]],MATCH(get_cat!$B120&amp;$A$1,data[[#All],[Vendor Name]]&amp;data[[#All],[Category]],0),),"")</f>
        <v/>
      </c>
      <c r="T120" s="2" t="str">
        <f t="array" ref="T120">IFERROR(INDEX(data[[#All],[Norfolk]],MATCH(get_cat!$B120&amp;$A$1,data[[#All],[Vendor Name]]&amp;data[[#All],[Category]],0),),"")</f>
        <v/>
      </c>
      <c r="U120" s="2" t="str">
        <f t="array" ref="U120">IFERROR(INDEX(data[[#All],[Plymouth]],MATCH(get_cat!$B120&amp;$A$1,data[[#All],[Vendor Name]]&amp;data[[#All],[Category]],0),),"")</f>
        <v/>
      </c>
      <c r="V120" s="2" t="str">
        <f t="array" ref="V120">IFERROR(INDEX(data[[#All],[Suffolk]],MATCH(get_cat!$B120&amp;$A$1,data[[#All],[Vendor Name]]&amp;data[[#All],[Category]],0),),"")</f>
        <v/>
      </c>
      <c r="W120" s="2" t="str">
        <f t="array" ref="W120">IFERROR(INDEX(data[[#All],[Worcester]],MATCH(get_cat!$B120&amp;$A$1,data[[#All],[Vendor Name]]&amp;data[[#All],[Category]],0),),"")</f>
        <v/>
      </c>
      <c r="X120" s="2" t="str">
        <f t="array" ref="X120">IFERROR(INDEX(data[[#All],[Contract Doc ID]],MATCH(get_cat!$B120&amp;$A$1,data[[#All],[Vendor Name]]&amp;data[[#All],[Category]],0),),"")</f>
        <v/>
      </c>
      <c r="Y120" s="19" t="str">
        <f t="array" ref="Y120">IFERROR(INDEX(data[[#All],[OSD Contract Manager]],MATCH(get_cat!$B120&amp;$A$1,data[[#All],[Vendor Name]]&amp;data[[#All],[Category]],0),),"")</f>
        <v/>
      </c>
    </row>
    <row r="124" spans="1:25" ht="15" x14ac:dyDescent="0.25">
      <c r="A124" s="10" t="s">
        <v>519</v>
      </c>
      <c r="B124" s="10" t="s">
        <v>549</v>
      </c>
    </row>
    <row r="125" spans="1:25" ht="15" x14ac:dyDescent="0.25">
      <c r="A125" s="10" t="s">
        <v>653</v>
      </c>
      <c r="B125" s="10" t="s">
        <v>224</v>
      </c>
    </row>
    <row r="126" spans="1:25" ht="15" x14ac:dyDescent="0.25">
      <c r="A126" s="10" t="s">
        <v>70</v>
      </c>
      <c r="B126" s="10" t="s">
        <v>225</v>
      </c>
    </row>
    <row r="127" spans="1:25" ht="15" x14ac:dyDescent="0.25">
      <c r="A127" s="10" t="s">
        <v>646</v>
      </c>
      <c r="B127" s="10" t="s">
        <v>226</v>
      </c>
    </row>
    <row r="128" spans="1:25" ht="15" x14ac:dyDescent="0.25">
      <c r="A128" s="10" t="s">
        <v>133</v>
      </c>
      <c r="B128" s="10" t="s">
        <v>227</v>
      </c>
    </row>
    <row r="129" spans="1:2" ht="15" x14ac:dyDescent="0.25">
      <c r="A129" s="10" t="s">
        <v>22</v>
      </c>
      <c r="B129" s="10" t="s">
        <v>228</v>
      </c>
    </row>
    <row r="130" spans="1:2" ht="15" x14ac:dyDescent="0.25">
      <c r="A130" s="10" t="s">
        <v>651</v>
      </c>
      <c r="B130" s="10" t="s">
        <v>229</v>
      </c>
    </row>
    <row r="131" spans="1:2" ht="15" x14ac:dyDescent="0.25">
      <c r="A131" s="10" t="s">
        <v>45</v>
      </c>
      <c r="B131" s="10" t="s">
        <v>230</v>
      </c>
    </row>
    <row r="132" spans="1:2" ht="15" x14ac:dyDescent="0.25">
      <c r="A132" s="10" t="s">
        <v>29</v>
      </c>
      <c r="B132" s="10" t="s">
        <v>231</v>
      </c>
    </row>
    <row r="133" spans="1:2" ht="15" x14ac:dyDescent="0.25">
      <c r="A133" s="10" t="s">
        <v>151</v>
      </c>
      <c r="B133" s="10" t="s">
        <v>232</v>
      </c>
    </row>
    <row r="134" spans="1:2" ht="15" x14ac:dyDescent="0.25">
      <c r="A134" s="10" t="s">
        <v>8</v>
      </c>
      <c r="B134" s="10" t="s">
        <v>233</v>
      </c>
    </row>
    <row r="135" spans="1:2" ht="15" x14ac:dyDescent="0.25">
      <c r="A135" s="10" t="s">
        <v>89</v>
      </c>
      <c r="B135" s="10" t="s">
        <v>234</v>
      </c>
    </row>
    <row r="136" spans="1:2" ht="15" x14ac:dyDescent="0.25">
      <c r="A136" s="10" t="s">
        <v>652</v>
      </c>
      <c r="B136" s="10" t="s">
        <v>235</v>
      </c>
    </row>
    <row r="137" spans="1:2" ht="15" x14ac:dyDescent="0.25">
      <c r="A137" s="10" t="s">
        <v>15</v>
      </c>
      <c r="B137" s="10" t="s">
        <v>236</v>
      </c>
    </row>
    <row r="138" spans="1:2" ht="15" x14ac:dyDescent="0.25">
      <c r="A138" s="10" t="s">
        <v>76</v>
      </c>
      <c r="B138" s="10" t="s">
        <v>237</v>
      </c>
    </row>
    <row r="139" spans="1:2" ht="15" x14ac:dyDescent="0.25">
      <c r="A139" s="10" t="s">
        <v>650</v>
      </c>
    </row>
    <row r="170" spans="1:2" ht="72" x14ac:dyDescent="0.3">
      <c r="A170" t="s">
        <v>647</v>
      </c>
      <c r="B170" s="20" t="s">
        <v>655</v>
      </c>
    </row>
    <row r="171" spans="1:2" ht="72" x14ac:dyDescent="0.3">
      <c r="A171" t="s">
        <v>648</v>
      </c>
      <c r="B171" s="20" t="s">
        <v>654</v>
      </c>
    </row>
  </sheetData>
  <sortState ref="A125:A139">
    <sortCondition ref="A125"/>
  </sortState>
  <conditionalFormatting sqref="I2:W2">
    <cfRule type="cellIs" dxfId="41" priority="9" operator="notEqual">
      <formula>"X"</formula>
    </cfRule>
    <cfRule type="cellIs" dxfId="40" priority="10" operator="equal">
      <formula>"X"</formula>
    </cfRule>
  </conditionalFormatting>
  <conditionalFormatting sqref="X2">
    <cfRule type="cellIs" dxfId="39" priority="7" operator="notEqual">
      <formula>"X"</formula>
    </cfRule>
    <cfRule type="cellIs" dxfId="38" priority="8" operator="equal">
      <formula>"X"</formula>
    </cfRule>
  </conditionalFormatting>
  <conditionalFormatting sqref="I3:W120">
    <cfRule type="cellIs" dxfId="37" priority="5" operator="notEqual">
      <formula>"X"</formula>
    </cfRule>
    <cfRule type="cellIs" dxfId="36" priority="6" operator="equal">
      <formula>"X"</formula>
    </cfRule>
  </conditionalFormatting>
  <conditionalFormatting sqref="X3:X120">
    <cfRule type="cellIs" dxfId="35" priority="3" operator="notEqual">
      <formula>"X"</formula>
    </cfRule>
    <cfRule type="cellIs" dxfId="34" priority="4" operator="equal">
      <formula>"X"</formula>
    </cfRule>
  </conditionalFormatting>
  <conditionalFormatting sqref="Y2">
    <cfRule type="cellIs" dxfId="33" priority="1" operator="not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pageSetup orientation="portrait" r:id="rId1"/>
  <ignoredErrors>
    <ignoredError sqref="B2:X2 B3:X120" calculatedColumn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00"/>
  <sheetViews>
    <sheetView tabSelected="1" zoomScale="80" zoomScaleNormal="80" workbookViewId="0">
      <pane xSplit="4" ySplit="5" topLeftCell="E6" activePane="bottomRight" state="frozenSplit"/>
      <selection pane="topRight" activeCell="E1" sqref="E1"/>
      <selection pane="bottomLeft" activeCell="A12" sqref="A12"/>
      <selection pane="bottomRight" activeCell="D2" sqref="D2"/>
    </sheetView>
  </sheetViews>
  <sheetFormatPr defaultColWidth="8.88671875" defaultRowHeight="14.4" x14ac:dyDescent="0.3"/>
  <cols>
    <col min="1" max="1" width="4.6640625" style="1" customWidth="1"/>
    <col min="2" max="2" width="12.6640625" style="1" customWidth="1"/>
    <col min="3" max="3" width="43.44140625" style="1" customWidth="1"/>
    <col min="4" max="4" width="52.33203125" style="1" customWidth="1"/>
    <col min="5" max="5" width="30.33203125" style="1" customWidth="1"/>
    <col min="6" max="6" width="31.5546875" style="1" bestFit="1" customWidth="1"/>
    <col min="7" max="7" width="20.6640625" style="1" customWidth="1"/>
    <col min="8" max="8" width="48.33203125" style="1" bestFit="1" customWidth="1"/>
    <col min="9" max="9" width="58.44140625" style="1" customWidth="1"/>
    <col min="10" max="16384" width="8.88671875" style="1"/>
  </cols>
  <sheetData>
    <row r="2" spans="2:9" ht="35.25" customHeight="1" x14ac:dyDescent="0.3">
      <c r="C2" s="16" t="s">
        <v>570</v>
      </c>
      <c r="D2" s="17" t="s">
        <v>549</v>
      </c>
      <c r="E2" s="21" t="s">
        <v>656</v>
      </c>
      <c r="F2" s="22" t="s">
        <v>525</v>
      </c>
      <c r="G2" s="21" t="s">
        <v>798</v>
      </c>
      <c r="H2" s="23">
        <v>43056</v>
      </c>
    </row>
    <row r="3" spans="2:9" ht="35.25" customHeight="1" x14ac:dyDescent="0.25">
      <c r="C3" s="16" t="s">
        <v>571</v>
      </c>
      <c r="D3" s="17" t="s">
        <v>519</v>
      </c>
      <c r="E3" s="21" t="s">
        <v>657</v>
      </c>
      <c r="F3" s="22" t="s">
        <v>525</v>
      </c>
    </row>
    <row r="5" spans="2:9" ht="37.200000000000003" customHeight="1" x14ac:dyDescent="0.25">
      <c r="B5" s="14" t="s">
        <v>522</v>
      </c>
      <c r="C5" s="4" t="s">
        <v>1</v>
      </c>
      <c r="D5" s="4" t="s">
        <v>520</v>
      </c>
      <c r="E5" s="4" t="s">
        <v>5</v>
      </c>
      <c r="F5" s="4" t="s">
        <v>6</v>
      </c>
      <c r="G5" s="4" t="s">
        <v>514</v>
      </c>
      <c r="H5" s="4" t="s">
        <v>439</v>
      </c>
      <c r="I5" s="4" t="s">
        <v>649</v>
      </c>
    </row>
    <row r="6" spans="2:9" ht="85.2" customHeight="1" x14ac:dyDescent="0.25">
      <c r="B6" s="11" t="str">
        <f t="array" aca="1" ref="B6" ca="1">IFERROR(INDEX(get_cat[[#All],[Contract Doc ID]],MATCH('County and Category Lookup'!$C6&amp;$D$3,get_cat[[#All],[Vendor Name]]&amp;get_cat[[#All],[Category]],0),),"")</f>
        <v/>
      </c>
      <c r="C6" s="12" t="str">
        <f t="array" aca="1" ref="C6" ca="1">IFERROR(INDEX(get_cat[[#All],[Vendor Name]],SMALL(IF(INDIRECT("get_cat[[#All],["&amp;$D$2&amp;"]]")="x",ROW(get_cat[[#All],[Vendor Name]])),ROW(1:1)),1),"")</f>
        <v/>
      </c>
      <c r="D6" s="11" t="str">
        <f t="array" aca="1" ref="D6" ca="1">IFERROR(INDEX(get_cat[[#All],[Vendor Contact Info]],MATCH('County and Category Lookup'!$C6&amp;$D$3,get_cat[[#All],[Vendor Name]]&amp;get_cat[[#All],[Category]],0),),"")</f>
        <v/>
      </c>
      <c r="E6" s="12" t="str">
        <f t="array" aca="1" ref="E6" ca="1">IFERROR(INDEX(get_cat[[#All],[Email]],MATCH('County and Category Lookup'!$C6&amp;$D$3,get_cat[[#All],[Vendor Name]]&amp;get_cat[[#All],[Category]],0),),"")</f>
        <v/>
      </c>
      <c r="F6" s="15" t="str">
        <f t="array" aca="1" ref="F6" ca="1">HYPERLINK("https://www.commbuys.com/bso/external/purchaseorder/poSummary.sdo?docId="&amp;IFERROR(INDEX(get_cat[[#All],[COMMBUYS MBPO Link]],MATCH('County and Category Lookup'!$C6&amp;$D$3,get_cat[[#All],[Vendor Name]]&amp;get_cat[[#All],[Category]],0),),"")&amp;"&amp;releaseNbr=0&amp;parentUrl=contract",IFERROR(INDEX(get_cat[[#All],[COMMBUYS MBPO Link]],MATCH('County and Category Lookup'!$C6&amp;$D$3,get_cat[[#All],[Vendor Name]]&amp;get_cat[[#All],[Category]],0),),""))</f>
        <v/>
      </c>
      <c r="G6" s="11" t="str">
        <f t="array" aca="1" ref="G6" ca="1">IFERROR(INDEX(get_cat[[#All],[Prompt Pay]],MATCH('County and Category Lookup'!$C6&amp;$D$3,get_cat[[#All],[Vendor Name]]&amp;get_cat[[#All],[Category]],0),),"")</f>
        <v/>
      </c>
      <c r="H6" s="11" t="str">
        <f t="array" aca="1" ref="H6" ca="1">IFERROR(INDEX(get_cat[[#All],[% Markup Prevailing Wage]],MATCH('County and Category Lookup'!$C6&amp;$D$3,get_cat[[#All],[Vendor Name]]&amp;get_cat[[#All],[Category]],0),),"")</f>
        <v/>
      </c>
      <c r="I6" s="11" t="str">
        <f t="array" aca="1" ref="I6" ca="1">IFERROR(INDEX(get_cat[[#All],[OSD Contract Manager]],MATCH('County and Category Lookup'!$C6&amp;$D$3,get_cat[[#All],[Vendor Name]]&amp;get_cat[[#All],[Category]],0),),"")</f>
        <v/>
      </c>
    </row>
    <row r="7" spans="2:9" ht="85.2" customHeight="1" x14ac:dyDescent="0.25">
      <c r="B7" s="11" t="str">
        <f t="array" aca="1" ref="B7" ca="1">IFERROR(INDEX(get_cat[[#All],[Contract Doc ID]],MATCH('County and Category Lookup'!$C7&amp;$D$3,get_cat[[#All],[Vendor Name]]&amp;get_cat[[#All],[Category]],0),),"")</f>
        <v/>
      </c>
      <c r="C7" s="12" t="str">
        <f t="array" aca="1" ref="C7" ca="1">IFERROR(INDEX(get_cat[[#All],[Vendor Name]],SMALL(IF(INDIRECT("get_cat[[#All],["&amp;$D$2&amp;"]]")="x",ROW(get_cat[[#All],[Vendor Name]])),ROW(2:2)),1),"")</f>
        <v/>
      </c>
      <c r="D7" s="11" t="str">
        <f t="array" aca="1" ref="D7" ca="1">IFERROR(INDEX(get_cat[[#All],[Vendor Contact Info]],MATCH('County and Category Lookup'!$C7&amp;$D$3,get_cat[[#All],[Vendor Name]]&amp;get_cat[[#All],[Category]],0),),"")</f>
        <v/>
      </c>
      <c r="E7" s="12" t="str">
        <f t="array" aca="1" ref="E7" ca="1">IFERROR(INDEX(get_cat[[#All],[Email]],MATCH('County and Category Lookup'!$C7&amp;$D$3,get_cat[[#All],[Vendor Name]]&amp;get_cat[[#All],[Category]],0),),"")</f>
        <v/>
      </c>
      <c r="F7" s="15" t="str">
        <f t="array" aca="1" ref="F7" ca="1">HYPERLINK("https://www.commbuys.com/bso/external/purchaseorder/poSummary.sdo?docId="&amp;IFERROR(INDEX(get_cat[[#All],[COMMBUYS MBPO Link]],MATCH('County and Category Lookup'!$C7&amp;$D$3,get_cat[[#All],[Vendor Name]]&amp;get_cat[[#All],[Category]],0),),"")&amp;"&amp;releaseNbr=0&amp;parentUrl=contract",IFERROR(INDEX(get_cat[[#All],[COMMBUYS MBPO Link]],MATCH('County and Category Lookup'!$C7&amp;$D$3,get_cat[[#All],[Vendor Name]]&amp;get_cat[[#All],[Category]],0),),""))</f>
        <v/>
      </c>
      <c r="G7" s="11" t="str">
        <f t="array" aca="1" ref="G7" ca="1">IFERROR(INDEX(get_cat[[#All],[Prompt Pay]],MATCH('County and Category Lookup'!$C7&amp;$D$3,get_cat[[#All],[Vendor Name]]&amp;get_cat[[#All],[Category]],0),),"")</f>
        <v/>
      </c>
      <c r="H7" s="11" t="str">
        <f t="array" aca="1" ref="H7" ca="1">IFERROR(INDEX(get_cat[[#All],[% Markup Prevailing Wage]],MATCH('County and Category Lookup'!$C7&amp;$D$3,get_cat[[#All],[Vendor Name]]&amp;get_cat[[#All],[Category]],0),),"")</f>
        <v/>
      </c>
      <c r="I7" s="11" t="str">
        <f t="array" aca="1" ref="I7" ca="1">IFERROR(INDEX(get_cat[[#All],[OSD Contract Manager]],MATCH('County and Category Lookup'!$C7&amp;$D$3,get_cat[[#All],[Vendor Name]]&amp;get_cat[[#All],[Category]],0),),"")</f>
        <v/>
      </c>
    </row>
    <row r="8" spans="2:9" ht="85.2" customHeight="1" x14ac:dyDescent="0.25">
      <c r="B8" s="11" t="str">
        <f t="array" aca="1" ref="B8" ca="1">IFERROR(INDEX(get_cat[[#All],[Contract Doc ID]],MATCH('County and Category Lookup'!$C8&amp;$D$3,get_cat[[#All],[Vendor Name]]&amp;get_cat[[#All],[Category]],0),),"")</f>
        <v/>
      </c>
      <c r="C8" s="12" t="str">
        <f t="array" aca="1" ref="C8" ca="1">IFERROR(INDEX(get_cat[[#All],[Vendor Name]],SMALL(IF(INDIRECT("get_cat[[#All],["&amp;$D$2&amp;"]]")="x",ROW(get_cat[[#All],[Vendor Name]])),ROW(3:3)),1),"")</f>
        <v/>
      </c>
      <c r="D8" s="11" t="str">
        <f t="array" aca="1" ref="D8" ca="1">IFERROR(INDEX(get_cat[[#All],[Vendor Contact Info]],MATCH('County and Category Lookup'!$C8&amp;$D$3,get_cat[[#All],[Vendor Name]]&amp;get_cat[[#All],[Category]],0),),"")</f>
        <v/>
      </c>
      <c r="E8" s="12" t="str">
        <f t="array" aca="1" ref="E8" ca="1">IFERROR(INDEX(get_cat[[#All],[Email]],MATCH('County and Category Lookup'!$C8&amp;$D$3,get_cat[[#All],[Vendor Name]]&amp;get_cat[[#All],[Category]],0),),"")</f>
        <v/>
      </c>
      <c r="F8" s="15" t="str">
        <f t="array" aca="1" ref="F8" ca="1">HYPERLINK("https://www.commbuys.com/bso/external/purchaseorder/poSummary.sdo?docId="&amp;IFERROR(INDEX(get_cat[[#All],[COMMBUYS MBPO Link]],MATCH('County and Category Lookup'!$C8&amp;$D$3,get_cat[[#All],[Vendor Name]]&amp;get_cat[[#All],[Category]],0),),"")&amp;"&amp;releaseNbr=0&amp;parentUrl=contract",IFERROR(INDEX(get_cat[[#All],[COMMBUYS MBPO Link]],MATCH('County and Category Lookup'!$C8&amp;$D$3,get_cat[[#All],[Vendor Name]]&amp;get_cat[[#All],[Category]],0),),""))</f>
        <v/>
      </c>
      <c r="G8" s="11" t="str">
        <f t="array" aca="1" ref="G8" ca="1">IFERROR(INDEX(get_cat[[#All],[Prompt Pay]],MATCH('County and Category Lookup'!$C8&amp;$D$3,get_cat[[#All],[Vendor Name]]&amp;get_cat[[#All],[Category]],0),),"")</f>
        <v/>
      </c>
      <c r="H8" s="11" t="str">
        <f t="array" aca="1" ref="H8" ca="1">IFERROR(INDEX(get_cat[[#All],[% Markup Prevailing Wage]],MATCH('County and Category Lookup'!$C8&amp;$D$3,get_cat[[#All],[Vendor Name]]&amp;get_cat[[#All],[Category]],0),),"")</f>
        <v/>
      </c>
      <c r="I8" s="11" t="str">
        <f t="array" aca="1" ref="I8" ca="1">IFERROR(INDEX(get_cat[[#All],[OSD Contract Manager]],MATCH('County and Category Lookup'!$C8&amp;$D$3,get_cat[[#All],[Vendor Name]]&amp;get_cat[[#All],[Category]],0),),"")</f>
        <v/>
      </c>
    </row>
    <row r="9" spans="2:9" ht="85.2" customHeight="1" x14ac:dyDescent="0.25">
      <c r="B9" s="11" t="str">
        <f t="array" aca="1" ref="B9" ca="1">IFERROR(INDEX(get_cat[[#All],[Contract Doc ID]],MATCH('County and Category Lookup'!$C9&amp;$D$3,get_cat[[#All],[Vendor Name]]&amp;get_cat[[#All],[Category]],0),),"")</f>
        <v/>
      </c>
      <c r="C9" s="12" t="str">
        <f t="array" aca="1" ref="C9" ca="1">IFERROR(INDEX(get_cat[[#All],[Vendor Name]],SMALL(IF(INDIRECT("get_cat[[#All],["&amp;$D$2&amp;"]]")="x",ROW(get_cat[[#All],[Vendor Name]])),ROW(4:4)),1),"")</f>
        <v/>
      </c>
      <c r="D9" s="11" t="str">
        <f t="array" aca="1" ref="D9" ca="1">IFERROR(INDEX(get_cat[[#All],[Vendor Contact Info]],MATCH('County and Category Lookup'!$C9&amp;$D$3,get_cat[[#All],[Vendor Name]]&amp;get_cat[[#All],[Category]],0),),"")</f>
        <v/>
      </c>
      <c r="E9" s="12" t="str">
        <f t="array" aca="1" ref="E9" ca="1">IFERROR(INDEX(get_cat[[#All],[Email]],MATCH('County and Category Lookup'!$C9&amp;$D$3,get_cat[[#All],[Vendor Name]]&amp;get_cat[[#All],[Category]],0),),"")</f>
        <v/>
      </c>
      <c r="F9" s="15" t="str">
        <f t="array" aca="1" ref="F9" ca="1">HYPERLINK("https://www.commbuys.com/bso/external/purchaseorder/poSummary.sdo?docId="&amp;IFERROR(INDEX(get_cat[[#All],[COMMBUYS MBPO Link]],MATCH('County and Category Lookup'!$C9&amp;$D$3,get_cat[[#All],[Vendor Name]]&amp;get_cat[[#All],[Category]],0),),"")&amp;"&amp;releaseNbr=0&amp;parentUrl=contract",IFERROR(INDEX(get_cat[[#All],[COMMBUYS MBPO Link]],MATCH('County and Category Lookup'!$C9&amp;$D$3,get_cat[[#All],[Vendor Name]]&amp;get_cat[[#All],[Category]],0),),""))</f>
        <v/>
      </c>
      <c r="G9" s="11" t="str">
        <f t="array" aca="1" ref="G9" ca="1">IFERROR(INDEX(get_cat[[#All],[Prompt Pay]],MATCH('County and Category Lookup'!$C9&amp;$D$3,get_cat[[#All],[Vendor Name]]&amp;get_cat[[#All],[Category]],0),),"")</f>
        <v/>
      </c>
      <c r="H9" s="11" t="str">
        <f t="array" aca="1" ref="H9" ca="1">IFERROR(INDEX(get_cat[[#All],[% Markup Prevailing Wage]],MATCH('County and Category Lookup'!$C9&amp;$D$3,get_cat[[#All],[Vendor Name]]&amp;get_cat[[#All],[Category]],0),),"")</f>
        <v/>
      </c>
      <c r="I9" s="11" t="str">
        <f t="array" aca="1" ref="I9" ca="1">IFERROR(INDEX(get_cat[[#All],[OSD Contract Manager]],MATCH('County and Category Lookup'!$C9&amp;$D$3,get_cat[[#All],[Vendor Name]]&amp;get_cat[[#All],[Category]],0),),"")</f>
        <v/>
      </c>
    </row>
    <row r="10" spans="2:9" ht="85.2" customHeight="1" x14ac:dyDescent="0.25">
      <c r="B10" s="11" t="str">
        <f t="array" aca="1" ref="B10" ca="1">IFERROR(INDEX(get_cat[[#All],[Contract Doc ID]],MATCH('County and Category Lookup'!$C10&amp;$D$3,get_cat[[#All],[Vendor Name]]&amp;get_cat[[#All],[Category]],0),),"")</f>
        <v/>
      </c>
      <c r="C10" s="12" t="str">
        <f t="array" aca="1" ref="C10" ca="1">IFERROR(INDEX(get_cat[[#All],[Vendor Name]],SMALL(IF(INDIRECT("get_cat[[#All],["&amp;$D$2&amp;"]]")="x",ROW(get_cat[[#All],[Vendor Name]])),ROW(5:5)),1),"")</f>
        <v/>
      </c>
      <c r="D10" s="11" t="str">
        <f t="array" aca="1" ref="D10" ca="1">IFERROR(INDEX(get_cat[[#All],[Vendor Contact Info]],MATCH('County and Category Lookup'!$C10&amp;$D$3,get_cat[[#All],[Vendor Name]]&amp;get_cat[[#All],[Category]],0),),"")</f>
        <v/>
      </c>
      <c r="E10" s="12" t="str">
        <f t="array" aca="1" ref="E10" ca="1">IFERROR(INDEX(get_cat[[#All],[Email]],MATCH('County and Category Lookup'!$C10&amp;$D$3,get_cat[[#All],[Vendor Name]]&amp;get_cat[[#All],[Category]],0),),"")</f>
        <v/>
      </c>
      <c r="F10" s="15" t="str">
        <f t="array" aca="1" ref="F10" ca="1">HYPERLINK("https://www.commbuys.com/bso/external/purchaseorder/poSummary.sdo?docId="&amp;IFERROR(INDEX(get_cat[[#All],[COMMBUYS MBPO Link]],MATCH('County and Category Lookup'!$C10&amp;$D$3,get_cat[[#All],[Vendor Name]]&amp;get_cat[[#All],[Category]],0),),"")&amp;"&amp;releaseNbr=0&amp;parentUrl=contract",IFERROR(INDEX(get_cat[[#All],[COMMBUYS MBPO Link]],MATCH('County and Category Lookup'!$C10&amp;$D$3,get_cat[[#All],[Vendor Name]]&amp;get_cat[[#All],[Category]],0),),""))</f>
        <v/>
      </c>
      <c r="G10" s="11" t="str">
        <f t="array" aca="1" ref="G10" ca="1">IFERROR(INDEX(get_cat[[#All],[Prompt Pay]],MATCH('County and Category Lookup'!$C10&amp;$D$3,get_cat[[#All],[Vendor Name]]&amp;get_cat[[#All],[Category]],0),),"")</f>
        <v/>
      </c>
      <c r="H10" s="11" t="str">
        <f t="array" aca="1" ref="H10" ca="1">IFERROR(INDEX(get_cat[[#All],[% Markup Prevailing Wage]],MATCH('County and Category Lookup'!$C10&amp;$D$3,get_cat[[#All],[Vendor Name]]&amp;get_cat[[#All],[Category]],0),),"")</f>
        <v/>
      </c>
      <c r="I10" s="11" t="str">
        <f t="array" aca="1" ref="I10" ca="1">IFERROR(INDEX(get_cat[[#All],[OSD Contract Manager]],MATCH('County and Category Lookup'!$C10&amp;$D$3,get_cat[[#All],[Vendor Name]]&amp;get_cat[[#All],[Category]],0),),"")</f>
        <v/>
      </c>
    </row>
    <row r="11" spans="2:9" ht="85.2" customHeight="1" x14ac:dyDescent="0.3">
      <c r="B11" s="11" t="str">
        <f t="array" aca="1" ref="B11" ca="1">IFERROR(INDEX(get_cat[[#All],[Contract Doc ID]],MATCH('County and Category Lookup'!$C11&amp;$D$3,get_cat[[#All],[Vendor Name]]&amp;get_cat[[#All],[Category]],0),),"")</f>
        <v/>
      </c>
      <c r="C11" s="12" t="str">
        <f t="array" aca="1" ref="C11" ca="1">IFERROR(INDEX(get_cat[[#All],[Vendor Name]],SMALL(IF(INDIRECT("get_cat[[#All],["&amp;$D$2&amp;"]]")="x",ROW(get_cat[[#All],[Vendor Name]])),ROW(6:6)),1),"")</f>
        <v/>
      </c>
      <c r="D11" s="11" t="str">
        <f t="array" aca="1" ref="D11" ca="1">IFERROR(INDEX(get_cat[[#All],[Vendor Contact Info]],MATCH('County and Category Lookup'!$C11&amp;$D$3,get_cat[[#All],[Vendor Name]]&amp;get_cat[[#All],[Category]],0),),"")</f>
        <v/>
      </c>
      <c r="E11" s="12" t="str">
        <f t="array" aca="1" ref="E11" ca="1">IFERROR(INDEX(get_cat[[#All],[Email]],MATCH('County and Category Lookup'!$C11&amp;$D$3,get_cat[[#All],[Vendor Name]]&amp;get_cat[[#All],[Category]],0),),"")</f>
        <v/>
      </c>
      <c r="F11" s="15" t="str">
        <f t="array" aca="1" ref="F11" ca="1">HYPERLINK("https://www.commbuys.com/bso/external/purchaseorder/poSummary.sdo?docId="&amp;IFERROR(INDEX(get_cat[[#All],[COMMBUYS MBPO Link]],MATCH('County and Category Lookup'!$C11&amp;$D$3,get_cat[[#All],[Vendor Name]]&amp;get_cat[[#All],[Category]],0),),"")&amp;"&amp;releaseNbr=0&amp;parentUrl=contract",IFERROR(INDEX(get_cat[[#All],[COMMBUYS MBPO Link]],MATCH('County and Category Lookup'!$C11&amp;$D$3,get_cat[[#All],[Vendor Name]]&amp;get_cat[[#All],[Category]],0),),""))</f>
        <v/>
      </c>
      <c r="G11" s="11" t="str">
        <f t="array" aca="1" ref="G11" ca="1">IFERROR(INDEX(get_cat[[#All],[Prompt Pay]],MATCH('County and Category Lookup'!$C11&amp;$D$3,get_cat[[#All],[Vendor Name]]&amp;get_cat[[#All],[Category]],0),),"")</f>
        <v/>
      </c>
      <c r="H11" s="11" t="str">
        <f t="array" aca="1" ref="H11" ca="1">IFERROR(INDEX(get_cat[[#All],[% Markup Prevailing Wage]],MATCH('County and Category Lookup'!$C11&amp;$D$3,get_cat[[#All],[Vendor Name]]&amp;get_cat[[#All],[Category]],0),),"")</f>
        <v/>
      </c>
      <c r="I11" s="11" t="str">
        <f t="array" aca="1" ref="I11" ca="1">IFERROR(INDEX(get_cat[[#All],[OSD Contract Manager]],MATCH('County and Category Lookup'!$C11&amp;$D$3,get_cat[[#All],[Vendor Name]]&amp;get_cat[[#All],[Category]],0),),"")</f>
        <v/>
      </c>
    </row>
    <row r="12" spans="2:9" ht="85.2" customHeight="1" x14ac:dyDescent="0.3">
      <c r="B12" s="11" t="str">
        <f t="array" aca="1" ref="B12" ca="1">IFERROR(INDEX(get_cat[[#All],[Contract Doc ID]],MATCH('County and Category Lookup'!$C12&amp;$D$3,get_cat[[#All],[Vendor Name]]&amp;get_cat[[#All],[Category]],0),),"")</f>
        <v/>
      </c>
      <c r="C12" s="12" t="str">
        <f t="array" aca="1" ref="C12" ca="1">IFERROR(INDEX(get_cat[[#All],[Vendor Name]],SMALL(IF(INDIRECT("get_cat[[#All],["&amp;$D$2&amp;"]]")="x",ROW(get_cat[[#All],[Vendor Name]])),ROW(7:7)),1),"")</f>
        <v/>
      </c>
      <c r="D12" s="11" t="str">
        <f t="array" aca="1" ref="D12" ca="1">IFERROR(INDEX(get_cat[[#All],[Vendor Contact Info]],MATCH('County and Category Lookup'!$C12&amp;$D$3,get_cat[[#All],[Vendor Name]]&amp;get_cat[[#All],[Category]],0),),"")</f>
        <v/>
      </c>
      <c r="E12" s="12" t="str">
        <f t="array" aca="1" ref="E12" ca="1">IFERROR(INDEX(get_cat[[#All],[Email]],MATCH('County and Category Lookup'!$C12&amp;$D$3,get_cat[[#All],[Vendor Name]]&amp;get_cat[[#All],[Category]],0),),"")</f>
        <v/>
      </c>
      <c r="F12" s="15" t="str">
        <f t="array" aca="1" ref="F12" ca="1">HYPERLINK("https://www.commbuys.com/bso/external/purchaseorder/poSummary.sdo?docId="&amp;IFERROR(INDEX(get_cat[[#All],[COMMBUYS MBPO Link]],MATCH('County and Category Lookup'!$C12&amp;$D$3,get_cat[[#All],[Vendor Name]]&amp;get_cat[[#All],[Category]],0),),"")&amp;"&amp;releaseNbr=0&amp;parentUrl=contract",IFERROR(INDEX(get_cat[[#All],[COMMBUYS MBPO Link]],MATCH('County and Category Lookup'!$C12&amp;$D$3,get_cat[[#All],[Vendor Name]]&amp;get_cat[[#All],[Category]],0),),""))</f>
        <v/>
      </c>
      <c r="G12" s="11" t="str">
        <f t="array" aca="1" ref="G12" ca="1">IFERROR(INDEX(get_cat[[#All],[Prompt Pay]],MATCH('County and Category Lookup'!$C12&amp;$D$3,get_cat[[#All],[Vendor Name]]&amp;get_cat[[#All],[Category]],0),),"")</f>
        <v/>
      </c>
      <c r="H12" s="11" t="str">
        <f t="array" aca="1" ref="H12" ca="1">IFERROR(INDEX(get_cat[[#All],[% Markup Prevailing Wage]],MATCH('County and Category Lookup'!$C12&amp;$D$3,get_cat[[#All],[Vendor Name]]&amp;get_cat[[#All],[Category]],0),),"")</f>
        <v/>
      </c>
      <c r="I12" s="11" t="str">
        <f t="array" aca="1" ref="I12" ca="1">IFERROR(INDEX(get_cat[[#All],[OSD Contract Manager]],MATCH('County and Category Lookup'!$C12&amp;$D$3,get_cat[[#All],[Vendor Name]]&amp;get_cat[[#All],[Category]],0),),"")</f>
        <v/>
      </c>
    </row>
    <row r="13" spans="2:9" ht="85.2" customHeight="1" x14ac:dyDescent="0.3">
      <c r="B13" s="11" t="str">
        <f t="array" aca="1" ref="B13" ca="1">IFERROR(INDEX(get_cat[[#All],[Contract Doc ID]],MATCH('County and Category Lookup'!$C13&amp;$D$3,get_cat[[#All],[Vendor Name]]&amp;get_cat[[#All],[Category]],0),),"")</f>
        <v/>
      </c>
      <c r="C13" s="12" t="str">
        <f t="array" aca="1" ref="C13" ca="1">IFERROR(INDEX(get_cat[[#All],[Vendor Name]],SMALL(IF(INDIRECT("get_cat[[#All],["&amp;$D$2&amp;"]]")="x",ROW(get_cat[[#All],[Vendor Name]])),ROW(8:8)),1),"")</f>
        <v/>
      </c>
      <c r="D13" s="11" t="str">
        <f t="array" aca="1" ref="D13" ca="1">IFERROR(INDEX(get_cat[[#All],[Vendor Contact Info]],MATCH('County and Category Lookup'!$C13&amp;$D$3,get_cat[[#All],[Vendor Name]]&amp;get_cat[[#All],[Category]],0),),"")</f>
        <v/>
      </c>
      <c r="E13" s="12" t="str">
        <f t="array" aca="1" ref="E13" ca="1">IFERROR(INDEX(get_cat[[#All],[Email]],MATCH('County and Category Lookup'!$C13&amp;$D$3,get_cat[[#All],[Vendor Name]]&amp;get_cat[[#All],[Category]],0),),"")</f>
        <v/>
      </c>
      <c r="F13" s="15" t="str">
        <f t="array" aca="1" ref="F13" ca="1">HYPERLINK("https://www.commbuys.com/bso/external/purchaseorder/poSummary.sdo?docId="&amp;IFERROR(INDEX(get_cat[[#All],[COMMBUYS MBPO Link]],MATCH('County and Category Lookup'!$C13&amp;$D$3,get_cat[[#All],[Vendor Name]]&amp;get_cat[[#All],[Category]],0),),"")&amp;"&amp;releaseNbr=0&amp;parentUrl=contract",IFERROR(INDEX(get_cat[[#All],[COMMBUYS MBPO Link]],MATCH('County and Category Lookup'!$C13&amp;$D$3,get_cat[[#All],[Vendor Name]]&amp;get_cat[[#All],[Category]],0),),""))</f>
        <v/>
      </c>
      <c r="G13" s="11" t="str">
        <f t="array" aca="1" ref="G13" ca="1">IFERROR(INDEX(get_cat[[#All],[Prompt Pay]],MATCH('County and Category Lookup'!$C13&amp;$D$3,get_cat[[#All],[Vendor Name]]&amp;get_cat[[#All],[Category]],0),),"")</f>
        <v/>
      </c>
      <c r="H13" s="11" t="str">
        <f t="array" aca="1" ref="H13" ca="1">IFERROR(INDEX(get_cat[[#All],[% Markup Prevailing Wage]],MATCH('County and Category Lookup'!$C13&amp;$D$3,get_cat[[#All],[Vendor Name]]&amp;get_cat[[#All],[Category]],0),),"")</f>
        <v/>
      </c>
      <c r="I13" s="11" t="str">
        <f t="array" aca="1" ref="I13" ca="1">IFERROR(INDEX(get_cat[[#All],[OSD Contract Manager]],MATCH('County and Category Lookup'!$C13&amp;$D$3,get_cat[[#All],[Vendor Name]]&amp;get_cat[[#All],[Category]],0),),"")</f>
        <v/>
      </c>
    </row>
    <row r="14" spans="2:9" ht="85.2" customHeight="1" x14ac:dyDescent="0.3">
      <c r="B14" s="11" t="str">
        <f t="array" aca="1" ref="B14" ca="1">IFERROR(INDEX(get_cat[[#All],[Contract Doc ID]],MATCH('County and Category Lookup'!$C14&amp;$D$3,get_cat[[#All],[Vendor Name]]&amp;get_cat[[#All],[Category]],0),),"")</f>
        <v/>
      </c>
      <c r="C14" s="12" t="str">
        <f t="array" aca="1" ref="C14" ca="1">IFERROR(INDEX(get_cat[[#All],[Vendor Name]],SMALL(IF(INDIRECT("get_cat[[#All],["&amp;$D$2&amp;"]]")="x",ROW(get_cat[[#All],[Vendor Name]])),ROW(9:9)),1),"")</f>
        <v/>
      </c>
      <c r="D14" s="11" t="str">
        <f t="array" aca="1" ref="D14" ca="1">IFERROR(INDEX(get_cat[[#All],[Vendor Contact Info]],MATCH('County and Category Lookup'!$C14&amp;$D$3,get_cat[[#All],[Vendor Name]]&amp;get_cat[[#All],[Category]],0),),"")</f>
        <v/>
      </c>
      <c r="E14" s="12" t="str">
        <f t="array" aca="1" ref="E14" ca="1">IFERROR(INDEX(get_cat[[#All],[Email]],MATCH('County and Category Lookup'!$C14&amp;$D$3,get_cat[[#All],[Vendor Name]]&amp;get_cat[[#All],[Category]],0),),"")</f>
        <v/>
      </c>
      <c r="F14" s="15" t="str">
        <f t="array" aca="1" ref="F14" ca="1">HYPERLINK("https://www.commbuys.com/bso/external/purchaseorder/poSummary.sdo?docId="&amp;IFERROR(INDEX(get_cat[[#All],[COMMBUYS MBPO Link]],MATCH('County and Category Lookup'!$C14&amp;$D$3,get_cat[[#All],[Vendor Name]]&amp;get_cat[[#All],[Category]],0),),"")&amp;"&amp;releaseNbr=0&amp;parentUrl=contract",IFERROR(INDEX(get_cat[[#All],[COMMBUYS MBPO Link]],MATCH('County and Category Lookup'!$C14&amp;$D$3,get_cat[[#All],[Vendor Name]]&amp;get_cat[[#All],[Category]],0),),""))</f>
        <v/>
      </c>
      <c r="G14" s="11" t="str">
        <f t="array" aca="1" ref="G14" ca="1">IFERROR(INDEX(get_cat[[#All],[Prompt Pay]],MATCH('County and Category Lookup'!$C14&amp;$D$3,get_cat[[#All],[Vendor Name]]&amp;get_cat[[#All],[Category]],0),),"")</f>
        <v/>
      </c>
      <c r="H14" s="11" t="str">
        <f t="array" aca="1" ref="H14" ca="1">IFERROR(INDEX(get_cat[[#All],[% Markup Prevailing Wage]],MATCH('County and Category Lookup'!$C14&amp;$D$3,get_cat[[#All],[Vendor Name]]&amp;get_cat[[#All],[Category]],0),),"")</f>
        <v/>
      </c>
      <c r="I14" s="11" t="str">
        <f t="array" aca="1" ref="I14" ca="1">IFERROR(INDEX(get_cat[[#All],[OSD Contract Manager]],MATCH('County and Category Lookup'!$C14&amp;$D$3,get_cat[[#All],[Vendor Name]]&amp;get_cat[[#All],[Category]],0),),"")</f>
        <v/>
      </c>
    </row>
    <row r="15" spans="2:9" ht="85.2" customHeight="1" x14ac:dyDescent="0.3">
      <c r="B15" s="11" t="str">
        <f t="array" aca="1" ref="B15" ca="1">IFERROR(INDEX(get_cat[[#All],[Contract Doc ID]],MATCH('County and Category Lookup'!$C15&amp;$D$3,get_cat[[#All],[Vendor Name]]&amp;get_cat[[#All],[Category]],0),),"")</f>
        <v/>
      </c>
      <c r="C15" s="12" t="str">
        <f t="array" aca="1" ref="C15" ca="1">IFERROR(INDEX(get_cat[[#All],[Vendor Name]],SMALL(IF(INDIRECT("get_cat[[#All],["&amp;$D$2&amp;"]]")="x",ROW(get_cat[[#All],[Vendor Name]])),ROW(10:10)),1),"")</f>
        <v/>
      </c>
      <c r="D15" s="11" t="str">
        <f t="array" aca="1" ref="D15" ca="1">IFERROR(INDEX(get_cat[[#All],[Vendor Contact Info]],MATCH('County and Category Lookup'!$C15&amp;$D$3,get_cat[[#All],[Vendor Name]]&amp;get_cat[[#All],[Category]],0),),"")</f>
        <v/>
      </c>
      <c r="E15" s="12" t="str">
        <f t="array" aca="1" ref="E15" ca="1">IFERROR(INDEX(get_cat[[#All],[Email]],MATCH('County and Category Lookup'!$C15&amp;$D$3,get_cat[[#All],[Vendor Name]]&amp;get_cat[[#All],[Category]],0),),"")</f>
        <v/>
      </c>
      <c r="F15" s="15" t="str">
        <f t="array" aca="1" ref="F15" ca="1">HYPERLINK("https://www.commbuys.com/bso/external/purchaseorder/poSummary.sdo?docId="&amp;IFERROR(INDEX(get_cat[[#All],[COMMBUYS MBPO Link]],MATCH('County and Category Lookup'!$C15&amp;$D$3,get_cat[[#All],[Vendor Name]]&amp;get_cat[[#All],[Category]],0),),"")&amp;"&amp;releaseNbr=0&amp;parentUrl=contract",IFERROR(INDEX(get_cat[[#All],[COMMBUYS MBPO Link]],MATCH('County and Category Lookup'!$C15&amp;$D$3,get_cat[[#All],[Vendor Name]]&amp;get_cat[[#All],[Category]],0),),""))</f>
        <v/>
      </c>
      <c r="G15" s="11" t="str">
        <f t="array" aca="1" ref="G15" ca="1">IFERROR(INDEX(get_cat[[#All],[Prompt Pay]],MATCH('County and Category Lookup'!$C15&amp;$D$3,get_cat[[#All],[Vendor Name]]&amp;get_cat[[#All],[Category]],0),),"")</f>
        <v/>
      </c>
      <c r="H15" s="11" t="str">
        <f t="array" aca="1" ref="H15" ca="1">IFERROR(INDEX(get_cat[[#All],[% Markup Prevailing Wage]],MATCH('County and Category Lookup'!$C15&amp;$D$3,get_cat[[#All],[Vendor Name]]&amp;get_cat[[#All],[Category]],0),),"")</f>
        <v/>
      </c>
      <c r="I15" s="11" t="str">
        <f t="array" aca="1" ref="I15" ca="1">IFERROR(INDEX(get_cat[[#All],[OSD Contract Manager]],MATCH('County and Category Lookup'!$C15&amp;$D$3,get_cat[[#All],[Vendor Name]]&amp;get_cat[[#All],[Category]],0),),"")</f>
        <v/>
      </c>
    </row>
    <row r="16" spans="2:9" ht="85.2" customHeight="1" x14ac:dyDescent="0.3">
      <c r="B16" s="11" t="str">
        <f t="array" aca="1" ref="B16" ca="1">IFERROR(INDEX(get_cat[[#All],[Contract Doc ID]],MATCH('County and Category Lookup'!$C16&amp;$D$3,get_cat[[#All],[Vendor Name]]&amp;get_cat[[#All],[Category]],0),),"")</f>
        <v/>
      </c>
      <c r="C16" s="12" t="str">
        <f t="array" aca="1" ref="C16" ca="1">IFERROR(INDEX(get_cat[[#All],[Vendor Name]],SMALL(IF(INDIRECT("get_cat[[#All],["&amp;$D$2&amp;"]]")="x",ROW(get_cat[[#All],[Vendor Name]])),ROW(11:11)),1),"")</f>
        <v/>
      </c>
      <c r="D16" s="11" t="str">
        <f t="array" aca="1" ref="D16" ca="1">IFERROR(INDEX(get_cat[[#All],[Vendor Contact Info]],MATCH('County and Category Lookup'!$C16&amp;$D$3,get_cat[[#All],[Vendor Name]]&amp;get_cat[[#All],[Category]],0),),"")</f>
        <v/>
      </c>
      <c r="E16" s="12" t="str">
        <f t="array" aca="1" ref="E16" ca="1">IFERROR(INDEX(get_cat[[#All],[Email]],MATCH('County and Category Lookup'!$C16&amp;$D$3,get_cat[[#All],[Vendor Name]]&amp;get_cat[[#All],[Category]],0),),"")</f>
        <v/>
      </c>
      <c r="F16" s="15" t="str">
        <f t="array" aca="1" ref="F16" ca="1">HYPERLINK("https://www.commbuys.com/bso/external/purchaseorder/poSummary.sdo?docId="&amp;IFERROR(INDEX(get_cat[[#All],[COMMBUYS MBPO Link]],MATCH('County and Category Lookup'!$C16&amp;$D$3,get_cat[[#All],[Vendor Name]]&amp;get_cat[[#All],[Category]],0),),"")&amp;"&amp;releaseNbr=0&amp;parentUrl=contract",IFERROR(INDEX(get_cat[[#All],[COMMBUYS MBPO Link]],MATCH('County and Category Lookup'!$C16&amp;$D$3,get_cat[[#All],[Vendor Name]]&amp;get_cat[[#All],[Category]],0),),""))</f>
        <v/>
      </c>
      <c r="G16" s="11" t="str">
        <f t="array" aca="1" ref="G16" ca="1">IFERROR(INDEX(get_cat[[#All],[Prompt Pay]],MATCH('County and Category Lookup'!$C16&amp;$D$3,get_cat[[#All],[Vendor Name]]&amp;get_cat[[#All],[Category]],0),),"")</f>
        <v/>
      </c>
      <c r="H16" s="11" t="str">
        <f t="array" aca="1" ref="H16" ca="1">IFERROR(INDEX(get_cat[[#All],[% Markup Prevailing Wage]],MATCH('County and Category Lookup'!$C16&amp;$D$3,get_cat[[#All],[Vendor Name]]&amp;get_cat[[#All],[Category]],0),),"")</f>
        <v/>
      </c>
      <c r="I16" s="11" t="str">
        <f t="array" aca="1" ref="I16" ca="1">IFERROR(INDEX(get_cat[[#All],[OSD Contract Manager]],MATCH('County and Category Lookup'!$C16&amp;$D$3,get_cat[[#All],[Vendor Name]]&amp;get_cat[[#All],[Category]],0),),"")</f>
        <v/>
      </c>
    </row>
    <row r="17" spans="2:9" ht="85.2" customHeight="1" x14ac:dyDescent="0.3">
      <c r="B17" s="11" t="str">
        <f t="array" aca="1" ref="B17" ca="1">IFERROR(INDEX(get_cat[[#All],[Contract Doc ID]],MATCH('County and Category Lookup'!$C17&amp;$D$3,get_cat[[#All],[Vendor Name]]&amp;get_cat[[#All],[Category]],0),),"")</f>
        <v/>
      </c>
      <c r="C17" s="12" t="str">
        <f t="array" aca="1" ref="C17" ca="1">IFERROR(INDEX(get_cat[[#All],[Vendor Name]],SMALL(IF(INDIRECT("get_cat[[#All],["&amp;$D$2&amp;"]]")="x",ROW(get_cat[[#All],[Vendor Name]])),ROW(12:12)),1),"")</f>
        <v/>
      </c>
      <c r="D17" s="11" t="str">
        <f t="array" aca="1" ref="D17" ca="1">IFERROR(INDEX(get_cat[[#All],[Vendor Contact Info]],MATCH('County and Category Lookup'!$C17&amp;$D$3,get_cat[[#All],[Vendor Name]]&amp;get_cat[[#All],[Category]],0),),"")</f>
        <v/>
      </c>
      <c r="E17" s="12" t="str">
        <f t="array" aca="1" ref="E17" ca="1">IFERROR(INDEX(get_cat[[#All],[Email]],MATCH('County and Category Lookup'!$C17&amp;$D$3,get_cat[[#All],[Vendor Name]]&amp;get_cat[[#All],[Category]],0),),"")</f>
        <v/>
      </c>
      <c r="F17" s="15" t="str">
        <f t="array" aca="1" ref="F17" ca="1">HYPERLINK("https://www.commbuys.com/bso/external/purchaseorder/poSummary.sdo?docId="&amp;IFERROR(INDEX(get_cat[[#All],[COMMBUYS MBPO Link]],MATCH('County and Category Lookup'!$C17&amp;$D$3,get_cat[[#All],[Vendor Name]]&amp;get_cat[[#All],[Category]],0),),"")&amp;"&amp;releaseNbr=0&amp;parentUrl=contract",IFERROR(INDEX(get_cat[[#All],[COMMBUYS MBPO Link]],MATCH('County and Category Lookup'!$C17&amp;$D$3,get_cat[[#All],[Vendor Name]]&amp;get_cat[[#All],[Category]],0),),""))</f>
        <v/>
      </c>
      <c r="G17" s="11" t="str">
        <f t="array" aca="1" ref="G17" ca="1">IFERROR(INDEX(get_cat[[#All],[Prompt Pay]],MATCH('County and Category Lookup'!$C17&amp;$D$3,get_cat[[#All],[Vendor Name]]&amp;get_cat[[#All],[Category]],0),),"")</f>
        <v/>
      </c>
      <c r="H17" s="11" t="str">
        <f t="array" aca="1" ref="H17" ca="1">IFERROR(INDEX(get_cat[[#All],[% Markup Prevailing Wage]],MATCH('County and Category Lookup'!$C17&amp;$D$3,get_cat[[#All],[Vendor Name]]&amp;get_cat[[#All],[Category]],0),),"")</f>
        <v/>
      </c>
      <c r="I17" s="11" t="str">
        <f t="array" aca="1" ref="I17" ca="1">IFERROR(INDEX(get_cat[[#All],[OSD Contract Manager]],MATCH('County and Category Lookup'!$C17&amp;$D$3,get_cat[[#All],[Vendor Name]]&amp;get_cat[[#All],[Category]],0),),"")</f>
        <v/>
      </c>
    </row>
    <row r="18" spans="2:9" ht="85.2" customHeight="1" x14ac:dyDescent="0.3">
      <c r="B18" s="11" t="str">
        <f t="array" aca="1" ref="B18" ca="1">IFERROR(INDEX(get_cat[[#All],[Contract Doc ID]],MATCH('County and Category Lookup'!$C18&amp;$D$3,get_cat[[#All],[Vendor Name]]&amp;get_cat[[#All],[Category]],0),),"")</f>
        <v/>
      </c>
      <c r="C18" s="12" t="str">
        <f t="array" aca="1" ref="C18" ca="1">IFERROR(INDEX(get_cat[[#All],[Vendor Name]],SMALL(IF(INDIRECT("get_cat[[#All],["&amp;$D$2&amp;"]]")="x",ROW(get_cat[[#All],[Vendor Name]])),ROW(13:13)),1),"")</f>
        <v/>
      </c>
      <c r="D18" s="11" t="str">
        <f t="array" aca="1" ref="D18" ca="1">IFERROR(INDEX(get_cat[[#All],[Vendor Contact Info]],MATCH('County and Category Lookup'!$C18&amp;$D$3,get_cat[[#All],[Vendor Name]]&amp;get_cat[[#All],[Category]],0),),"")</f>
        <v/>
      </c>
      <c r="E18" s="12" t="str">
        <f t="array" aca="1" ref="E18" ca="1">IFERROR(INDEX(get_cat[[#All],[Email]],MATCH('County and Category Lookup'!$C18&amp;$D$3,get_cat[[#All],[Vendor Name]]&amp;get_cat[[#All],[Category]],0),),"")</f>
        <v/>
      </c>
      <c r="F18" s="15" t="str">
        <f t="array" aca="1" ref="F18" ca="1">HYPERLINK("https://www.commbuys.com/bso/external/purchaseorder/poSummary.sdo?docId="&amp;IFERROR(INDEX(get_cat[[#All],[COMMBUYS MBPO Link]],MATCH('County and Category Lookup'!$C18&amp;$D$3,get_cat[[#All],[Vendor Name]]&amp;get_cat[[#All],[Category]],0),),"")&amp;"&amp;releaseNbr=0&amp;parentUrl=contract",IFERROR(INDEX(get_cat[[#All],[COMMBUYS MBPO Link]],MATCH('County and Category Lookup'!$C18&amp;$D$3,get_cat[[#All],[Vendor Name]]&amp;get_cat[[#All],[Category]],0),),""))</f>
        <v/>
      </c>
      <c r="G18" s="11" t="str">
        <f t="array" aca="1" ref="G18" ca="1">IFERROR(INDEX(get_cat[[#All],[Prompt Pay]],MATCH('County and Category Lookup'!$C18&amp;$D$3,get_cat[[#All],[Vendor Name]]&amp;get_cat[[#All],[Category]],0),),"")</f>
        <v/>
      </c>
      <c r="H18" s="11" t="str">
        <f t="array" aca="1" ref="H18" ca="1">IFERROR(INDEX(get_cat[[#All],[% Markup Prevailing Wage]],MATCH('County and Category Lookup'!$C18&amp;$D$3,get_cat[[#All],[Vendor Name]]&amp;get_cat[[#All],[Category]],0),),"")</f>
        <v/>
      </c>
      <c r="I18" s="11" t="str">
        <f t="array" aca="1" ref="I18" ca="1">IFERROR(INDEX(get_cat[[#All],[OSD Contract Manager]],MATCH('County and Category Lookup'!$C18&amp;$D$3,get_cat[[#All],[Vendor Name]]&amp;get_cat[[#All],[Category]],0),),"")</f>
        <v/>
      </c>
    </row>
    <row r="19" spans="2:9" ht="85.2" customHeight="1" x14ac:dyDescent="0.3">
      <c r="B19" s="11" t="str">
        <f t="array" aca="1" ref="B19" ca="1">IFERROR(INDEX(get_cat[[#All],[Contract Doc ID]],MATCH('County and Category Lookup'!$C19&amp;$D$3,get_cat[[#All],[Vendor Name]]&amp;get_cat[[#All],[Category]],0),),"")</f>
        <v/>
      </c>
      <c r="C19" s="12" t="str">
        <f t="array" aca="1" ref="C19" ca="1">IFERROR(INDEX(get_cat[[#All],[Vendor Name]],SMALL(IF(INDIRECT("get_cat[[#All],["&amp;$D$2&amp;"]]")="x",ROW(get_cat[[#All],[Vendor Name]])),ROW(14:14)),1),"")</f>
        <v/>
      </c>
      <c r="D19" s="11" t="str">
        <f t="array" aca="1" ref="D19" ca="1">IFERROR(INDEX(get_cat[[#All],[Vendor Contact Info]],MATCH('County and Category Lookup'!$C19&amp;$D$3,get_cat[[#All],[Vendor Name]]&amp;get_cat[[#All],[Category]],0),),"")</f>
        <v/>
      </c>
      <c r="E19" s="12" t="str">
        <f t="array" aca="1" ref="E19" ca="1">IFERROR(INDEX(get_cat[[#All],[Email]],MATCH('County and Category Lookup'!$C19&amp;$D$3,get_cat[[#All],[Vendor Name]]&amp;get_cat[[#All],[Category]],0),),"")</f>
        <v/>
      </c>
      <c r="F19" s="15" t="str">
        <f t="array" aca="1" ref="F19" ca="1">HYPERLINK("https://www.commbuys.com/bso/external/purchaseorder/poSummary.sdo?docId="&amp;IFERROR(INDEX(get_cat[[#All],[COMMBUYS MBPO Link]],MATCH('County and Category Lookup'!$C19&amp;$D$3,get_cat[[#All],[Vendor Name]]&amp;get_cat[[#All],[Category]],0),),"")&amp;"&amp;releaseNbr=0&amp;parentUrl=contract",IFERROR(INDEX(get_cat[[#All],[COMMBUYS MBPO Link]],MATCH('County and Category Lookup'!$C19&amp;$D$3,get_cat[[#All],[Vendor Name]]&amp;get_cat[[#All],[Category]],0),),""))</f>
        <v/>
      </c>
      <c r="G19" s="11" t="str">
        <f t="array" aca="1" ref="G19" ca="1">IFERROR(INDEX(get_cat[[#All],[Prompt Pay]],MATCH('County and Category Lookup'!$C19&amp;$D$3,get_cat[[#All],[Vendor Name]]&amp;get_cat[[#All],[Category]],0),),"")</f>
        <v/>
      </c>
      <c r="H19" s="11" t="str">
        <f t="array" aca="1" ref="H19" ca="1">IFERROR(INDEX(get_cat[[#All],[% Markup Prevailing Wage]],MATCH('County and Category Lookup'!$C19&amp;$D$3,get_cat[[#All],[Vendor Name]]&amp;get_cat[[#All],[Category]],0),),"")</f>
        <v/>
      </c>
      <c r="I19" s="11" t="str">
        <f t="array" aca="1" ref="I19" ca="1">IFERROR(INDEX(get_cat[[#All],[OSD Contract Manager]],MATCH('County and Category Lookup'!$C19&amp;$D$3,get_cat[[#All],[Vendor Name]]&amp;get_cat[[#All],[Category]],0),),"")</f>
        <v/>
      </c>
    </row>
    <row r="20" spans="2:9" ht="85.2" customHeight="1" x14ac:dyDescent="0.3">
      <c r="B20" s="11" t="str">
        <f t="array" aca="1" ref="B20" ca="1">IFERROR(INDEX(get_cat[[#All],[Contract Doc ID]],MATCH('County and Category Lookup'!$C20&amp;$D$3,get_cat[[#All],[Vendor Name]]&amp;get_cat[[#All],[Category]],0),),"")</f>
        <v/>
      </c>
      <c r="C20" s="12" t="str">
        <f t="array" aca="1" ref="C20" ca="1">IFERROR(INDEX(get_cat[[#All],[Vendor Name]],SMALL(IF(INDIRECT("get_cat[[#All],["&amp;$D$2&amp;"]]")="x",ROW(get_cat[[#All],[Vendor Name]])),ROW(15:15)),1),"")</f>
        <v/>
      </c>
      <c r="D20" s="11" t="str">
        <f t="array" aca="1" ref="D20" ca="1">IFERROR(INDEX(get_cat[[#All],[Vendor Contact Info]],MATCH('County and Category Lookup'!$C20&amp;$D$3,get_cat[[#All],[Vendor Name]]&amp;get_cat[[#All],[Category]],0),),"")</f>
        <v/>
      </c>
      <c r="E20" s="12" t="str">
        <f t="array" aca="1" ref="E20" ca="1">IFERROR(INDEX(get_cat[[#All],[Email]],MATCH('County and Category Lookup'!$C20&amp;$D$3,get_cat[[#All],[Vendor Name]]&amp;get_cat[[#All],[Category]],0),),"")</f>
        <v/>
      </c>
      <c r="F20" s="15" t="str">
        <f t="array" aca="1" ref="F20" ca="1">HYPERLINK("https://www.commbuys.com/bso/external/purchaseorder/poSummary.sdo?docId="&amp;IFERROR(INDEX(get_cat[[#All],[COMMBUYS MBPO Link]],MATCH('County and Category Lookup'!$C20&amp;$D$3,get_cat[[#All],[Vendor Name]]&amp;get_cat[[#All],[Category]],0),),"")&amp;"&amp;releaseNbr=0&amp;parentUrl=contract",IFERROR(INDEX(get_cat[[#All],[COMMBUYS MBPO Link]],MATCH('County and Category Lookup'!$C20&amp;$D$3,get_cat[[#All],[Vendor Name]]&amp;get_cat[[#All],[Category]],0),),""))</f>
        <v/>
      </c>
      <c r="G20" s="11" t="str">
        <f t="array" aca="1" ref="G20" ca="1">IFERROR(INDEX(get_cat[[#All],[Prompt Pay]],MATCH('County and Category Lookup'!$C20&amp;$D$3,get_cat[[#All],[Vendor Name]]&amp;get_cat[[#All],[Category]],0),),"")</f>
        <v/>
      </c>
      <c r="H20" s="11" t="str">
        <f t="array" aca="1" ref="H20" ca="1">IFERROR(INDEX(get_cat[[#All],[% Markup Prevailing Wage]],MATCH('County and Category Lookup'!$C20&amp;$D$3,get_cat[[#All],[Vendor Name]]&amp;get_cat[[#All],[Category]],0),),"")</f>
        <v/>
      </c>
      <c r="I20" s="11" t="str">
        <f t="array" aca="1" ref="I20" ca="1">IFERROR(INDEX(get_cat[[#All],[OSD Contract Manager]],MATCH('County and Category Lookup'!$C20&amp;$D$3,get_cat[[#All],[Vendor Name]]&amp;get_cat[[#All],[Category]],0),),"")</f>
        <v/>
      </c>
    </row>
    <row r="21" spans="2:9" ht="85.2" customHeight="1" x14ac:dyDescent="0.3">
      <c r="B21" s="11" t="str">
        <f t="array" aca="1" ref="B21" ca="1">IFERROR(INDEX(get_cat[[#All],[Contract Doc ID]],MATCH('County and Category Lookup'!$C21&amp;$D$3,get_cat[[#All],[Vendor Name]]&amp;get_cat[[#All],[Category]],0),),"")</f>
        <v/>
      </c>
      <c r="C21" s="12" t="str">
        <f t="array" aca="1" ref="C21" ca="1">IFERROR(INDEX(get_cat[[#All],[Vendor Name]],SMALL(IF(INDIRECT("get_cat[[#All],["&amp;$D$2&amp;"]]")="x",ROW(get_cat[[#All],[Vendor Name]])),ROW(16:16)),1),"")</f>
        <v/>
      </c>
      <c r="D21" s="11" t="str">
        <f t="array" aca="1" ref="D21" ca="1">IFERROR(INDEX(get_cat[[#All],[Vendor Contact Info]],MATCH('County and Category Lookup'!$C21&amp;$D$3,get_cat[[#All],[Vendor Name]]&amp;get_cat[[#All],[Category]],0),),"")</f>
        <v/>
      </c>
      <c r="E21" s="12" t="str">
        <f t="array" aca="1" ref="E21" ca="1">IFERROR(INDEX(get_cat[[#All],[Email]],MATCH('County and Category Lookup'!$C21&amp;$D$3,get_cat[[#All],[Vendor Name]]&amp;get_cat[[#All],[Category]],0),),"")</f>
        <v/>
      </c>
      <c r="F21" s="15" t="str">
        <f t="array" aca="1" ref="F21" ca="1">HYPERLINK("https://www.commbuys.com/bso/external/purchaseorder/poSummary.sdo?docId="&amp;IFERROR(INDEX(get_cat[[#All],[COMMBUYS MBPO Link]],MATCH('County and Category Lookup'!$C21&amp;$D$3,get_cat[[#All],[Vendor Name]]&amp;get_cat[[#All],[Category]],0),),"")&amp;"&amp;releaseNbr=0&amp;parentUrl=contract",IFERROR(INDEX(get_cat[[#All],[COMMBUYS MBPO Link]],MATCH('County and Category Lookup'!$C21&amp;$D$3,get_cat[[#All],[Vendor Name]]&amp;get_cat[[#All],[Category]],0),),""))</f>
        <v/>
      </c>
      <c r="G21" s="11" t="str">
        <f t="array" aca="1" ref="G21" ca="1">IFERROR(INDEX(get_cat[[#All],[Prompt Pay]],MATCH('County and Category Lookup'!$C21&amp;$D$3,get_cat[[#All],[Vendor Name]]&amp;get_cat[[#All],[Category]],0),),"")</f>
        <v/>
      </c>
      <c r="H21" s="11" t="str">
        <f t="array" aca="1" ref="H21" ca="1">IFERROR(INDEX(get_cat[[#All],[% Markup Prevailing Wage]],MATCH('County and Category Lookup'!$C21&amp;$D$3,get_cat[[#All],[Vendor Name]]&amp;get_cat[[#All],[Category]],0),),"")</f>
        <v/>
      </c>
      <c r="I21" s="11" t="str">
        <f t="array" aca="1" ref="I21" ca="1">IFERROR(INDEX(get_cat[[#All],[OSD Contract Manager]],MATCH('County and Category Lookup'!$C21&amp;$D$3,get_cat[[#All],[Vendor Name]]&amp;get_cat[[#All],[Category]],0),),"")</f>
        <v/>
      </c>
    </row>
    <row r="22" spans="2:9" ht="85.2" customHeight="1" x14ac:dyDescent="0.3">
      <c r="B22" s="11" t="str">
        <f t="array" aca="1" ref="B22" ca="1">IFERROR(INDEX(get_cat[[#All],[Contract Doc ID]],MATCH('County and Category Lookup'!$C22&amp;$D$3,get_cat[[#All],[Vendor Name]]&amp;get_cat[[#All],[Category]],0),),"")</f>
        <v/>
      </c>
      <c r="C22" s="12" t="str">
        <f t="array" aca="1" ref="C22" ca="1">IFERROR(INDEX(get_cat[[#All],[Vendor Name]],SMALL(IF(INDIRECT("get_cat[[#All],["&amp;$D$2&amp;"]]")="x",ROW(get_cat[[#All],[Vendor Name]])),ROW(17:17)),1),"")</f>
        <v/>
      </c>
      <c r="D22" s="11" t="str">
        <f t="array" aca="1" ref="D22" ca="1">IFERROR(INDEX(get_cat[[#All],[Vendor Contact Info]],MATCH('County and Category Lookup'!$C22&amp;$D$3,get_cat[[#All],[Vendor Name]]&amp;get_cat[[#All],[Category]],0),),"")</f>
        <v/>
      </c>
      <c r="E22" s="12" t="str">
        <f t="array" aca="1" ref="E22" ca="1">IFERROR(INDEX(get_cat[[#All],[Email]],MATCH('County and Category Lookup'!$C22&amp;$D$3,get_cat[[#All],[Vendor Name]]&amp;get_cat[[#All],[Category]],0),),"")</f>
        <v/>
      </c>
      <c r="F22" s="15" t="str">
        <f t="array" aca="1" ref="F22" ca="1">HYPERLINK("https://www.commbuys.com/bso/external/purchaseorder/poSummary.sdo?docId="&amp;IFERROR(INDEX(get_cat[[#All],[COMMBUYS MBPO Link]],MATCH('County and Category Lookup'!$C22&amp;$D$3,get_cat[[#All],[Vendor Name]]&amp;get_cat[[#All],[Category]],0),),"")&amp;"&amp;releaseNbr=0&amp;parentUrl=contract",IFERROR(INDEX(get_cat[[#All],[COMMBUYS MBPO Link]],MATCH('County and Category Lookup'!$C22&amp;$D$3,get_cat[[#All],[Vendor Name]]&amp;get_cat[[#All],[Category]],0),),""))</f>
        <v/>
      </c>
      <c r="G22" s="11" t="str">
        <f t="array" aca="1" ref="G22" ca="1">IFERROR(INDEX(get_cat[[#All],[Prompt Pay]],MATCH('County and Category Lookup'!$C22&amp;$D$3,get_cat[[#All],[Vendor Name]]&amp;get_cat[[#All],[Category]],0),),"")</f>
        <v/>
      </c>
      <c r="H22" s="11" t="str">
        <f t="array" aca="1" ref="H22" ca="1">IFERROR(INDEX(get_cat[[#All],[% Markup Prevailing Wage]],MATCH('County and Category Lookup'!$C22&amp;$D$3,get_cat[[#All],[Vendor Name]]&amp;get_cat[[#All],[Category]],0),),"")</f>
        <v/>
      </c>
      <c r="I22" s="11" t="str">
        <f t="array" aca="1" ref="I22" ca="1">IFERROR(INDEX(get_cat[[#All],[OSD Contract Manager]],MATCH('County and Category Lookup'!$C22&amp;$D$3,get_cat[[#All],[Vendor Name]]&amp;get_cat[[#All],[Category]],0),),"")</f>
        <v/>
      </c>
    </row>
    <row r="23" spans="2:9" ht="85.2" customHeight="1" x14ac:dyDescent="0.3">
      <c r="B23" s="11" t="str">
        <f t="array" aca="1" ref="B23" ca="1">IFERROR(INDEX(get_cat[[#All],[Contract Doc ID]],MATCH('County and Category Lookup'!$C23&amp;$D$3,get_cat[[#All],[Vendor Name]]&amp;get_cat[[#All],[Category]],0),),"")</f>
        <v/>
      </c>
      <c r="C23" s="12" t="str">
        <f t="array" aca="1" ref="C23" ca="1">IFERROR(INDEX(get_cat[[#All],[Vendor Name]],SMALL(IF(INDIRECT("get_cat[[#All],["&amp;$D$2&amp;"]]")="x",ROW(get_cat[[#All],[Vendor Name]])),ROW(18:18)),1),"")</f>
        <v/>
      </c>
      <c r="D23" s="11" t="str">
        <f t="array" aca="1" ref="D23" ca="1">IFERROR(INDEX(get_cat[[#All],[Vendor Contact Info]],MATCH('County and Category Lookup'!$C23&amp;$D$3,get_cat[[#All],[Vendor Name]]&amp;get_cat[[#All],[Category]],0),),"")</f>
        <v/>
      </c>
      <c r="E23" s="12" t="str">
        <f t="array" aca="1" ref="E23" ca="1">IFERROR(INDEX(get_cat[[#All],[Email]],MATCH('County and Category Lookup'!$C23&amp;$D$3,get_cat[[#All],[Vendor Name]]&amp;get_cat[[#All],[Category]],0),),"")</f>
        <v/>
      </c>
      <c r="F23" s="15" t="str">
        <f t="array" aca="1" ref="F23" ca="1">HYPERLINK("https://www.commbuys.com/bso/external/purchaseorder/poSummary.sdo?docId="&amp;IFERROR(INDEX(get_cat[[#All],[COMMBUYS MBPO Link]],MATCH('County and Category Lookup'!$C23&amp;$D$3,get_cat[[#All],[Vendor Name]]&amp;get_cat[[#All],[Category]],0),),"")&amp;"&amp;releaseNbr=0&amp;parentUrl=contract",IFERROR(INDEX(get_cat[[#All],[COMMBUYS MBPO Link]],MATCH('County and Category Lookup'!$C23&amp;$D$3,get_cat[[#All],[Vendor Name]]&amp;get_cat[[#All],[Category]],0),),""))</f>
        <v/>
      </c>
      <c r="G23" s="11" t="str">
        <f t="array" aca="1" ref="G23" ca="1">IFERROR(INDEX(get_cat[[#All],[Prompt Pay]],MATCH('County and Category Lookup'!$C23&amp;$D$3,get_cat[[#All],[Vendor Name]]&amp;get_cat[[#All],[Category]],0),),"")</f>
        <v/>
      </c>
      <c r="H23" s="11" t="str">
        <f t="array" aca="1" ref="H23" ca="1">IFERROR(INDEX(get_cat[[#All],[% Markup Prevailing Wage]],MATCH('County and Category Lookup'!$C23&amp;$D$3,get_cat[[#All],[Vendor Name]]&amp;get_cat[[#All],[Category]],0),),"")</f>
        <v/>
      </c>
      <c r="I23" s="11" t="str">
        <f t="array" aca="1" ref="I23" ca="1">IFERROR(INDEX(get_cat[[#All],[OSD Contract Manager]],MATCH('County and Category Lookup'!$C23&amp;$D$3,get_cat[[#All],[Vendor Name]]&amp;get_cat[[#All],[Category]],0),),"")</f>
        <v/>
      </c>
    </row>
    <row r="24" spans="2:9" ht="85.2" customHeight="1" x14ac:dyDescent="0.3">
      <c r="B24" s="11" t="str">
        <f t="array" aca="1" ref="B24" ca="1">IFERROR(INDEX(get_cat[[#All],[Contract Doc ID]],MATCH('County and Category Lookup'!$C24&amp;$D$3,get_cat[[#All],[Vendor Name]]&amp;get_cat[[#All],[Category]],0),),"")</f>
        <v/>
      </c>
      <c r="C24" s="12" t="str">
        <f t="array" aca="1" ref="C24" ca="1">IFERROR(INDEX(get_cat[[#All],[Vendor Name]],SMALL(IF(INDIRECT("get_cat[[#All],["&amp;$D$2&amp;"]]")="x",ROW(get_cat[[#All],[Vendor Name]])),ROW(19:19)),1),"")</f>
        <v/>
      </c>
      <c r="D24" s="11" t="str">
        <f t="array" aca="1" ref="D24" ca="1">IFERROR(INDEX(get_cat[[#All],[Vendor Contact Info]],MATCH('County and Category Lookup'!$C24&amp;$D$3,get_cat[[#All],[Vendor Name]]&amp;get_cat[[#All],[Category]],0),),"")</f>
        <v/>
      </c>
      <c r="E24" s="12" t="str">
        <f t="array" aca="1" ref="E24" ca="1">IFERROR(INDEX(get_cat[[#All],[Email]],MATCH('County and Category Lookup'!$C24&amp;$D$3,get_cat[[#All],[Vendor Name]]&amp;get_cat[[#All],[Category]],0),),"")</f>
        <v/>
      </c>
      <c r="F24" s="15" t="str">
        <f t="array" aca="1" ref="F24" ca="1">HYPERLINK("https://www.commbuys.com/bso/external/purchaseorder/poSummary.sdo?docId="&amp;IFERROR(INDEX(get_cat[[#All],[COMMBUYS MBPO Link]],MATCH('County and Category Lookup'!$C24&amp;$D$3,get_cat[[#All],[Vendor Name]]&amp;get_cat[[#All],[Category]],0),),"")&amp;"&amp;releaseNbr=0&amp;parentUrl=contract",IFERROR(INDEX(get_cat[[#All],[COMMBUYS MBPO Link]],MATCH('County and Category Lookup'!$C24&amp;$D$3,get_cat[[#All],[Vendor Name]]&amp;get_cat[[#All],[Category]],0),),""))</f>
        <v/>
      </c>
      <c r="G24" s="11" t="str">
        <f t="array" aca="1" ref="G24" ca="1">IFERROR(INDEX(get_cat[[#All],[Prompt Pay]],MATCH('County and Category Lookup'!$C24&amp;$D$3,get_cat[[#All],[Vendor Name]]&amp;get_cat[[#All],[Category]],0),),"")</f>
        <v/>
      </c>
      <c r="H24" s="11" t="str">
        <f t="array" aca="1" ref="H24" ca="1">IFERROR(INDEX(get_cat[[#All],[% Markup Prevailing Wage]],MATCH('County and Category Lookup'!$C24&amp;$D$3,get_cat[[#All],[Vendor Name]]&amp;get_cat[[#All],[Category]],0),),"")</f>
        <v/>
      </c>
      <c r="I24" s="11" t="str">
        <f t="array" aca="1" ref="I24" ca="1">IFERROR(INDEX(get_cat[[#All],[OSD Contract Manager]],MATCH('County and Category Lookup'!$C24&amp;$D$3,get_cat[[#All],[Vendor Name]]&amp;get_cat[[#All],[Category]],0),),"")</f>
        <v/>
      </c>
    </row>
    <row r="25" spans="2:9" ht="85.2" customHeight="1" x14ac:dyDescent="0.3">
      <c r="B25" s="11" t="str">
        <f t="array" aca="1" ref="B25" ca="1">IFERROR(INDEX(get_cat[[#All],[Contract Doc ID]],MATCH('County and Category Lookup'!$C25&amp;$D$3,get_cat[[#All],[Vendor Name]]&amp;get_cat[[#All],[Category]],0),),"")</f>
        <v/>
      </c>
      <c r="C25" s="12" t="str">
        <f t="array" aca="1" ref="C25" ca="1">IFERROR(INDEX(get_cat[[#All],[Vendor Name]],SMALL(IF(INDIRECT("get_cat[[#All],["&amp;$D$2&amp;"]]")="x",ROW(get_cat[[#All],[Vendor Name]])),ROW(20:20)),1),"")</f>
        <v/>
      </c>
      <c r="D25" s="11" t="str">
        <f t="array" aca="1" ref="D25" ca="1">IFERROR(INDEX(get_cat[[#All],[Vendor Contact Info]],MATCH('County and Category Lookup'!$C25&amp;$D$3,get_cat[[#All],[Vendor Name]]&amp;get_cat[[#All],[Category]],0),),"")</f>
        <v/>
      </c>
      <c r="E25" s="12" t="str">
        <f t="array" aca="1" ref="E25" ca="1">IFERROR(INDEX(get_cat[[#All],[Email]],MATCH('County and Category Lookup'!$C25&amp;$D$3,get_cat[[#All],[Vendor Name]]&amp;get_cat[[#All],[Category]],0),),"")</f>
        <v/>
      </c>
      <c r="F25" s="15" t="str">
        <f t="array" aca="1" ref="F25" ca="1">HYPERLINK("https://www.commbuys.com/bso/external/purchaseorder/poSummary.sdo?docId="&amp;IFERROR(INDEX(get_cat[[#All],[COMMBUYS MBPO Link]],MATCH('County and Category Lookup'!$C25&amp;$D$3,get_cat[[#All],[Vendor Name]]&amp;get_cat[[#All],[Category]],0),),"")&amp;"&amp;releaseNbr=0&amp;parentUrl=contract",IFERROR(INDEX(get_cat[[#All],[COMMBUYS MBPO Link]],MATCH('County and Category Lookup'!$C25&amp;$D$3,get_cat[[#All],[Vendor Name]]&amp;get_cat[[#All],[Category]],0),),""))</f>
        <v/>
      </c>
      <c r="G25" s="11" t="str">
        <f t="array" aca="1" ref="G25" ca="1">IFERROR(INDEX(get_cat[[#All],[Prompt Pay]],MATCH('County and Category Lookup'!$C25&amp;$D$3,get_cat[[#All],[Vendor Name]]&amp;get_cat[[#All],[Category]],0),),"")</f>
        <v/>
      </c>
      <c r="H25" s="11" t="str">
        <f t="array" aca="1" ref="H25" ca="1">IFERROR(INDEX(get_cat[[#All],[% Markup Prevailing Wage]],MATCH('County and Category Lookup'!$C25&amp;$D$3,get_cat[[#All],[Vendor Name]]&amp;get_cat[[#All],[Category]],0),),"")</f>
        <v/>
      </c>
      <c r="I25" s="11" t="str">
        <f t="array" aca="1" ref="I25" ca="1">IFERROR(INDEX(get_cat[[#All],[OSD Contract Manager]],MATCH('County and Category Lookup'!$C25&amp;$D$3,get_cat[[#All],[Vendor Name]]&amp;get_cat[[#All],[Category]],0),),"")</f>
        <v/>
      </c>
    </row>
    <row r="26" spans="2:9" ht="85.2" customHeight="1" x14ac:dyDescent="0.3">
      <c r="B26" s="11" t="str">
        <f t="array" aca="1" ref="B26" ca="1">IFERROR(INDEX(get_cat[[#All],[Contract Doc ID]],MATCH('County and Category Lookup'!$C26&amp;$D$3,get_cat[[#All],[Vendor Name]]&amp;get_cat[[#All],[Category]],0),),"")</f>
        <v/>
      </c>
      <c r="C26" s="12" t="str">
        <f t="array" aca="1" ref="C26" ca="1">IFERROR(INDEX(get_cat[[#All],[Vendor Name]],SMALL(IF(INDIRECT("get_cat[[#All],["&amp;$D$2&amp;"]]")="x",ROW(get_cat[[#All],[Vendor Name]])),ROW(21:21)),1),"")</f>
        <v/>
      </c>
      <c r="D26" s="11" t="str">
        <f t="array" aca="1" ref="D26" ca="1">IFERROR(INDEX(get_cat[[#All],[Vendor Contact Info]],MATCH('County and Category Lookup'!$C26&amp;$D$3,get_cat[[#All],[Vendor Name]]&amp;get_cat[[#All],[Category]],0),),"")</f>
        <v/>
      </c>
      <c r="E26" s="12" t="str">
        <f t="array" aca="1" ref="E26" ca="1">IFERROR(INDEX(get_cat[[#All],[Email]],MATCH('County and Category Lookup'!$C26&amp;$D$3,get_cat[[#All],[Vendor Name]]&amp;get_cat[[#All],[Category]],0),),"")</f>
        <v/>
      </c>
      <c r="F26" s="15" t="str">
        <f t="array" aca="1" ref="F26" ca="1">HYPERLINK("https://www.commbuys.com/bso/external/purchaseorder/poSummary.sdo?docId="&amp;IFERROR(INDEX(get_cat[[#All],[COMMBUYS MBPO Link]],MATCH('County and Category Lookup'!$C26&amp;$D$3,get_cat[[#All],[Vendor Name]]&amp;get_cat[[#All],[Category]],0),),"")&amp;"&amp;releaseNbr=0&amp;parentUrl=contract",IFERROR(INDEX(get_cat[[#All],[COMMBUYS MBPO Link]],MATCH('County and Category Lookup'!$C26&amp;$D$3,get_cat[[#All],[Vendor Name]]&amp;get_cat[[#All],[Category]],0),),""))</f>
        <v/>
      </c>
      <c r="G26" s="11" t="str">
        <f t="array" aca="1" ref="G26" ca="1">IFERROR(INDEX(get_cat[[#All],[Prompt Pay]],MATCH('County and Category Lookup'!$C26&amp;$D$3,get_cat[[#All],[Vendor Name]]&amp;get_cat[[#All],[Category]],0),),"")</f>
        <v/>
      </c>
      <c r="H26" s="11" t="str">
        <f t="array" aca="1" ref="H26" ca="1">IFERROR(INDEX(get_cat[[#All],[% Markup Prevailing Wage]],MATCH('County and Category Lookup'!$C26&amp;$D$3,get_cat[[#All],[Vendor Name]]&amp;get_cat[[#All],[Category]],0),),"")</f>
        <v/>
      </c>
      <c r="I26" s="11" t="str">
        <f t="array" aca="1" ref="I26" ca="1">IFERROR(INDEX(get_cat[[#All],[OSD Contract Manager]],MATCH('County and Category Lookup'!$C26&amp;$D$3,get_cat[[#All],[Vendor Name]]&amp;get_cat[[#All],[Category]],0),),"")</f>
        <v/>
      </c>
    </row>
    <row r="27" spans="2:9" ht="85.2" customHeight="1" x14ac:dyDescent="0.3">
      <c r="B27" s="11" t="str">
        <f t="array" aca="1" ref="B27" ca="1">IFERROR(INDEX(get_cat[[#All],[Contract Doc ID]],MATCH('County and Category Lookup'!$C27&amp;$D$3,get_cat[[#All],[Vendor Name]]&amp;get_cat[[#All],[Category]],0),),"")</f>
        <v/>
      </c>
      <c r="C27" s="12" t="str">
        <f t="array" aca="1" ref="C27" ca="1">IFERROR(INDEX(get_cat[[#All],[Vendor Name]],SMALL(IF(INDIRECT("get_cat[[#All],["&amp;$D$2&amp;"]]")="x",ROW(get_cat[[#All],[Vendor Name]])),ROW(22:22)),1),"")</f>
        <v/>
      </c>
      <c r="D27" s="11" t="str">
        <f t="array" aca="1" ref="D27" ca="1">IFERROR(INDEX(get_cat[[#All],[Vendor Contact Info]],MATCH('County and Category Lookup'!$C27&amp;$D$3,get_cat[[#All],[Vendor Name]]&amp;get_cat[[#All],[Category]],0),),"")</f>
        <v/>
      </c>
      <c r="E27" s="12" t="str">
        <f t="array" aca="1" ref="E27" ca="1">IFERROR(INDEX(get_cat[[#All],[Email]],MATCH('County and Category Lookup'!$C27&amp;$D$3,get_cat[[#All],[Vendor Name]]&amp;get_cat[[#All],[Category]],0),),"")</f>
        <v/>
      </c>
      <c r="F27" s="15" t="str">
        <f t="array" aca="1" ref="F27" ca="1">HYPERLINK("https://www.commbuys.com/bso/external/purchaseorder/poSummary.sdo?docId="&amp;IFERROR(INDEX(get_cat[[#All],[COMMBUYS MBPO Link]],MATCH('County and Category Lookup'!$C27&amp;$D$3,get_cat[[#All],[Vendor Name]]&amp;get_cat[[#All],[Category]],0),),"")&amp;"&amp;releaseNbr=0&amp;parentUrl=contract",IFERROR(INDEX(get_cat[[#All],[COMMBUYS MBPO Link]],MATCH('County and Category Lookup'!$C27&amp;$D$3,get_cat[[#All],[Vendor Name]]&amp;get_cat[[#All],[Category]],0),),""))</f>
        <v/>
      </c>
      <c r="G27" s="11" t="str">
        <f t="array" aca="1" ref="G27" ca="1">IFERROR(INDEX(get_cat[[#All],[Prompt Pay]],MATCH('County and Category Lookup'!$C27&amp;$D$3,get_cat[[#All],[Vendor Name]]&amp;get_cat[[#All],[Category]],0),),"")</f>
        <v/>
      </c>
      <c r="H27" s="11" t="str">
        <f t="array" aca="1" ref="H27" ca="1">IFERROR(INDEX(get_cat[[#All],[% Markup Prevailing Wage]],MATCH('County and Category Lookup'!$C27&amp;$D$3,get_cat[[#All],[Vendor Name]]&amp;get_cat[[#All],[Category]],0),),"")</f>
        <v/>
      </c>
      <c r="I27" s="11" t="str">
        <f t="array" aca="1" ref="I27" ca="1">IFERROR(INDEX(get_cat[[#All],[OSD Contract Manager]],MATCH('County and Category Lookup'!$C27&amp;$D$3,get_cat[[#All],[Vendor Name]]&amp;get_cat[[#All],[Category]],0),),"")</f>
        <v/>
      </c>
    </row>
    <row r="28" spans="2:9" ht="85.2" customHeight="1" x14ac:dyDescent="0.3">
      <c r="B28" s="11" t="str">
        <f t="array" aca="1" ref="B28" ca="1">IFERROR(INDEX(get_cat[[#All],[Contract Doc ID]],MATCH('County and Category Lookup'!$C28&amp;$D$3,get_cat[[#All],[Vendor Name]]&amp;get_cat[[#All],[Category]],0),),"")</f>
        <v/>
      </c>
      <c r="C28" s="12" t="str">
        <f t="array" aca="1" ref="C28" ca="1">IFERROR(INDEX(get_cat[[#All],[Vendor Name]],SMALL(IF(INDIRECT("get_cat[[#All],["&amp;$D$2&amp;"]]")="x",ROW(get_cat[[#All],[Vendor Name]])),ROW(23:23)),1),"")</f>
        <v/>
      </c>
      <c r="D28" s="11" t="str">
        <f t="array" aca="1" ref="D28" ca="1">IFERROR(INDEX(get_cat[[#All],[Vendor Contact Info]],MATCH('County and Category Lookup'!$C28&amp;$D$3,get_cat[[#All],[Vendor Name]]&amp;get_cat[[#All],[Category]],0),),"")</f>
        <v/>
      </c>
      <c r="E28" s="12" t="str">
        <f t="array" aca="1" ref="E28" ca="1">IFERROR(INDEX(get_cat[[#All],[Email]],MATCH('County and Category Lookup'!$C28&amp;$D$3,get_cat[[#All],[Vendor Name]]&amp;get_cat[[#All],[Category]],0),),"")</f>
        <v/>
      </c>
      <c r="F28" s="15" t="str">
        <f t="array" aca="1" ref="F28" ca="1">HYPERLINK("https://www.commbuys.com/bso/external/purchaseorder/poSummary.sdo?docId="&amp;IFERROR(INDEX(get_cat[[#All],[COMMBUYS MBPO Link]],MATCH('County and Category Lookup'!$C28&amp;$D$3,get_cat[[#All],[Vendor Name]]&amp;get_cat[[#All],[Category]],0),),"")&amp;"&amp;releaseNbr=0&amp;parentUrl=contract",IFERROR(INDEX(get_cat[[#All],[COMMBUYS MBPO Link]],MATCH('County and Category Lookup'!$C28&amp;$D$3,get_cat[[#All],[Vendor Name]]&amp;get_cat[[#All],[Category]],0),),""))</f>
        <v/>
      </c>
      <c r="G28" s="11" t="str">
        <f t="array" aca="1" ref="G28" ca="1">IFERROR(INDEX(get_cat[[#All],[Prompt Pay]],MATCH('County and Category Lookup'!$C28&amp;$D$3,get_cat[[#All],[Vendor Name]]&amp;get_cat[[#All],[Category]],0),),"")</f>
        <v/>
      </c>
      <c r="H28" s="11" t="str">
        <f t="array" aca="1" ref="H28" ca="1">IFERROR(INDEX(get_cat[[#All],[% Markup Prevailing Wage]],MATCH('County and Category Lookup'!$C28&amp;$D$3,get_cat[[#All],[Vendor Name]]&amp;get_cat[[#All],[Category]],0),),"")</f>
        <v/>
      </c>
      <c r="I28" s="11" t="str">
        <f t="array" aca="1" ref="I28" ca="1">IFERROR(INDEX(get_cat[[#All],[OSD Contract Manager]],MATCH('County and Category Lookup'!$C28&amp;$D$3,get_cat[[#All],[Vendor Name]]&amp;get_cat[[#All],[Category]],0),),"")</f>
        <v/>
      </c>
    </row>
    <row r="29" spans="2:9" ht="85.2" customHeight="1" x14ac:dyDescent="0.3">
      <c r="B29" s="11" t="str">
        <f t="array" aca="1" ref="B29" ca="1">IFERROR(INDEX(get_cat[[#All],[Contract Doc ID]],MATCH('County and Category Lookup'!$C29&amp;$D$3,get_cat[[#All],[Vendor Name]]&amp;get_cat[[#All],[Category]],0),),"")</f>
        <v/>
      </c>
      <c r="C29" s="12" t="str">
        <f t="array" aca="1" ref="C29" ca="1">IFERROR(INDEX(get_cat[[#All],[Vendor Name]],SMALL(IF(INDIRECT("get_cat[[#All],["&amp;$D$2&amp;"]]")="x",ROW(get_cat[[#All],[Vendor Name]])),ROW(24:24)),1),"")</f>
        <v/>
      </c>
      <c r="D29" s="11" t="str">
        <f t="array" aca="1" ref="D29" ca="1">IFERROR(INDEX(get_cat[[#All],[Vendor Contact Info]],MATCH('County and Category Lookup'!$C29&amp;$D$3,get_cat[[#All],[Vendor Name]]&amp;get_cat[[#All],[Category]],0),),"")</f>
        <v/>
      </c>
      <c r="E29" s="12" t="str">
        <f t="array" aca="1" ref="E29" ca="1">IFERROR(INDEX(get_cat[[#All],[Email]],MATCH('County and Category Lookup'!$C29&amp;$D$3,get_cat[[#All],[Vendor Name]]&amp;get_cat[[#All],[Category]],0),),"")</f>
        <v/>
      </c>
      <c r="F29" s="15" t="str">
        <f t="array" aca="1" ref="F29" ca="1">HYPERLINK("https://www.commbuys.com/bso/external/purchaseorder/poSummary.sdo?docId="&amp;IFERROR(INDEX(get_cat[[#All],[COMMBUYS MBPO Link]],MATCH('County and Category Lookup'!$C29&amp;$D$3,get_cat[[#All],[Vendor Name]]&amp;get_cat[[#All],[Category]],0),),"")&amp;"&amp;releaseNbr=0&amp;parentUrl=contract",IFERROR(INDEX(get_cat[[#All],[COMMBUYS MBPO Link]],MATCH('County and Category Lookup'!$C29&amp;$D$3,get_cat[[#All],[Vendor Name]]&amp;get_cat[[#All],[Category]],0),),""))</f>
        <v/>
      </c>
      <c r="G29" s="11" t="str">
        <f t="array" aca="1" ref="G29" ca="1">IFERROR(INDEX(get_cat[[#All],[Prompt Pay]],MATCH('County and Category Lookup'!$C29&amp;$D$3,get_cat[[#All],[Vendor Name]]&amp;get_cat[[#All],[Category]],0),),"")</f>
        <v/>
      </c>
      <c r="H29" s="11" t="str">
        <f t="array" aca="1" ref="H29" ca="1">IFERROR(INDEX(get_cat[[#All],[% Markup Prevailing Wage]],MATCH('County and Category Lookup'!$C29&amp;$D$3,get_cat[[#All],[Vendor Name]]&amp;get_cat[[#All],[Category]],0),),"")</f>
        <v/>
      </c>
      <c r="I29" s="11" t="str">
        <f t="array" aca="1" ref="I29" ca="1">IFERROR(INDEX(get_cat[[#All],[OSD Contract Manager]],MATCH('County and Category Lookup'!$C29&amp;$D$3,get_cat[[#All],[Vendor Name]]&amp;get_cat[[#All],[Category]],0),),"")</f>
        <v/>
      </c>
    </row>
    <row r="30" spans="2:9" ht="85.2" customHeight="1" x14ac:dyDescent="0.3">
      <c r="B30" s="11" t="str">
        <f t="array" aca="1" ref="B30" ca="1">IFERROR(INDEX(get_cat[[#All],[Contract Doc ID]],MATCH('County and Category Lookup'!$C30&amp;$D$3,get_cat[[#All],[Vendor Name]]&amp;get_cat[[#All],[Category]],0),),"")</f>
        <v/>
      </c>
      <c r="C30" s="12" t="str">
        <f t="array" aca="1" ref="C30" ca="1">IFERROR(INDEX(get_cat[[#All],[Vendor Name]],SMALL(IF(INDIRECT("get_cat[[#All],["&amp;$D$2&amp;"]]")="x",ROW(get_cat[[#All],[Vendor Name]])),ROW(25:25)),1),"")</f>
        <v/>
      </c>
      <c r="D30" s="11" t="str">
        <f t="array" aca="1" ref="D30" ca="1">IFERROR(INDEX(get_cat[[#All],[Vendor Contact Info]],MATCH('County and Category Lookup'!$C30&amp;$D$3,get_cat[[#All],[Vendor Name]]&amp;get_cat[[#All],[Category]],0),),"")</f>
        <v/>
      </c>
      <c r="E30" s="12" t="str">
        <f t="array" aca="1" ref="E30" ca="1">IFERROR(INDEX(get_cat[[#All],[Email]],MATCH('County and Category Lookup'!$C30&amp;$D$3,get_cat[[#All],[Vendor Name]]&amp;get_cat[[#All],[Category]],0),),"")</f>
        <v/>
      </c>
      <c r="F30" s="15" t="str">
        <f t="array" aca="1" ref="F30" ca="1">HYPERLINK("https://www.commbuys.com/bso/external/purchaseorder/poSummary.sdo?docId="&amp;IFERROR(INDEX(get_cat[[#All],[COMMBUYS MBPO Link]],MATCH('County and Category Lookup'!$C30&amp;$D$3,get_cat[[#All],[Vendor Name]]&amp;get_cat[[#All],[Category]],0),),"")&amp;"&amp;releaseNbr=0&amp;parentUrl=contract",IFERROR(INDEX(get_cat[[#All],[COMMBUYS MBPO Link]],MATCH('County and Category Lookup'!$C30&amp;$D$3,get_cat[[#All],[Vendor Name]]&amp;get_cat[[#All],[Category]],0),),""))</f>
        <v/>
      </c>
      <c r="G30" s="11" t="str">
        <f t="array" aca="1" ref="G30" ca="1">IFERROR(INDEX(get_cat[[#All],[Prompt Pay]],MATCH('County and Category Lookup'!$C30&amp;$D$3,get_cat[[#All],[Vendor Name]]&amp;get_cat[[#All],[Category]],0),),"")</f>
        <v/>
      </c>
      <c r="H30" s="11" t="str">
        <f t="array" aca="1" ref="H30" ca="1">IFERROR(INDEX(get_cat[[#All],[% Markup Prevailing Wage]],MATCH('County and Category Lookup'!$C30&amp;$D$3,get_cat[[#All],[Vendor Name]]&amp;get_cat[[#All],[Category]],0),),"")</f>
        <v/>
      </c>
      <c r="I30" s="11" t="str">
        <f t="array" aca="1" ref="I30" ca="1">IFERROR(INDEX(get_cat[[#All],[OSD Contract Manager]],MATCH('County and Category Lookup'!$C30&amp;$D$3,get_cat[[#All],[Vendor Name]]&amp;get_cat[[#All],[Category]],0),),"")</f>
        <v/>
      </c>
    </row>
    <row r="31" spans="2:9" ht="85.2" customHeight="1" x14ac:dyDescent="0.3">
      <c r="B31" s="11" t="str">
        <f t="array" aca="1" ref="B31" ca="1">IFERROR(INDEX(get_cat[[#All],[Contract Doc ID]],MATCH('County and Category Lookup'!$C31&amp;$D$3,get_cat[[#All],[Vendor Name]]&amp;get_cat[[#All],[Category]],0),),"")</f>
        <v/>
      </c>
      <c r="C31" s="12" t="str">
        <f t="array" aca="1" ref="C31" ca="1">IFERROR(INDEX(get_cat[[#All],[Vendor Name]],SMALL(IF(INDIRECT("get_cat[[#All],["&amp;$D$2&amp;"]]")="x",ROW(get_cat[[#All],[Vendor Name]])),ROW(26:26)),1),"")</f>
        <v/>
      </c>
      <c r="D31" s="11" t="str">
        <f t="array" aca="1" ref="D31" ca="1">IFERROR(INDEX(get_cat[[#All],[Vendor Contact Info]],MATCH('County and Category Lookup'!$C31&amp;$D$3,get_cat[[#All],[Vendor Name]]&amp;get_cat[[#All],[Category]],0),),"")</f>
        <v/>
      </c>
      <c r="E31" s="12" t="str">
        <f t="array" aca="1" ref="E31" ca="1">IFERROR(INDEX(get_cat[[#All],[Email]],MATCH('County and Category Lookup'!$C31&amp;$D$3,get_cat[[#All],[Vendor Name]]&amp;get_cat[[#All],[Category]],0),),"")</f>
        <v/>
      </c>
      <c r="F31" s="15" t="str">
        <f t="array" aca="1" ref="F31" ca="1">HYPERLINK("https://www.commbuys.com/bso/external/purchaseorder/poSummary.sdo?docId="&amp;IFERROR(INDEX(get_cat[[#All],[COMMBUYS MBPO Link]],MATCH('County and Category Lookup'!$C31&amp;$D$3,get_cat[[#All],[Vendor Name]]&amp;get_cat[[#All],[Category]],0),),"")&amp;"&amp;releaseNbr=0&amp;parentUrl=contract",IFERROR(INDEX(get_cat[[#All],[COMMBUYS MBPO Link]],MATCH('County and Category Lookup'!$C31&amp;$D$3,get_cat[[#All],[Vendor Name]]&amp;get_cat[[#All],[Category]],0),),""))</f>
        <v/>
      </c>
      <c r="G31" s="11" t="str">
        <f t="array" aca="1" ref="G31" ca="1">IFERROR(INDEX(get_cat[[#All],[Prompt Pay]],MATCH('County and Category Lookup'!$C31&amp;$D$3,get_cat[[#All],[Vendor Name]]&amp;get_cat[[#All],[Category]],0),),"")</f>
        <v/>
      </c>
      <c r="H31" s="11" t="str">
        <f t="array" aca="1" ref="H31" ca="1">IFERROR(INDEX(get_cat[[#All],[% Markup Prevailing Wage]],MATCH('County and Category Lookup'!$C31&amp;$D$3,get_cat[[#All],[Vendor Name]]&amp;get_cat[[#All],[Category]],0),),"")</f>
        <v/>
      </c>
      <c r="I31" s="11" t="str">
        <f t="array" aca="1" ref="I31" ca="1">IFERROR(INDEX(get_cat[[#All],[OSD Contract Manager]],MATCH('County and Category Lookup'!$C31&amp;$D$3,get_cat[[#All],[Vendor Name]]&amp;get_cat[[#All],[Category]],0),),"")</f>
        <v/>
      </c>
    </row>
    <row r="32" spans="2:9" ht="85.2" customHeight="1" x14ac:dyDescent="0.3">
      <c r="B32" s="11" t="str">
        <f t="array" aca="1" ref="B32" ca="1">IFERROR(INDEX(get_cat[[#All],[Contract Doc ID]],MATCH('County and Category Lookup'!$C32&amp;$D$3,get_cat[[#All],[Vendor Name]]&amp;get_cat[[#All],[Category]],0),),"")</f>
        <v/>
      </c>
      <c r="C32" s="12" t="str">
        <f t="array" aca="1" ref="C32" ca="1">IFERROR(INDEX(get_cat[[#All],[Vendor Name]],SMALL(IF(INDIRECT("get_cat[[#All],["&amp;$D$2&amp;"]]")="x",ROW(get_cat[[#All],[Vendor Name]])),ROW(27:27)),1),"")</f>
        <v/>
      </c>
      <c r="D32" s="11" t="str">
        <f t="array" aca="1" ref="D32" ca="1">IFERROR(INDEX(get_cat[[#All],[Vendor Contact Info]],MATCH('County and Category Lookup'!$C32&amp;$D$3,get_cat[[#All],[Vendor Name]]&amp;get_cat[[#All],[Category]],0),),"")</f>
        <v/>
      </c>
      <c r="E32" s="12" t="str">
        <f t="array" aca="1" ref="E32" ca="1">IFERROR(INDEX(get_cat[[#All],[Email]],MATCH('County and Category Lookup'!$C32&amp;$D$3,get_cat[[#All],[Vendor Name]]&amp;get_cat[[#All],[Category]],0),),"")</f>
        <v/>
      </c>
      <c r="F32" s="15" t="str">
        <f t="array" aca="1" ref="F32" ca="1">HYPERLINK("https://www.commbuys.com/bso/external/purchaseorder/poSummary.sdo?docId="&amp;IFERROR(INDEX(get_cat[[#All],[COMMBUYS MBPO Link]],MATCH('County and Category Lookup'!$C32&amp;$D$3,get_cat[[#All],[Vendor Name]]&amp;get_cat[[#All],[Category]],0),),"")&amp;"&amp;releaseNbr=0&amp;parentUrl=contract",IFERROR(INDEX(get_cat[[#All],[COMMBUYS MBPO Link]],MATCH('County and Category Lookup'!$C32&amp;$D$3,get_cat[[#All],[Vendor Name]]&amp;get_cat[[#All],[Category]],0),),""))</f>
        <v/>
      </c>
      <c r="G32" s="11" t="str">
        <f t="array" aca="1" ref="G32" ca="1">IFERROR(INDEX(get_cat[[#All],[Prompt Pay]],MATCH('County and Category Lookup'!$C32&amp;$D$3,get_cat[[#All],[Vendor Name]]&amp;get_cat[[#All],[Category]],0),),"")</f>
        <v/>
      </c>
      <c r="H32" s="11" t="str">
        <f t="array" aca="1" ref="H32" ca="1">IFERROR(INDEX(get_cat[[#All],[% Markup Prevailing Wage]],MATCH('County and Category Lookup'!$C32&amp;$D$3,get_cat[[#All],[Vendor Name]]&amp;get_cat[[#All],[Category]],0),),"")</f>
        <v/>
      </c>
      <c r="I32" s="11" t="str">
        <f t="array" aca="1" ref="I32" ca="1">IFERROR(INDEX(get_cat[[#All],[OSD Contract Manager]],MATCH('County and Category Lookup'!$C32&amp;$D$3,get_cat[[#All],[Vendor Name]]&amp;get_cat[[#All],[Category]],0),),"")</f>
        <v/>
      </c>
    </row>
    <row r="33" spans="2:9" ht="85.2" customHeight="1" x14ac:dyDescent="0.3">
      <c r="B33" s="11" t="str">
        <f t="array" aca="1" ref="B33" ca="1">IFERROR(INDEX(get_cat[[#All],[Contract Doc ID]],MATCH('County and Category Lookup'!$C33&amp;$D$3,get_cat[[#All],[Vendor Name]]&amp;get_cat[[#All],[Category]],0),),"")</f>
        <v/>
      </c>
      <c r="C33" s="12" t="str">
        <f t="array" aca="1" ref="C33" ca="1">IFERROR(INDEX(get_cat[[#All],[Vendor Name]],SMALL(IF(INDIRECT("get_cat[[#All],["&amp;$D$2&amp;"]]")="x",ROW(get_cat[[#All],[Vendor Name]])),ROW(28:28)),1),"")</f>
        <v/>
      </c>
      <c r="D33" s="11" t="str">
        <f t="array" aca="1" ref="D33" ca="1">IFERROR(INDEX(get_cat[[#All],[Vendor Contact Info]],MATCH('County and Category Lookup'!$C33&amp;$D$3,get_cat[[#All],[Vendor Name]]&amp;get_cat[[#All],[Category]],0),),"")</f>
        <v/>
      </c>
      <c r="E33" s="12" t="str">
        <f t="array" aca="1" ref="E33" ca="1">IFERROR(INDEX(get_cat[[#All],[Email]],MATCH('County and Category Lookup'!$C33&amp;$D$3,get_cat[[#All],[Vendor Name]]&amp;get_cat[[#All],[Category]],0),),"")</f>
        <v/>
      </c>
      <c r="F33" s="15" t="str">
        <f t="array" aca="1" ref="F33" ca="1">HYPERLINK("https://www.commbuys.com/bso/external/purchaseorder/poSummary.sdo?docId="&amp;IFERROR(INDEX(get_cat[[#All],[COMMBUYS MBPO Link]],MATCH('County and Category Lookup'!$C33&amp;$D$3,get_cat[[#All],[Vendor Name]]&amp;get_cat[[#All],[Category]],0),),"")&amp;"&amp;releaseNbr=0&amp;parentUrl=contract",IFERROR(INDEX(get_cat[[#All],[COMMBUYS MBPO Link]],MATCH('County and Category Lookup'!$C33&amp;$D$3,get_cat[[#All],[Vendor Name]]&amp;get_cat[[#All],[Category]],0),),""))</f>
        <v/>
      </c>
      <c r="G33" s="11" t="str">
        <f t="array" aca="1" ref="G33" ca="1">IFERROR(INDEX(get_cat[[#All],[Prompt Pay]],MATCH('County and Category Lookup'!$C33&amp;$D$3,get_cat[[#All],[Vendor Name]]&amp;get_cat[[#All],[Category]],0),),"")</f>
        <v/>
      </c>
      <c r="H33" s="11" t="str">
        <f t="array" aca="1" ref="H33" ca="1">IFERROR(INDEX(get_cat[[#All],[% Markup Prevailing Wage]],MATCH('County and Category Lookup'!$C33&amp;$D$3,get_cat[[#All],[Vendor Name]]&amp;get_cat[[#All],[Category]],0),),"")</f>
        <v/>
      </c>
      <c r="I33" s="11" t="str">
        <f t="array" aca="1" ref="I33" ca="1">IFERROR(INDEX(get_cat[[#All],[OSD Contract Manager]],MATCH('County and Category Lookup'!$C33&amp;$D$3,get_cat[[#All],[Vendor Name]]&amp;get_cat[[#All],[Category]],0),),"")</f>
        <v/>
      </c>
    </row>
    <row r="34" spans="2:9" ht="85.2" customHeight="1" x14ac:dyDescent="0.3">
      <c r="B34" s="11" t="str">
        <f t="array" aca="1" ref="B34" ca="1">IFERROR(INDEX(get_cat[[#All],[Contract Doc ID]],MATCH('County and Category Lookup'!$C34&amp;$D$3,get_cat[[#All],[Vendor Name]]&amp;get_cat[[#All],[Category]],0),),"")</f>
        <v/>
      </c>
      <c r="C34" s="12" t="str">
        <f t="array" aca="1" ref="C34" ca="1">IFERROR(INDEX(get_cat[[#All],[Vendor Name]],SMALL(IF(INDIRECT("get_cat[[#All],["&amp;$D$2&amp;"]]")="x",ROW(get_cat[[#All],[Vendor Name]])),ROW(29:29)),1),"")</f>
        <v/>
      </c>
      <c r="D34" s="11" t="str">
        <f t="array" aca="1" ref="D34" ca="1">IFERROR(INDEX(get_cat[[#All],[Vendor Contact Info]],MATCH('County and Category Lookup'!$C34&amp;$D$3,get_cat[[#All],[Vendor Name]]&amp;get_cat[[#All],[Category]],0),),"")</f>
        <v/>
      </c>
      <c r="E34" s="12" t="str">
        <f t="array" aca="1" ref="E34" ca="1">IFERROR(INDEX(get_cat[[#All],[Email]],MATCH('County and Category Lookup'!$C34&amp;$D$3,get_cat[[#All],[Vendor Name]]&amp;get_cat[[#All],[Category]],0),),"")</f>
        <v/>
      </c>
      <c r="F34" s="15" t="str">
        <f t="array" aca="1" ref="F34" ca="1">HYPERLINK("https://www.commbuys.com/bso/external/purchaseorder/poSummary.sdo?docId="&amp;IFERROR(INDEX(get_cat[[#All],[COMMBUYS MBPO Link]],MATCH('County and Category Lookup'!$C34&amp;$D$3,get_cat[[#All],[Vendor Name]]&amp;get_cat[[#All],[Category]],0),),"")&amp;"&amp;releaseNbr=0&amp;parentUrl=contract",IFERROR(INDEX(get_cat[[#All],[COMMBUYS MBPO Link]],MATCH('County and Category Lookup'!$C34&amp;$D$3,get_cat[[#All],[Vendor Name]]&amp;get_cat[[#All],[Category]],0),),""))</f>
        <v/>
      </c>
      <c r="G34" s="11" t="str">
        <f t="array" aca="1" ref="G34" ca="1">IFERROR(INDEX(get_cat[[#All],[Prompt Pay]],MATCH('County and Category Lookup'!$C34&amp;$D$3,get_cat[[#All],[Vendor Name]]&amp;get_cat[[#All],[Category]],0),),"")</f>
        <v/>
      </c>
      <c r="H34" s="11" t="str">
        <f t="array" aca="1" ref="H34" ca="1">IFERROR(INDEX(get_cat[[#All],[% Markup Prevailing Wage]],MATCH('County and Category Lookup'!$C34&amp;$D$3,get_cat[[#All],[Vendor Name]]&amp;get_cat[[#All],[Category]],0),),"")</f>
        <v/>
      </c>
      <c r="I34" s="11" t="str">
        <f t="array" aca="1" ref="I34" ca="1">IFERROR(INDEX(get_cat[[#All],[OSD Contract Manager]],MATCH('County and Category Lookup'!$C34&amp;$D$3,get_cat[[#All],[Vendor Name]]&amp;get_cat[[#All],[Category]],0),),"")</f>
        <v/>
      </c>
    </row>
    <row r="35" spans="2:9" ht="85.2" customHeight="1" x14ac:dyDescent="0.3">
      <c r="B35" s="11" t="str">
        <f t="array" aca="1" ref="B35" ca="1">IFERROR(INDEX(get_cat[[#All],[Contract Doc ID]],MATCH('County and Category Lookup'!$C35&amp;$D$3,get_cat[[#All],[Vendor Name]]&amp;get_cat[[#All],[Category]],0),),"")</f>
        <v/>
      </c>
      <c r="C35" s="12" t="str">
        <f t="array" aca="1" ref="C35" ca="1">IFERROR(INDEX(get_cat[[#All],[Vendor Name]],SMALL(IF(INDIRECT("get_cat[[#All],["&amp;$D$2&amp;"]]")="x",ROW(get_cat[[#All],[Vendor Name]])),ROW(30:30)),1),"")</f>
        <v/>
      </c>
      <c r="D35" s="11" t="str">
        <f t="array" aca="1" ref="D35" ca="1">IFERROR(INDEX(get_cat[[#All],[Vendor Contact Info]],MATCH('County and Category Lookup'!$C35&amp;$D$3,get_cat[[#All],[Vendor Name]]&amp;get_cat[[#All],[Category]],0),),"")</f>
        <v/>
      </c>
      <c r="E35" s="12" t="str">
        <f t="array" aca="1" ref="E35" ca="1">IFERROR(INDEX(get_cat[[#All],[Email]],MATCH('County and Category Lookup'!$C35&amp;$D$3,get_cat[[#All],[Vendor Name]]&amp;get_cat[[#All],[Category]],0),),"")</f>
        <v/>
      </c>
      <c r="F35" s="15" t="str">
        <f t="array" aca="1" ref="F35" ca="1">HYPERLINK("https://www.commbuys.com/bso/external/purchaseorder/poSummary.sdo?docId="&amp;IFERROR(INDEX(get_cat[[#All],[COMMBUYS MBPO Link]],MATCH('County and Category Lookup'!$C35&amp;$D$3,get_cat[[#All],[Vendor Name]]&amp;get_cat[[#All],[Category]],0),),"")&amp;"&amp;releaseNbr=0&amp;parentUrl=contract",IFERROR(INDEX(get_cat[[#All],[COMMBUYS MBPO Link]],MATCH('County and Category Lookup'!$C35&amp;$D$3,get_cat[[#All],[Vendor Name]]&amp;get_cat[[#All],[Category]],0),),""))</f>
        <v/>
      </c>
      <c r="G35" s="11" t="str">
        <f t="array" aca="1" ref="G35" ca="1">IFERROR(INDEX(get_cat[[#All],[Prompt Pay]],MATCH('County and Category Lookup'!$C35&amp;$D$3,get_cat[[#All],[Vendor Name]]&amp;get_cat[[#All],[Category]],0),),"")</f>
        <v/>
      </c>
      <c r="H35" s="11" t="str">
        <f t="array" aca="1" ref="H35" ca="1">IFERROR(INDEX(get_cat[[#All],[% Markup Prevailing Wage]],MATCH('County and Category Lookup'!$C35&amp;$D$3,get_cat[[#All],[Vendor Name]]&amp;get_cat[[#All],[Category]],0),),"")</f>
        <v/>
      </c>
      <c r="I35" s="11" t="str">
        <f t="array" aca="1" ref="I35" ca="1">IFERROR(INDEX(get_cat[[#All],[OSD Contract Manager]],MATCH('County and Category Lookup'!$C35&amp;$D$3,get_cat[[#All],[Vendor Name]]&amp;get_cat[[#All],[Category]],0),),"")</f>
        <v/>
      </c>
    </row>
    <row r="36" spans="2:9" ht="85.2" customHeight="1" x14ac:dyDescent="0.3">
      <c r="B36" s="11" t="str">
        <f t="array" aca="1" ref="B36" ca="1">IFERROR(INDEX(get_cat[[#All],[Contract Doc ID]],MATCH('County and Category Lookup'!$C36&amp;$D$3,get_cat[[#All],[Vendor Name]]&amp;get_cat[[#All],[Category]],0),),"")</f>
        <v/>
      </c>
      <c r="C36" s="12" t="str">
        <f t="array" aca="1" ref="C36" ca="1">IFERROR(INDEX(get_cat[[#All],[Vendor Name]],SMALL(IF(INDIRECT("get_cat[[#All],["&amp;$D$2&amp;"]]")="x",ROW(get_cat[[#All],[Vendor Name]])),ROW(31:31)),1),"")</f>
        <v/>
      </c>
      <c r="D36" s="11" t="str">
        <f t="array" aca="1" ref="D36" ca="1">IFERROR(INDEX(get_cat[[#All],[Vendor Contact Info]],MATCH('County and Category Lookup'!$C36&amp;$D$3,get_cat[[#All],[Vendor Name]]&amp;get_cat[[#All],[Category]],0),),"")</f>
        <v/>
      </c>
      <c r="E36" s="12" t="str">
        <f t="array" aca="1" ref="E36" ca="1">IFERROR(INDEX(get_cat[[#All],[Email]],MATCH('County and Category Lookup'!$C36&amp;$D$3,get_cat[[#All],[Vendor Name]]&amp;get_cat[[#All],[Category]],0),),"")</f>
        <v/>
      </c>
      <c r="F36" s="15" t="str">
        <f t="array" aca="1" ref="F36" ca="1">HYPERLINK("https://www.commbuys.com/bso/external/purchaseorder/poSummary.sdo?docId="&amp;IFERROR(INDEX(get_cat[[#All],[COMMBUYS MBPO Link]],MATCH('County and Category Lookup'!$C36&amp;$D$3,get_cat[[#All],[Vendor Name]]&amp;get_cat[[#All],[Category]],0),),"")&amp;"&amp;releaseNbr=0&amp;parentUrl=contract",IFERROR(INDEX(get_cat[[#All],[COMMBUYS MBPO Link]],MATCH('County and Category Lookup'!$C36&amp;$D$3,get_cat[[#All],[Vendor Name]]&amp;get_cat[[#All],[Category]],0),),""))</f>
        <v/>
      </c>
      <c r="G36" s="11" t="str">
        <f t="array" aca="1" ref="G36" ca="1">IFERROR(INDEX(get_cat[[#All],[Prompt Pay]],MATCH('County and Category Lookup'!$C36&amp;$D$3,get_cat[[#All],[Vendor Name]]&amp;get_cat[[#All],[Category]],0),),"")</f>
        <v/>
      </c>
      <c r="H36" s="11" t="str">
        <f t="array" aca="1" ref="H36" ca="1">IFERROR(INDEX(get_cat[[#All],[% Markup Prevailing Wage]],MATCH('County and Category Lookup'!$C36&amp;$D$3,get_cat[[#All],[Vendor Name]]&amp;get_cat[[#All],[Category]],0),),"")</f>
        <v/>
      </c>
      <c r="I36" s="11" t="str">
        <f t="array" aca="1" ref="I36" ca="1">IFERROR(INDEX(get_cat[[#All],[OSD Contract Manager]],MATCH('County and Category Lookup'!$C36&amp;$D$3,get_cat[[#All],[Vendor Name]]&amp;get_cat[[#All],[Category]],0),),"")</f>
        <v/>
      </c>
    </row>
    <row r="37" spans="2:9" ht="85.2" customHeight="1" x14ac:dyDescent="0.3">
      <c r="B37" s="11" t="str">
        <f t="array" aca="1" ref="B37" ca="1">IFERROR(INDEX(get_cat[[#All],[Contract Doc ID]],MATCH('County and Category Lookup'!$C37&amp;$D$3,get_cat[[#All],[Vendor Name]]&amp;get_cat[[#All],[Category]],0),),"")</f>
        <v/>
      </c>
      <c r="C37" s="12" t="str">
        <f t="array" aca="1" ref="C37" ca="1">IFERROR(INDEX(get_cat[[#All],[Vendor Name]],SMALL(IF(INDIRECT("get_cat[[#All],["&amp;$D$2&amp;"]]")="x",ROW(get_cat[[#All],[Vendor Name]])),ROW(32:32)),1),"")</f>
        <v/>
      </c>
      <c r="D37" s="11" t="str">
        <f t="array" aca="1" ref="D37" ca="1">IFERROR(INDEX(get_cat[[#All],[Vendor Contact Info]],MATCH('County and Category Lookup'!$C37&amp;$D$3,get_cat[[#All],[Vendor Name]]&amp;get_cat[[#All],[Category]],0),),"")</f>
        <v/>
      </c>
      <c r="E37" s="12" t="str">
        <f t="array" aca="1" ref="E37" ca="1">IFERROR(INDEX(get_cat[[#All],[Email]],MATCH('County and Category Lookup'!$C37&amp;$D$3,get_cat[[#All],[Vendor Name]]&amp;get_cat[[#All],[Category]],0),),"")</f>
        <v/>
      </c>
      <c r="F37" s="15" t="str">
        <f t="array" aca="1" ref="F37" ca="1">HYPERLINK("https://www.commbuys.com/bso/external/purchaseorder/poSummary.sdo?docId="&amp;IFERROR(INDEX(get_cat[[#All],[COMMBUYS MBPO Link]],MATCH('County and Category Lookup'!$C37&amp;$D$3,get_cat[[#All],[Vendor Name]]&amp;get_cat[[#All],[Category]],0),),"")&amp;"&amp;releaseNbr=0&amp;parentUrl=contract",IFERROR(INDEX(get_cat[[#All],[COMMBUYS MBPO Link]],MATCH('County and Category Lookup'!$C37&amp;$D$3,get_cat[[#All],[Vendor Name]]&amp;get_cat[[#All],[Category]],0),),""))</f>
        <v/>
      </c>
      <c r="G37" s="11" t="str">
        <f t="array" aca="1" ref="G37" ca="1">IFERROR(INDEX(get_cat[[#All],[Prompt Pay]],MATCH('County and Category Lookup'!$C37&amp;$D$3,get_cat[[#All],[Vendor Name]]&amp;get_cat[[#All],[Category]],0),),"")</f>
        <v/>
      </c>
      <c r="H37" s="11" t="str">
        <f t="array" aca="1" ref="H37" ca="1">IFERROR(INDEX(get_cat[[#All],[% Markup Prevailing Wage]],MATCH('County and Category Lookup'!$C37&amp;$D$3,get_cat[[#All],[Vendor Name]]&amp;get_cat[[#All],[Category]],0),),"")</f>
        <v/>
      </c>
      <c r="I37" s="11" t="str">
        <f t="array" aca="1" ref="I37" ca="1">IFERROR(INDEX(get_cat[[#All],[OSD Contract Manager]],MATCH('County and Category Lookup'!$C37&amp;$D$3,get_cat[[#All],[Vendor Name]]&amp;get_cat[[#All],[Category]],0),),"")</f>
        <v/>
      </c>
    </row>
    <row r="38" spans="2:9" ht="85.2" customHeight="1" x14ac:dyDescent="0.3">
      <c r="B38" s="11" t="str">
        <f t="array" aca="1" ref="B38" ca="1">IFERROR(INDEX(get_cat[[#All],[Contract Doc ID]],MATCH('County and Category Lookup'!$C38&amp;$D$3,get_cat[[#All],[Vendor Name]]&amp;get_cat[[#All],[Category]],0),),"")</f>
        <v/>
      </c>
      <c r="C38" s="12" t="str">
        <f t="array" aca="1" ref="C38" ca="1">IFERROR(INDEX(get_cat[[#All],[Vendor Name]],SMALL(IF(INDIRECT("get_cat[[#All],["&amp;$D$2&amp;"]]")="x",ROW(get_cat[[#All],[Vendor Name]])),ROW(33:33)),1),"")</f>
        <v/>
      </c>
      <c r="D38" s="11" t="str">
        <f t="array" aca="1" ref="D38" ca="1">IFERROR(INDEX(get_cat[[#All],[Vendor Contact Info]],MATCH('County and Category Lookup'!$C38&amp;$D$3,get_cat[[#All],[Vendor Name]]&amp;get_cat[[#All],[Category]],0),),"")</f>
        <v/>
      </c>
      <c r="E38" s="12" t="str">
        <f t="array" aca="1" ref="E38" ca="1">IFERROR(INDEX(get_cat[[#All],[Email]],MATCH('County and Category Lookup'!$C38&amp;$D$3,get_cat[[#All],[Vendor Name]]&amp;get_cat[[#All],[Category]],0),),"")</f>
        <v/>
      </c>
      <c r="F38" s="15" t="str">
        <f t="array" aca="1" ref="F38" ca="1">HYPERLINK("https://www.commbuys.com/bso/external/purchaseorder/poSummary.sdo?docId="&amp;IFERROR(INDEX(get_cat[[#All],[COMMBUYS MBPO Link]],MATCH('County and Category Lookup'!$C38&amp;$D$3,get_cat[[#All],[Vendor Name]]&amp;get_cat[[#All],[Category]],0),),"")&amp;"&amp;releaseNbr=0&amp;parentUrl=contract",IFERROR(INDEX(get_cat[[#All],[COMMBUYS MBPO Link]],MATCH('County and Category Lookup'!$C38&amp;$D$3,get_cat[[#All],[Vendor Name]]&amp;get_cat[[#All],[Category]],0),),""))</f>
        <v/>
      </c>
      <c r="G38" s="11" t="str">
        <f t="array" aca="1" ref="G38" ca="1">IFERROR(INDEX(get_cat[[#All],[Prompt Pay]],MATCH('County and Category Lookup'!$C38&amp;$D$3,get_cat[[#All],[Vendor Name]]&amp;get_cat[[#All],[Category]],0),),"")</f>
        <v/>
      </c>
      <c r="H38" s="11" t="str">
        <f t="array" aca="1" ref="H38" ca="1">IFERROR(INDEX(get_cat[[#All],[% Markup Prevailing Wage]],MATCH('County and Category Lookup'!$C38&amp;$D$3,get_cat[[#All],[Vendor Name]]&amp;get_cat[[#All],[Category]],0),),"")</f>
        <v/>
      </c>
      <c r="I38" s="11" t="str">
        <f t="array" aca="1" ref="I38" ca="1">IFERROR(INDEX(get_cat[[#All],[OSD Contract Manager]],MATCH('County and Category Lookup'!$C38&amp;$D$3,get_cat[[#All],[Vendor Name]]&amp;get_cat[[#All],[Category]],0),),"")</f>
        <v/>
      </c>
    </row>
    <row r="39" spans="2:9" ht="85.2" customHeight="1" x14ac:dyDescent="0.3">
      <c r="B39" s="11" t="str">
        <f t="array" aca="1" ref="B39" ca="1">IFERROR(INDEX(get_cat[[#All],[Contract Doc ID]],MATCH('County and Category Lookup'!$C39&amp;$D$3,get_cat[[#All],[Vendor Name]]&amp;get_cat[[#All],[Category]],0),),"")</f>
        <v/>
      </c>
      <c r="C39" s="12" t="str">
        <f t="array" aca="1" ref="C39" ca="1">IFERROR(INDEX(get_cat[[#All],[Vendor Name]],SMALL(IF(INDIRECT("get_cat[[#All],["&amp;$D$2&amp;"]]")="x",ROW(get_cat[[#All],[Vendor Name]])),ROW(34:34)),1),"")</f>
        <v/>
      </c>
      <c r="D39" s="11" t="str">
        <f t="array" aca="1" ref="D39" ca="1">IFERROR(INDEX(get_cat[[#All],[Vendor Contact Info]],MATCH('County and Category Lookup'!$C39&amp;$D$3,get_cat[[#All],[Vendor Name]]&amp;get_cat[[#All],[Category]],0),),"")</f>
        <v/>
      </c>
      <c r="E39" s="12" t="str">
        <f t="array" aca="1" ref="E39" ca="1">IFERROR(INDEX(get_cat[[#All],[Email]],MATCH('County and Category Lookup'!$C39&amp;$D$3,get_cat[[#All],[Vendor Name]]&amp;get_cat[[#All],[Category]],0),),"")</f>
        <v/>
      </c>
      <c r="F39" s="15" t="str">
        <f t="array" aca="1" ref="F39" ca="1">HYPERLINK("https://www.commbuys.com/bso/external/purchaseorder/poSummary.sdo?docId="&amp;IFERROR(INDEX(get_cat[[#All],[COMMBUYS MBPO Link]],MATCH('County and Category Lookup'!$C39&amp;$D$3,get_cat[[#All],[Vendor Name]]&amp;get_cat[[#All],[Category]],0),),"")&amp;"&amp;releaseNbr=0&amp;parentUrl=contract",IFERROR(INDEX(get_cat[[#All],[COMMBUYS MBPO Link]],MATCH('County and Category Lookup'!$C39&amp;$D$3,get_cat[[#All],[Vendor Name]]&amp;get_cat[[#All],[Category]],0),),""))</f>
        <v/>
      </c>
      <c r="G39" s="11" t="str">
        <f t="array" aca="1" ref="G39" ca="1">IFERROR(INDEX(get_cat[[#All],[Prompt Pay]],MATCH('County and Category Lookup'!$C39&amp;$D$3,get_cat[[#All],[Vendor Name]]&amp;get_cat[[#All],[Category]],0),),"")</f>
        <v/>
      </c>
      <c r="H39" s="11" t="str">
        <f t="array" aca="1" ref="H39" ca="1">IFERROR(INDEX(get_cat[[#All],[% Markup Prevailing Wage]],MATCH('County and Category Lookup'!$C39&amp;$D$3,get_cat[[#All],[Vendor Name]]&amp;get_cat[[#All],[Category]],0),),"")</f>
        <v/>
      </c>
      <c r="I39" s="11" t="str">
        <f t="array" aca="1" ref="I39" ca="1">IFERROR(INDEX(get_cat[[#All],[OSD Contract Manager]],MATCH('County and Category Lookup'!$C39&amp;$D$3,get_cat[[#All],[Vendor Name]]&amp;get_cat[[#All],[Category]],0),),"")</f>
        <v/>
      </c>
    </row>
    <row r="40" spans="2:9" ht="85.2" customHeight="1" x14ac:dyDescent="0.3">
      <c r="B40" s="11" t="str">
        <f t="array" aca="1" ref="B40" ca="1">IFERROR(INDEX(get_cat[[#All],[Contract Doc ID]],MATCH('County and Category Lookup'!$C40&amp;$D$3,get_cat[[#All],[Vendor Name]]&amp;get_cat[[#All],[Category]],0),),"")</f>
        <v/>
      </c>
      <c r="C40" s="12" t="str">
        <f t="array" aca="1" ref="C40" ca="1">IFERROR(INDEX(get_cat[[#All],[Vendor Name]],SMALL(IF(INDIRECT("get_cat[[#All],["&amp;$D$2&amp;"]]")="x",ROW(get_cat[[#All],[Vendor Name]])),ROW(35:35)),1),"")</f>
        <v/>
      </c>
      <c r="D40" s="11" t="str">
        <f t="array" aca="1" ref="D40" ca="1">IFERROR(INDEX(get_cat[[#All],[Vendor Contact Info]],MATCH('County and Category Lookup'!$C40&amp;$D$3,get_cat[[#All],[Vendor Name]]&amp;get_cat[[#All],[Category]],0),),"")</f>
        <v/>
      </c>
      <c r="E40" s="12" t="str">
        <f t="array" aca="1" ref="E40" ca="1">IFERROR(INDEX(get_cat[[#All],[Email]],MATCH('County and Category Lookup'!$C40&amp;$D$3,get_cat[[#All],[Vendor Name]]&amp;get_cat[[#All],[Category]],0),),"")</f>
        <v/>
      </c>
      <c r="F40" s="15" t="str">
        <f t="array" aca="1" ref="F40" ca="1">HYPERLINK("https://www.commbuys.com/bso/external/purchaseorder/poSummary.sdo?docId="&amp;IFERROR(INDEX(get_cat[[#All],[COMMBUYS MBPO Link]],MATCH('County and Category Lookup'!$C40&amp;$D$3,get_cat[[#All],[Vendor Name]]&amp;get_cat[[#All],[Category]],0),),"")&amp;"&amp;releaseNbr=0&amp;parentUrl=contract",IFERROR(INDEX(get_cat[[#All],[COMMBUYS MBPO Link]],MATCH('County and Category Lookup'!$C40&amp;$D$3,get_cat[[#All],[Vendor Name]]&amp;get_cat[[#All],[Category]],0),),""))</f>
        <v/>
      </c>
      <c r="G40" s="11" t="str">
        <f t="array" aca="1" ref="G40" ca="1">IFERROR(INDEX(get_cat[[#All],[Prompt Pay]],MATCH('County and Category Lookup'!$C40&amp;$D$3,get_cat[[#All],[Vendor Name]]&amp;get_cat[[#All],[Category]],0),),"")</f>
        <v/>
      </c>
      <c r="H40" s="11" t="str">
        <f t="array" aca="1" ref="H40" ca="1">IFERROR(INDEX(get_cat[[#All],[% Markup Prevailing Wage]],MATCH('County and Category Lookup'!$C40&amp;$D$3,get_cat[[#All],[Vendor Name]]&amp;get_cat[[#All],[Category]],0),),"")</f>
        <v/>
      </c>
      <c r="I40" s="11" t="str">
        <f t="array" aca="1" ref="I40" ca="1">IFERROR(INDEX(get_cat[[#All],[OSD Contract Manager]],MATCH('County and Category Lookup'!$C40&amp;$D$3,get_cat[[#All],[Vendor Name]]&amp;get_cat[[#All],[Category]],0),),"")</f>
        <v/>
      </c>
    </row>
    <row r="41" spans="2:9" ht="85.2" customHeight="1" x14ac:dyDescent="0.3">
      <c r="B41" s="11" t="str">
        <f t="array" aca="1" ref="B41" ca="1">IFERROR(INDEX(get_cat[[#All],[Contract Doc ID]],MATCH('County and Category Lookup'!$C41&amp;$D$3,get_cat[[#All],[Vendor Name]]&amp;get_cat[[#All],[Category]],0),),"")</f>
        <v/>
      </c>
      <c r="C41" s="12" t="str">
        <f t="array" aca="1" ref="C41" ca="1">IFERROR(INDEX(get_cat[[#All],[Vendor Name]],SMALL(IF(INDIRECT("get_cat[[#All],["&amp;$D$2&amp;"]]")="x",ROW(get_cat[[#All],[Vendor Name]])),ROW(36:36)),1),"")</f>
        <v/>
      </c>
      <c r="D41" s="11" t="str">
        <f t="array" aca="1" ref="D41" ca="1">IFERROR(INDEX(get_cat[[#All],[Vendor Contact Info]],MATCH('County and Category Lookup'!$C41&amp;$D$3,get_cat[[#All],[Vendor Name]]&amp;get_cat[[#All],[Category]],0),),"")</f>
        <v/>
      </c>
      <c r="E41" s="12" t="str">
        <f t="array" aca="1" ref="E41" ca="1">IFERROR(INDEX(get_cat[[#All],[Email]],MATCH('County and Category Lookup'!$C41&amp;$D$3,get_cat[[#All],[Vendor Name]]&amp;get_cat[[#All],[Category]],0),),"")</f>
        <v/>
      </c>
      <c r="F41" s="15" t="str">
        <f t="array" aca="1" ref="F41" ca="1">HYPERLINK("https://www.commbuys.com/bso/external/purchaseorder/poSummary.sdo?docId="&amp;IFERROR(INDEX(get_cat[[#All],[COMMBUYS MBPO Link]],MATCH('County and Category Lookup'!$C41&amp;$D$3,get_cat[[#All],[Vendor Name]]&amp;get_cat[[#All],[Category]],0),),"")&amp;"&amp;releaseNbr=0&amp;parentUrl=contract",IFERROR(INDEX(get_cat[[#All],[COMMBUYS MBPO Link]],MATCH('County and Category Lookup'!$C41&amp;$D$3,get_cat[[#All],[Vendor Name]]&amp;get_cat[[#All],[Category]],0),),""))</f>
        <v/>
      </c>
      <c r="G41" s="11" t="str">
        <f t="array" aca="1" ref="G41" ca="1">IFERROR(INDEX(get_cat[[#All],[Prompt Pay]],MATCH('County and Category Lookup'!$C41&amp;$D$3,get_cat[[#All],[Vendor Name]]&amp;get_cat[[#All],[Category]],0),),"")</f>
        <v/>
      </c>
      <c r="H41" s="11" t="str">
        <f t="array" aca="1" ref="H41" ca="1">IFERROR(INDEX(get_cat[[#All],[% Markup Prevailing Wage]],MATCH('County and Category Lookup'!$C41&amp;$D$3,get_cat[[#All],[Vendor Name]]&amp;get_cat[[#All],[Category]],0),),"")</f>
        <v/>
      </c>
      <c r="I41" s="11" t="str">
        <f t="array" aca="1" ref="I41" ca="1">IFERROR(INDEX(get_cat[[#All],[OSD Contract Manager]],MATCH('County and Category Lookup'!$C41&amp;$D$3,get_cat[[#All],[Vendor Name]]&amp;get_cat[[#All],[Category]],0),),"")</f>
        <v/>
      </c>
    </row>
    <row r="42" spans="2:9" ht="85.2" customHeight="1" x14ac:dyDescent="0.3">
      <c r="B42" s="11" t="str">
        <f t="array" aca="1" ref="B42" ca="1">IFERROR(INDEX(get_cat[[#All],[Contract Doc ID]],MATCH('County and Category Lookup'!$C42&amp;$D$3,get_cat[[#All],[Vendor Name]]&amp;get_cat[[#All],[Category]],0),),"")</f>
        <v/>
      </c>
      <c r="C42" s="12" t="str">
        <f t="array" aca="1" ref="C42" ca="1">IFERROR(INDEX(get_cat[[#All],[Vendor Name]],SMALL(IF(INDIRECT("get_cat[[#All],["&amp;$D$2&amp;"]]")="x",ROW(get_cat[[#All],[Vendor Name]])),ROW(37:37)),1),"")</f>
        <v/>
      </c>
      <c r="D42" s="11" t="str">
        <f t="array" aca="1" ref="D42" ca="1">IFERROR(INDEX(get_cat[[#All],[Vendor Contact Info]],MATCH('County and Category Lookup'!$C42&amp;$D$3,get_cat[[#All],[Vendor Name]]&amp;get_cat[[#All],[Category]],0),),"")</f>
        <v/>
      </c>
      <c r="E42" s="12" t="str">
        <f t="array" aca="1" ref="E42" ca="1">IFERROR(INDEX(get_cat[[#All],[Email]],MATCH('County and Category Lookup'!$C42&amp;$D$3,get_cat[[#All],[Vendor Name]]&amp;get_cat[[#All],[Category]],0),),"")</f>
        <v/>
      </c>
      <c r="F42" s="15" t="str">
        <f t="array" aca="1" ref="F42" ca="1">HYPERLINK("https://www.commbuys.com/bso/external/purchaseorder/poSummary.sdo?docId="&amp;IFERROR(INDEX(get_cat[[#All],[COMMBUYS MBPO Link]],MATCH('County and Category Lookup'!$C42&amp;$D$3,get_cat[[#All],[Vendor Name]]&amp;get_cat[[#All],[Category]],0),),"")&amp;"&amp;releaseNbr=0&amp;parentUrl=contract",IFERROR(INDEX(get_cat[[#All],[COMMBUYS MBPO Link]],MATCH('County and Category Lookup'!$C42&amp;$D$3,get_cat[[#All],[Vendor Name]]&amp;get_cat[[#All],[Category]],0),),""))</f>
        <v/>
      </c>
      <c r="G42" s="11" t="str">
        <f t="array" aca="1" ref="G42" ca="1">IFERROR(INDEX(get_cat[[#All],[Prompt Pay]],MATCH('County and Category Lookup'!$C42&amp;$D$3,get_cat[[#All],[Vendor Name]]&amp;get_cat[[#All],[Category]],0),),"")</f>
        <v/>
      </c>
      <c r="H42" s="11" t="str">
        <f t="array" aca="1" ref="H42" ca="1">IFERROR(INDEX(get_cat[[#All],[% Markup Prevailing Wage]],MATCH('County and Category Lookup'!$C42&amp;$D$3,get_cat[[#All],[Vendor Name]]&amp;get_cat[[#All],[Category]],0),),"")</f>
        <v/>
      </c>
      <c r="I42" s="11" t="str">
        <f t="array" aca="1" ref="I42" ca="1">IFERROR(INDEX(get_cat[[#All],[OSD Contract Manager]],MATCH('County and Category Lookup'!$C42&amp;$D$3,get_cat[[#All],[Vendor Name]]&amp;get_cat[[#All],[Category]],0),),"")</f>
        <v/>
      </c>
    </row>
    <row r="43" spans="2:9" ht="85.2" customHeight="1" x14ac:dyDescent="0.3">
      <c r="B43" s="11" t="str">
        <f t="array" aca="1" ref="B43" ca="1">IFERROR(INDEX(get_cat[[#All],[Contract Doc ID]],MATCH('County and Category Lookup'!$C43&amp;$D$3,get_cat[[#All],[Vendor Name]]&amp;get_cat[[#All],[Category]],0),),"")</f>
        <v/>
      </c>
      <c r="C43" s="12" t="str">
        <f t="array" aca="1" ref="C43" ca="1">IFERROR(INDEX(get_cat[[#All],[Vendor Name]],SMALL(IF(INDIRECT("get_cat[[#All],["&amp;$D$2&amp;"]]")="x",ROW(get_cat[[#All],[Vendor Name]])),ROW(38:38)),1),"")</f>
        <v/>
      </c>
      <c r="D43" s="11" t="str">
        <f t="array" aca="1" ref="D43" ca="1">IFERROR(INDEX(get_cat[[#All],[Vendor Contact Info]],MATCH('County and Category Lookup'!$C43&amp;$D$3,get_cat[[#All],[Vendor Name]]&amp;get_cat[[#All],[Category]],0),),"")</f>
        <v/>
      </c>
      <c r="E43" s="12" t="str">
        <f t="array" aca="1" ref="E43" ca="1">IFERROR(INDEX(get_cat[[#All],[Email]],MATCH('County and Category Lookup'!$C43&amp;$D$3,get_cat[[#All],[Vendor Name]]&amp;get_cat[[#All],[Category]],0),),"")</f>
        <v/>
      </c>
      <c r="F43" s="15" t="str">
        <f t="array" aca="1" ref="F43" ca="1">HYPERLINK("https://www.commbuys.com/bso/external/purchaseorder/poSummary.sdo?docId="&amp;IFERROR(INDEX(get_cat[[#All],[COMMBUYS MBPO Link]],MATCH('County and Category Lookup'!$C43&amp;$D$3,get_cat[[#All],[Vendor Name]]&amp;get_cat[[#All],[Category]],0),),"")&amp;"&amp;releaseNbr=0&amp;parentUrl=contract",IFERROR(INDEX(get_cat[[#All],[COMMBUYS MBPO Link]],MATCH('County and Category Lookup'!$C43&amp;$D$3,get_cat[[#All],[Vendor Name]]&amp;get_cat[[#All],[Category]],0),),""))</f>
        <v/>
      </c>
      <c r="G43" s="11" t="str">
        <f t="array" aca="1" ref="G43" ca="1">IFERROR(INDEX(get_cat[[#All],[Prompt Pay]],MATCH('County and Category Lookup'!$C43&amp;$D$3,get_cat[[#All],[Vendor Name]]&amp;get_cat[[#All],[Category]],0),),"")</f>
        <v/>
      </c>
      <c r="H43" s="11" t="str">
        <f t="array" aca="1" ref="H43" ca="1">IFERROR(INDEX(get_cat[[#All],[% Markup Prevailing Wage]],MATCH('County and Category Lookup'!$C43&amp;$D$3,get_cat[[#All],[Vendor Name]]&amp;get_cat[[#All],[Category]],0),),"")</f>
        <v/>
      </c>
      <c r="I43" s="11" t="str">
        <f t="array" aca="1" ref="I43" ca="1">IFERROR(INDEX(get_cat[[#All],[OSD Contract Manager]],MATCH('County and Category Lookup'!$C43&amp;$D$3,get_cat[[#All],[Vendor Name]]&amp;get_cat[[#All],[Category]],0),),"")</f>
        <v/>
      </c>
    </row>
    <row r="44" spans="2:9" ht="85.2" customHeight="1" x14ac:dyDescent="0.3">
      <c r="B44" s="11" t="str">
        <f t="array" aca="1" ref="B44" ca="1">IFERROR(INDEX(get_cat[[#All],[Contract Doc ID]],MATCH('County and Category Lookup'!$C44&amp;$D$3,get_cat[[#All],[Vendor Name]]&amp;get_cat[[#All],[Category]],0),),"")</f>
        <v/>
      </c>
      <c r="C44" s="12" t="str">
        <f t="array" aca="1" ref="C44" ca="1">IFERROR(INDEX(get_cat[[#All],[Vendor Name]],SMALL(IF(INDIRECT("get_cat[[#All],["&amp;$D$2&amp;"]]")="x",ROW(get_cat[[#All],[Vendor Name]])),ROW(39:39)),1),"")</f>
        <v/>
      </c>
      <c r="D44" s="11" t="str">
        <f t="array" aca="1" ref="D44" ca="1">IFERROR(INDEX(get_cat[[#All],[Vendor Contact Info]],MATCH('County and Category Lookup'!$C44&amp;$D$3,get_cat[[#All],[Vendor Name]]&amp;get_cat[[#All],[Category]],0),),"")</f>
        <v/>
      </c>
      <c r="E44" s="12" t="str">
        <f t="array" aca="1" ref="E44" ca="1">IFERROR(INDEX(get_cat[[#All],[Email]],MATCH('County and Category Lookup'!$C44&amp;$D$3,get_cat[[#All],[Vendor Name]]&amp;get_cat[[#All],[Category]],0),),"")</f>
        <v/>
      </c>
      <c r="F44" s="15" t="str">
        <f t="array" aca="1" ref="F44" ca="1">HYPERLINK("https://www.commbuys.com/bso/external/purchaseorder/poSummary.sdo?docId="&amp;IFERROR(INDEX(get_cat[[#All],[COMMBUYS MBPO Link]],MATCH('County and Category Lookup'!$C44&amp;$D$3,get_cat[[#All],[Vendor Name]]&amp;get_cat[[#All],[Category]],0),),"")&amp;"&amp;releaseNbr=0&amp;parentUrl=contract",IFERROR(INDEX(get_cat[[#All],[COMMBUYS MBPO Link]],MATCH('County and Category Lookup'!$C44&amp;$D$3,get_cat[[#All],[Vendor Name]]&amp;get_cat[[#All],[Category]],0),),""))</f>
        <v/>
      </c>
      <c r="G44" s="11" t="str">
        <f t="array" aca="1" ref="G44" ca="1">IFERROR(INDEX(get_cat[[#All],[Prompt Pay]],MATCH('County and Category Lookup'!$C44&amp;$D$3,get_cat[[#All],[Vendor Name]]&amp;get_cat[[#All],[Category]],0),),"")</f>
        <v/>
      </c>
      <c r="H44" s="11" t="str">
        <f t="array" aca="1" ref="H44" ca="1">IFERROR(INDEX(get_cat[[#All],[% Markup Prevailing Wage]],MATCH('County and Category Lookup'!$C44&amp;$D$3,get_cat[[#All],[Vendor Name]]&amp;get_cat[[#All],[Category]],0),),"")</f>
        <v/>
      </c>
      <c r="I44" s="11" t="str">
        <f t="array" aca="1" ref="I44" ca="1">IFERROR(INDEX(get_cat[[#All],[OSD Contract Manager]],MATCH('County and Category Lookup'!$C44&amp;$D$3,get_cat[[#All],[Vendor Name]]&amp;get_cat[[#All],[Category]],0),),"")</f>
        <v/>
      </c>
    </row>
    <row r="45" spans="2:9" ht="85.2" customHeight="1" x14ac:dyDescent="0.3">
      <c r="B45" s="11" t="str">
        <f t="array" aca="1" ref="B45" ca="1">IFERROR(INDEX(get_cat[[#All],[Contract Doc ID]],MATCH('County and Category Lookup'!$C45&amp;$D$3,get_cat[[#All],[Vendor Name]]&amp;get_cat[[#All],[Category]],0),),"")</f>
        <v/>
      </c>
      <c r="C45" s="12" t="str">
        <f t="array" aca="1" ref="C45" ca="1">IFERROR(INDEX(get_cat[[#All],[Vendor Name]],SMALL(IF(INDIRECT("get_cat[[#All],["&amp;$D$2&amp;"]]")="x",ROW(get_cat[[#All],[Vendor Name]])),ROW(40:40)),1),"")</f>
        <v/>
      </c>
      <c r="D45" s="11" t="str">
        <f t="array" aca="1" ref="D45" ca="1">IFERROR(INDEX(get_cat[[#All],[Vendor Contact Info]],MATCH('County and Category Lookup'!$C45&amp;$D$3,get_cat[[#All],[Vendor Name]]&amp;get_cat[[#All],[Category]],0),),"")</f>
        <v/>
      </c>
      <c r="E45" s="12" t="str">
        <f t="array" aca="1" ref="E45" ca="1">IFERROR(INDEX(get_cat[[#All],[Email]],MATCH('County and Category Lookup'!$C45&amp;$D$3,get_cat[[#All],[Vendor Name]]&amp;get_cat[[#All],[Category]],0),),"")</f>
        <v/>
      </c>
      <c r="F45" s="15" t="str">
        <f t="array" aca="1" ref="F45" ca="1">HYPERLINK("https://www.commbuys.com/bso/external/purchaseorder/poSummary.sdo?docId="&amp;IFERROR(INDEX(get_cat[[#All],[COMMBUYS MBPO Link]],MATCH('County and Category Lookup'!$C45&amp;$D$3,get_cat[[#All],[Vendor Name]]&amp;get_cat[[#All],[Category]],0),),"")&amp;"&amp;releaseNbr=0&amp;parentUrl=contract",IFERROR(INDEX(get_cat[[#All],[COMMBUYS MBPO Link]],MATCH('County and Category Lookup'!$C45&amp;$D$3,get_cat[[#All],[Vendor Name]]&amp;get_cat[[#All],[Category]],0),),""))</f>
        <v/>
      </c>
      <c r="G45" s="11" t="str">
        <f t="array" aca="1" ref="G45" ca="1">IFERROR(INDEX(get_cat[[#All],[Prompt Pay]],MATCH('County and Category Lookup'!$C45&amp;$D$3,get_cat[[#All],[Vendor Name]]&amp;get_cat[[#All],[Category]],0),),"")</f>
        <v/>
      </c>
      <c r="H45" s="11" t="str">
        <f t="array" aca="1" ref="H45" ca="1">IFERROR(INDEX(get_cat[[#All],[% Markup Prevailing Wage]],MATCH('County and Category Lookup'!$C45&amp;$D$3,get_cat[[#All],[Vendor Name]]&amp;get_cat[[#All],[Category]],0),),"")</f>
        <v/>
      </c>
      <c r="I45" s="11" t="str">
        <f t="array" aca="1" ref="I45" ca="1">IFERROR(INDEX(get_cat[[#All],[OSD Contract Manager]],MATCH('County and Category Lookup'!$C45&amp;$D$3,get_cat[[#All],[Vendor Name]]&amp;get_cat[[#All],[Category]],0),),"")</f>
        <v/>
      </c>
    </row>
    <row r="46" spans="2:9" ht="85.2" customHeight="1" x14ac:dyDescent="0.3">
      <c r="B46" s="11" t="str">
        <f t="array" aca="1" ref="B46" ca="1">IFERROR(INDEX(get_cat[[#All],[Contract Doc ID]],MATCH('County and Category Lookup'!$C46&amp;$D$3,get_cat[[#All],[Vendor Name]]&amp;get_cat[[#All],[Category]],0),),"")</f>
        <v/>
      </c>
      <c r="C46" s="12" t="str">
        <f t="array" aca="1" ref="C46" ca="1">IFERROR(INDEX(get_cat[[#All],[Vendor Name]],SMALL(IF(INDIRECT("get_cat[[#All],["&amp;$D$2&amp;"]]")="x",ROW(get_cat[[#All],[Vendor Name]])),ROW(41:41)),1),"")</f>
        <v/>
      </c>
      <c r="D46" s="11" t="str">
        <f t="array" aca="1" ref="D46" ca="1">IFERROR(INDEX(get_cat[[#All],[Vendor Contact Info]],MATCH('County and Category Lookup'!$C46&amp;$D$3,get_cat[[#All],[Vendor Name]]&amp;get_cat[[#All],[Category]],0),),"")</f>
        <v/>
      </c>
      <c r="E46" s="12" t="str">
        <f t="array" aca="1" ref="E46" ca="1">IFERROR(INDEX(get_cat[[#All],[Email]],MATCH('County and Category Lookup'!$C46&amp;$D$3,get_cat[[#All],[Vendor Name]]&amp;get_cat[[#All],[Category]],0),),"")</f>
        <v/>
      </c>
      <c r="F46" s="15" t="str">
        <f t="array" aca="1" ref="F46" ca="1">HYPERLINK("https://www.commbuys.com/bso/external/purchaseorder/poSummary.sdo?docId="&amp;IFERROR(INDEX(get_cat[[#All],[COMMBUYS MBPO Link]],MATCH('County and Category Lookup'!$C46&amp;$D$3,get_cat[[#All],[Vendor Name]]&amp;get_cat[[#All],[Category]],0),),"")&amp;"&amp;releaseNbr=0&amp;parentUrl=contract",IFERROR(INDEX(get_cat[[#All],[COMMBUYS MBPO Link]],MATCH('County and Category Lookup'!$C46&amp;$D$3,get_cat[[#All],[Vendor Name]]&amp;get_cat[[#All],[Category]],0),),""))</f>
        <v/>
      </c>
      <c r="G46" s="11" t="str">
        <f t="array" aca="1" ref="G46" ca="1">IFERROR(INDEX(get_cat[[#All],[Prompt Pay]],MATCH('County and Category Lookup'!$C46&amp;$D$3,get_cat[[#All],[Vendor Name]]&amp;get_cat[[#All],[Category]],0),),"")</f>
        <v/>
      </c>
      <c r="H46" s="11" t="str">
        <f t="array" aca="1" ref="H46" ca="1">IFERROR(INDEX(get_cat[[#All],[% Markup Prevailing Wage]],MATCH('County and Category Lookup'!$C46&amp;$D$3,get_cat[[#All],[Vendor Name]]&amp;get_cat[[#All],[Category]],0),),"")</f>
        <v/>
      </c>
      <c r="I46" s="11" t="str">
        <f t="array" aca="1" ref="I46" ca="1">IFERROR(INDEX(get_cat[[#All],[OSD Contract Manager]],MATCH('County and Category Lookup'!$C46&amp;$D$3,get_cat[[#All],[Vendor Name]]&amp;get_cat[[#All],[Category]],0),),"")</f>
        <v/>
      </c>
    </row>
    <row r="47" spans="2:9" ht="85.2" customHeight="1" x14ac:dyDescent="0.3">
      <c r="B47" s="11" t="str">
        <f t="array" aca="1" ref="B47" ca="1">IFERROR(INDEX(get_cat[[#All],[Contract Doc ID]],MATCH('County and Category Lookup'!$C47&amp;$D$3,get_cat[[#All],[Vendor Name]]&amp;get_cat[[#All],[Category]],0),),"")</f>
        <v/>
      </c>
      <c r="C47" s="12" t="str">
        <f t="array" aca="1" ref="C47" ca="1">IFERROR(INDEX(get_cat[[#All],[Vendor Name]],SMALL(IF(INDIRECT("get_cat[[#All],["&amp;$D$2&amp;"]]")="x",ROW(get_cat[[#All],[Vendor Name]])),ROW(42:42)),1),"")</f>
        <v/>
      </c>
      <c r="D47" s="11" t="str">
        <f t="array" aca="1" ref="D47" ca="1">IFERROR(INDEX(get_cat[[#All],[Vendor Contact Info]],MATCH('County and Category Lookup'!$C47&amp;$D$3,get_cat[[#All],[Vendor Name]]&amp;get_cat[[#All],[Category]],0),),"")</f>
        <v/>
      </c>
      <c r="E47" s="12" t="str">
        <f t="array" aca="1" ref="E47" ca="1">IFERROR(INDEX(get_cat[[#All],[Email]],MATCH('County and Category Lookup'!$C47&amp;$D$3,get_cat[[#All],[Vendor Name]]&amp;get_cat[[#All],[Category]],0),),"")</f>
        <v/>
      </c>
      <c r="F47" s="15" t="str">
        <f t="array" aca="1" ref="F47" ca="1">HYPERLINK("https://www.commbuys.com/bso/external/purchaseorder/poSummary.sdo?docId="&amp;IFERROR(INDEX(get_cat[[#All],[COMMBUYS MBPO Link]],MATCH('County and Category Lookup'!$C47&amp;$D$3,get_cat[[#All],[Vendor Name]]&amp;get_cat[[#All],[Category]],0),),"")&amp;"&amp;releaseNbr=0&amp;parentUrl=contract",IFERROR(INDEX(get_cat[[#All],[COMMBUYS MBPO Link]],MATCH('County and Category Lookup'!$C47&amp;$D$3,get_cat[[#All],[Vendor Name]]&amp;get_cat[[#All],[Category]],0),),""))</f>
        <v/>
      </c>
      <c r="G47" s="11" t="str">
        <f t="array" aca="1" ref="G47" ca="1">IFERROR(INDEX(get_cat[[#All],[Prompt Pay]],MATCH('County and Category Lookup'!$C47&amp;$D$3,get_cat[[#All],[Vendor Name]]&amp;get_cat[[#All],[Category]],0),),"")</f>
        <v/>
      </c>
      <c r="H47" s="11" t="str">
        <f t="array" aca="1" ref="H47" ca="1">IFERROR(INDEX(get_cat[[#All],[% Markup Prevailing Wage]],MATCH('County and Category Lookup'!$C47&amp;$D$3,get_cat[[#All],[Vendor Name]]&amp;get_cat[[#All],[Category]],0),),"")</f>
        <v/>
      </c>
      <c r="I47" s="11" t="str">
        <f t="array" aca="1" ref="I47" ca="1">IFERROR(INDEX(get_cat[[#All],[OSD Contract Manager]],MATCH('County and Category Lookup'!$C47&amp;$D$3,get_cat[[#All],[Vendor Name]]&amp;get_cat[[#All],[Category]],0),),"")</f>
        <v/>
      </c>
    </row>
    <row r="48" spans="2:9" ht="85.2" customHeight="1" x14ac:dyDescent="0.3">
      <c r="B48" s="11" t="str">
        <f t="array" aca="1" ref="B48" ca="1">IFERROR(INDEX(get_cat[[#All],[Contract Doc ID]],MATCH('County and Category Lookup'!$C48&amp;$D$3,get_cat[[#All],[Vendor Name]]&amp;get_cat[[#All],[Category]],0),),"")</f>
        <v/>
      </c>
      <c r="C48" s="12" t="str">
        <f t="array" aca="1" ref="C48" ca="1">IFERROR(INDEX(get_cat[[#All],[Vendor Name]],SMALL(IF(INDIRECT("get_cat[[#All],["&amp;$D$2&amp;"]]")="x",ROW(get_cat[[#All],[Vendor Name]])),ROW(43:43)),1),"")</f>
        <v/>
      </c>
      <c r="D48" s="11" t="str">
        <f t="array" aca="1" ref="D48" ca="1">IFERROR(INDEX(get_cat[[#All],[Vendor Contact Info]],MATCH('County and Category Lookup'!$C48&amp;$D$3,get_cat[[#All],[Vendor Name]]&amp;get_cat[[#All],[Category]],0),),"")</f>
        <v/>
      </c>
      <c r="E48" s="12" t="str">
        <f t="array" aca="1" ref="E48" ca="1">IFERROR(INDEX(get_cat[[#All],[Email]],MATCH('County and Category Lookup'!$C48&amp;$D$3,get_cat[[#All],[Vendor Name]]&amp;get_cat[[#All],[Category]],0),),"")</f>
        <v/>
      </c>
      <c r="F48" s="15" t="str">
        <f t="array" aca="1" ref="F48" ca="1">HYPERLINK("https://www.commbuys.com/bso/external/purchaseorder/poSummary.sdo?docId="&amp;IFERROR(INDEX(get_cat[[#All],[COMMBUYS MBPO Link]],MATCH('County and Category Lookup'!$C48&amp;$D$3,get_cat[[#All],[Vendor Name]]&amp;get_cat[[#All],[Category]],0),),"")&amp;"&amp;releaseNbr=0&amp;parentUrl=contract",IFERROR(INDEX(get_cat[[#All],[COMMBUYS MBPO Link]],MATCH('County and Category Lookup'!$C48&amp;$D$3,get_cat[[#All],[Vendor Name]]&amp;get_cat[[#All],[Category]],0),),""))</f>
        <v/>
      </c>
      <c r="G48" s="11" t="str">
        <f t="array" aca="1" ref="G48" ca="1">IFERROR(INDEX(get_cat[[#All],[Prompt Pay]],MATCH('County and Category Lookup'!$C48&amp;$D$3,get_cat[[#All],[Vendor Name]]&amp;get_cat[[#All],[Category]],0),),"")</f>
        <v/>
      </c>
      <c r="H48" s="11" t="str">
        <f t="array" aca="1" ref="H48" ca="1">IFERROR(INDEX(get_cat[[#All],[% Markup Prevailing Wage]],MATCH('County and Category Lookup'!$C48&amp;$D$3,get_cat[[#All],[Vendor Name]]&amp;get_cat[[#All],[Category]],0),),"")</f>
        <v/>
      </c>
      <c r="I48" s="11" t="str">
        <f t="array" aca="1" ref="I48" ca="1">IFERROR(INDEX(get_cat[[#All],[OSD Contract Manager]],MATCH('County and Category Lookup'!$C48&amp;$D$3,get_cat[[#All],[Vendor Name]]&amp;get_cat[[#All],[Category]],0),),"")</f>
        <v/>
      </c>
    </row>
    <row r="49" spans="2:9" ht="85.2" customHeight="1" x14ac:dyDescent="0.3">
      <c r="B49" s="11" t="str">
        <f t="array" aca="1" ref="B49" ca="1">IFERROR(INDEX(get_cat[[#All],[Contract Doc ID]],MATCH('County and Category Lookup'!$C49&amp;$D$3,get_cat[[#All],[Vendor Name]]&amp;get_cat[[#All],[Category]],0),),"")</f>
        <v/>
      </c>
      <c r="C49" s="12" t="str">
        <f t="array" aca="1" ref="C49" ca="1">IFERROR(INDEX(get_cat[[#All],[Vendor Name]],SMALL(IF(INDIRECT("get_cat[[#All],["&amp;$D$2&amp;"]]")="x",ROW(get_cat[[#All],[Vendor Name]])),ROW(44:44)),1),"")</f>
        <v/>
      </c>
      <c r="D49" s="11" t="str">
        <f t="array" aca="1" ref="D49" ca="1">IFERROR(INDEX(get_cat[[#All],[Vendor Contact Info]],MATCH('County and Category Lookup'!$C49&amp;$D$3,get_cat[[#All],[Vendor Name]]&amp;get_cat[[#All],[Category]],0),),"")</f>
        <v/>
      </c>
      <c r="E49" s="12" t="str">
        <f t="array" aca="1" ref="E49" ca="1">IFERROR(INDEX(get_cat[[#All],[Email]],MATCH('County and Category Lookup'!$C49&amp;$D$3,get_cat[[#All],[Vendor Name]]&amp;get_cat[[#All],[Category]],0),),"")</f>
        <v/>
      </c>
      <c r="F49" s="15" t="str">
        <f t="array" aca="1" ref="F49" ca="1">HYPERLINK("https://www.commbuys.com/bso/external/purchaseorder/poSummary.sdo?docId="&amp;IFERROR(INDEX(get_cat[[#All],[COMMBUYS MBPO Link]],MATCH('County and Category Lookup'!$C49&amp;$D$3,get_cat[[#All],[Vendor Name]]&amp;get_cat[[#All],[Category]],0),),"")&amp;"&amp;releaseNbr=0&amp;parentUrl=contract",IFERROR(INDEX(get_cat[[#All],[COMMBUYS MBPO Link]],MATCH('County and Category Lookup'!$C49&amp;$D$3,get_cat[[#All],[Vendor Name]]&amp;get_cat[[#All],[Category]],0),),""))</f>
        <v/>
      </c>
      <c r="G49" s="11" t="str">
        <f t="array" aca="1" ref="G49" ca="1">IFERROR(INDEX(get_cat[[#All],[Prompt Pay]],MATCH('County and Category Lookup'!$C49&amp;$D$3,get_cat[[#All],[Vendor Name]]&amp;get_cat[[#All],[Category]],0),),"")</f>
        <v/>
      </c>
      <c r="H49" s="11" t="str">
        <f t="array" aca="1" ref="H49" ca="1">IFERROR(INDEX(get_cat[[#All],[% Markup Prevailing Wage]],MATCH('County and Category Lookup'!$C49&amp;$D$3,get_cat[[#All],[Vendor Name]]&amp;get_cat[[#All],[Category]],0),),"")</f>
        <v/>
      </c>
      <c r="I49" s="11" t="str">
        <f t="array" aca="1" ref="I49" ca="1">IFERROR(INDEX(get_cat[[#All],[OSD Contract Manager]],MATCH('County and Category Lookup'!$C49&amp;$D$3,get_cat[[#All],[Vendor Name]]&amp;get_cat[[#All],[Category]],0),),"")</f>
        <v/>
      </c>
    </row>
    <row r="50" spans="2:9" ht="85.2" customHeight="1" x14ac:dyDescent="0.3">
      <c r="B50" s="11" t="str">
        <f t="array" aca="1" ref="B50" ca="1">IFERROR(INDEX(get_cat[[#All],[Contract Doc ID]],MATCH('County and Category Lookup'!$C50&amp;$D$3,get_cat[[#All],[Vendor Name]]&amp;get_cat[[#All],[Category]],0),),"")</f>
        <v/>
      </c>
      <c r="C50" s="12" t="str">
        <f t="array" aca="1" ref="C50" ca="1">IFERROR(INDEX(get_cat[[#All],[Vendor Name]],SMALL(IF(INDIRECT("get_cat[[#All],["&amp;$D$2&amp;"]]")="x",ROW(get_cat[[#All],[Vendor Name]])),ROW(45:45)),1),"")</f>
        <v/>
      </c>
      <c r="D50" s="11" t="str">
        <f t="array" aca="1" ref="D50" ca="1">IFERROR(INDEX(get_cat[[#All],[Vendor Contact Info]],MATCH('County and Category Lookup'!$C50&amp;$D$3,get_cat[[#All],[Vendor Name]]&amp;get_cat[[#All],[Category]],0),),"")</f>
        <v/>
      </c>
      <c r="E50" s="12" t="str">
        <f t="array" aca="1" ref="E50" ca="1">IFERROR(INDEX(get_cat[[#All],[Email]],MATCH('County and Category Lookup'!$C50&amp;$D$3,get_cat[[#All],[Vendor Name]]&amp;get_cat[[#All],[Category]],0),),"")</f>
        <v/>
      </c>
      <c r="F50" s="15" t="str">
        <f t="array" aca="1" ref="F50" ca="1">HYPERLINK("https://www.commbuys.com/bso/external/purchaseorder/poSummary.sdo?docId="&amp;IFERROR(INDEX(get_cat[[#All],[COMMBUYS MBPO Link]],MATCH('County and Category Lookup'!$C50&amp;$D$3,get_cat[[#All],[Vendor Name]]&amp;get_cat[[#All],[Category]],0),),"")&amp;"&amp;releaseNbr=0&amp;parentUrl=contract",IFERROR(INDEX(get_cat[[#All],[COMMBUYS MBPO Link]],MATCH('County and Category Lookup'!$C50&amp;$D$3,get_cat[[#All],[Vendor Name]]&amp;get_cat[[#All],[Category]],0),),""))</f>
        <v/>
      </c>
      <c r="G50" s="11" t="str">
        <f t="array" aca="1" ref="G50" ca="1">IFERROR(INDEX(get_cat[[#All],[Prompt Pay]],MATCH('County and Category Lookup'!$C50&amp;$D$3,get_cat[[#All],[Vendor Name]]&amp;get_cat[[#All],[Category]],0),),"")</f>
        <v/>
      </c>
      <c r="H50" s="11" t="str">
        <f t="array" aca="1" ref="H50" ca="1">IFERROR(INDEX(get_cat[[#All],[% Markup Prevailing Wage]],MATCH('County and Category Lookup'!$C50&amp;$D$3,get_cat[[#All],[Vendor Name]]&amp;get_cat[[#All],[Category]],0),),"")</f>
        <v/>
      </c>
      <c r="I50" s="11" t="str">
        <f t="array" aca="1" ref="I50" ca="1">IFERROR(INDEX(get_cat[[#All],[OSD Contract Manager]],MATCH('County and Category Lookup'!$C50&amp;$D$3,get_cat[[#All],[Vendor Name]]&amp;get_cat[[#All],[Category]],0),),"")</f>
        <v/>
      </c>
    </row>
    <row r="51" spans="2:9" ht="85.2" customHeight="1" x14ac:dyDescent="0.3">
      <c r="B51" s="11" t="str">
        <f t="array" aca="1" ref="B51" ca="1">IFERROR(INDEX(get_cat[[#All],[Contract Doc ID]],MATCH('County and Category Lookup'!$C51&amp;$D$3,get_cat[[#All],[Vendor Name]]&amp;get_cat[[#All],[Category]],0),),"")</f>
        <v/>
      </c>
      <c r="C51" s="12" t="str">
        <f t="array" aca="1" ref="C51" ca="1">IFERROR(INDEX(get_cat[[#All],[Vendor Name]],SMALL(IF(INDIRECT("get_cat[[#All],["&amp;$D$2&amp;"]]")="x",ROW(get_cat[[#All],[Vendor Name]])),ROW(46:46)),1),"")</f>
        <v/>
      </c>
      <c r="D51" s="11" t="str">
        <f t="array" aca="1" ref="D51" ca="1">IFERROR(INDEX(get_cat[[#All],[Vendor Contact Info]],MATCH('County and Category Lookup'!$C51&amp;$D$3,get_cat[[#All],[Vendor Name]]&amp;get_cat[[#All],[Category]],0),),"")</f>
        <v/>
      </c>
      <c r="E51" s="12" t="str">
        <f t="array" aca="1" ref="E51" ca="1">IFERROR(INDEX(get_cat[[#All],[Email]],MATCH('County and Category Lookup'!$C51&amp;$D$3,get_cat[[#All],[Vendor Name]]&amp;get_cat[[#All],[Category]],0),),"")</f>
        <v/>
      </c>
      <c r="F51" s="15" t="str">
        <f t="array" aca="1" ref="F51" ca="1">HYPERLINK("https://www.commbuys.com/bso/external/purchaseorder/poSummary.sdo?docId="&amp;IFERROR(INDEX(get_cat[[#All],[COMMBUYS MBPO Link]],MATCH('County and Category Lookup'!$C51&amp;$D$3,get_cat[[#All],[Vendor Name]]&amp;get_cat[[#All],[Category]],0),),"")&amp;"&amp;releaseNbr=0&amp;parentUrl=contract",IFERROR(INDEX(get_cat[[#All],[COMMBUYS MBPO Link]],MATCH('County and Category Lookup'!$C51&amp;$D$3,get_cat[[#All],[Vendor Name]]&amp;get_cat[[#All],[Category]],0),),""))</f>
        <v/>
      </c>
      <c r="G51" s="11" t="str">
        <f t="array" aca="1" ref="G51" ca="1">IFERROR(INDEX(get_cat[[#All],[Prompt Pay]],MATCH('County and Category Lookup'!$C51&amp;$D$3,get_cat[[#All],[Vendor Name]]&amp;get_cat[[#All],[Category]],0),),"")</f>
        <v/>
      </c>
      <c r="H51" s="11" t="str">
        <f t="array" aca="1" ref="H51" ca="1">IFERROR(INDEX(get_cat[[#All],[% Markup Prevailing Wage]],MATCH('County and Category Lookup'!$C51&amp;$D$3,get_cat[[#All],[Vendor Name]]&amp;get_cat[[#All],[Category]],0),),"")</f>
        <v/>
      </c>
      <c r="I51" s="11" t="str">
        <f t="array" aca="1" ref="I51" ca="1">IFERROR(INDEX(get_cat[[#All],[OSD Contract Manager]],MATCH('County and Category Lookup'!$C51&amp;$D$3,get_cat[[#All],[Vendor Name]]&amp;get_cat[[#All],[Category]],0),),"")</f>
        <v/>
      </c>
    </row>
    <row r="52" spans="2:9" ht="85.2" customHeight="1" x14ac:dyDescent="0.3">
      <c r="B52" s="11" t="str">
        <f t="array" aca="1" ref="B52" ca="1">IFERROR(INDEX(get_cat[[#All],[Contract Doc ID]],MATCH('County and Category Lookup'!$C52&amp;$D$3,get_cat[[#All],[Vendor Name]]&amp;get_cat[[#All],[Category]],0),),"")</f>
        <v/>
      </c>
      <c r="C52" s="12" t="str">
        <f t="array" aca="1" ref="C52" ca="1">IFERROR(INDEX(get_cat[[#All],[Vendor Name]],SMALL(IF(INDIRECT("get_cat[[#All],["&amp;$D$2&amp;"]]")="x",ROW(get_cat[[#All],[Vendor Name]])),ROW(47:47)),1),"")</f>
        <v/>
      </c>
      <c r="D52" s="11" t="str">
        <f t="array" aca="1" ref="D52" ca="1">IFERROR(INDEX(get_cat[[#All],[Vendor Contact Info]],MATCH('County and Category Lookup'!$C52&amp;$D$3,get_cat[[#All],[Vendor Name]]&amp;get_cat[[#All],[Category]],0),),"")</f>
        <v/>
      </c>
      <c r="E52" s="12" t="str">
        <f t="array" aca="1" ref="E52" ca="1">IFERROR(INDEX(get_cat[[#All],[Email]],MATCH('County and Category Lookup'!$C52&amp;$D$3,get_cat[[#All],[Vendor Name]]&amp;get_cat[[#All],[Category]],0),),"")</f>
        <v/>
      </c>
      <c r="F52" s="15" t="str">
        <f t="array" aca="1" ref="F52" ca="1">HYPERLINK("https://www.commbuys.com/bso/external/purchaseorder/poSummary.sdo?docId="&amp;IFERROR(INDEX(get_cat[[#All],[COMMBUYS MBPO Link]],MATCH('County and Category Lookup'!$C52&amp;$D$3,get_cat[[#All],[Vendor Name]]&amp;get_cat[[#All],[Category]],0),),"")&amp;"&amp;releaseNbr=0&amp;parentUrl=contract",IFERROR(INDEX(get_cat[[#All],[COMMBUYS MBPO Link]],MATCH('County and Category Lookup'!$C52&amp;$D$3,get_cat[[#All],[Vendor Name]]&amp;get_cat[[#All],[Category]],0),),""))</f>
        <v/>
      </c>
      <c r="G52" s="11" t="str">
        <f t="array" aca="1" ref="G52" ca="1">IFERROR(INDEX(get_cat[[#All],[Prompt Pay]],MATCH('County and Category Lookup'!$C52&amp;$D$3,get_cat[[#All],[Vendor Name]]&amp;get_cat[[#All],[Category]],0),),"")</f>
        <v/>
      </c>
      <c r="H52" s="11" t="str">
        <f t="array" aca="1" ref="H52" ca="1">IFERROR(INDEX(get_cat[[#All],[% Markup Prevailing Wage]],MATCH('County and Category Lookup'!$C52&amp;$D$3,get_cat[[#All],[Vendor Name]]&amp;get_cat[[#All],[Category]],0),),"")</f>
        <v/>
      </c>
      <c r="I52" s="11" t="str">
        <f t="array" aca="1" ref="I52" ca="1">IFERROR(INDEX(get_cat[[#All],[OSD Contract Manager]],MATCH('County and Category Lookup'!$C52&amp;$D$3,get_cat[[#All],[Vendor Name]]&amp;get_cat[[#All],[Category]],0),),"")</f>
        <v/>
      </c>
    </row>
    <row r="53" spans="2:9" ht="85.2" customHeight="1" x14ac:dyDescent="0.3">
      <c r="B53" s="11" t="str">
        <f t="array" aca="1" ref="B53" ca="1">IFERROR(INDEX(get_cat[[#All],[Contract Doc ID]],MATCH('County and Category Lookup'!$C53&amp;$D$3,get_cat[[#All],[Vendor Name]]&amp;get_cat[[#All],[Category]],0),),"")</f>
        <v/>
      </c>
      <c r="C53" s="12" t="str">
        <f t="array" aca="1" ref="C53" ca="1">IFERROR(INDEX(get_cat[[#All],[Vendor Name]],SMALL(IF(INDIRECT("get_cat[[#All],["&amp;$D$2&amp;"]]")="x",ROW(get_cat[[#All],[Vendor Name]])),ROW(48:48)),1),"")</f>
        <v/>
      </c>
      <c r="D53" s="11" t="str">
        <f t="array" aca="1" ref="D53" ca="1">IFERROR(INDEX(get_cat[[#All],[Vendor Contact Info]],MATCH('County and Category Lookup'!$C53&amp;$D$3,get_cat[[#All],[Vendor Name]]&amp;get_cat[[#All],[Category]],0),),"")</f>
        <v/>
      </c>
      <c r="E53" s="12" t="str">
        <f t="array" aca="1" ref="E53" ca="1">IFERROR(INDEX(get_cat[[#All],[Email]],MATCH('County and Category Lookup'!$C53&amp;$D$3,get_cat[[#All],[Vendor Name]]&amp;get_cat[[#All],[Category]],0),),"")</f>
        <v/>
      </c>
      <c r="F53" s="15" t="str">
        <f t="array" aca="1" ref="F53" ca="1">HYPERLINK("https://www.commbuys.com/bso/external/purchaseorder/poSummary.sdo?docId="&amp;IFERROR(INDEX(get_cat[[#All],[COMMBUYS MBPO Link]],MATCH('County and Category Lookup'!$C53&amp;$D$3,get_cat[[#All],[Vendor Name]]&amp;get_cat[[#All],[Category]],0),),"")&amp;"&amp;releaseNbr=0&amp;parentUrl=contract",IFERROR(INDEX(get_cat[[#All],[COMMBUYS MBPO Link]],MATCH('County and Category Lookup'!$C53&amp;$D$3,get_cat[[#All],[Vendor Name]]&amp;get_cat[[#All],[Category]],0),),""))</f>
        <v/>
      </c>
      <c r="G53" s="11" t="str">
        <f t="array" aca="1" ref="G53" ca="1">IFERROR(INDEX(get_cat[[#All],[Prompt Pay]],MATCH('County and Category Lookup'!$C53&amp;$D$3,get_cat[[#All],[Vendor Name]]&amp;get_cat[[#All],[Category]],0),),"")</f>
        <v/>
      </c>
      <c r="H53" s="11" t="str">
        <f t="array" aca="1" ref="H53" ca="1">IFERROR(INDEX(get_cat[[#All],[% Markup Prevailing Wage]],MATCH('County and Category Lookup'!$C53&amp;$D$3,get_cat[[#All],[Vendor Name]]&amp;get_cat[[#All],[Category]],0),),"")</f>
        <v/>
      </c>
      <c r="I53" s="11" t="str">
        <f t="array" aca="1" ref="I53" ca="1">IFERROR(INDEX(get_cat[[#All],[OSD Contract Manager]],MATCH('County and Category Lookup'!$C53&amp;$D$3,get_cat[[#All],[Vendor Name]]&amp;get_cat[[#All],[Category]],0),),"")</f>
        <v/>
      </c>
    </row>
    <row r="54" spans="2:9" ht="85.2" customHeight="1" x14ac:dyDescent="0.3">
      <c r="B54" s="11" t="str">
        <f t="array" aca="1" ref="B54" ca="1">IFERROR(INDEX(get_cat[[#All],[Contract Doc ID]],MATCH('County and Category Lookup'!$C54&amp;$D$3,get_cat[[#All],[Vendor Name]]&amp;get_cat[[#All],[Category]],0),),"")</f>
        <v/>
      </c>
      <c r="C54" s="12" t="str">
        <f t="array" aca="1" ref="C54" ca="1">IFERROR(INDEX(get_cat[[#All],[Vendor Name]],SMALL(IF(INDIRECT("get_cat[[#All],["&amp;$D$2&amp;"]]")="x",ROW(get_cat[[#All],[Vendor Name]])),ROW(49:49)),1),"")</f>
        <v/>
      </c>
      <c r="D54" s="11" t="str">
        <f t="array" aca="1" ref="D54" ca="1">IFERROR(INDEX(get_cat[[#All],[Vendor Contact Info]],MATCH('County and Category Lookup'!$C54&amp;$D$3,get_cat[[#All],[Vendor Name]]&amp;get_cat[[#All],[Category]],0),),"")</f>
        <v/>
      </c>
      <c r="E54" s="12" t="str">
        <f t="array" aca="1" ref="E54" ca="1">IFERROR(INDEX(get_cat[[#All],[Email]],MATCH('County and Category Lookup'!$C54&amp;$D$3,get_cat[[#All],[Vendor Name]]&amp;get_cat[[#All],[Category]],0),),"")</f>
        <v/>
      </c>
      <c r="F54" s="15" t="str">
        <f t="array" aca="1" ref="F54" ca="1">HYPERLINK("https://www.commbuys.com/bso/external/purchaseorder/poSummary.sdo?docId="&amp;IFERROR(INDEX(get_cat[[#All],[COMMBUYS MBPO Link]],MATCH('County and Category Lookup'!$C54&amp;$D$3,get_cat[[#All],[Vendor Name]]&amp;get_cat[[#All],[Category]],0),),"")&amp;"&amp;releaseNbr=0&amp;parentUrl=contract",IFERROR(INDEX(get_cat[[#All],[COMMBUYS MBPO Link]],MATCH('County and Category Lookup'!$C54&amp;$D$3,get_cat[[#All],[Vendor Name]]&amp;get_cat[[#All],[Category]],0),),""))</f>
        <v/>
      </c>
      <c r="G54" s="11" t="str">
        <f t="array" aca="1" ref="G54" ca="1">IFERROR(INDEX(get_cat[[#All],[Prompt Pay]],MATCH('County and Category Lookup'!$C54&amp;$D$3,get_cat[[#All],[Vendor Name]]&amp;get_cat[[#All],[Category]],0),),"")</f>
        <v/>
      </c>
      <c r="H54" s="11" t="str">
        <f t="array" aca="1" ref="H54" ca="1">IFERROR(INDEX(get_cat[[#All],[% Markup Prevailing Wage]],MATCH('County and Category Lookup'!$C54&amp;$D$3,get_cat[[#All],[Vendor Name]]&amp;get_cat[[#All],[Category]],0),),"")</f>
        <v/>
      </c>
      <c r="I54" s="11" t="str">
        <f t="array" aca="1" ref="I54" ca="1">IFERROR(INDEX(get_cat[[#All],[OSD Contract Manager]],MATCH('County and Category Lookup'!$C54&amp;$D$3,get_cat[[#All],[Vendor Name]]&amp;get_cat[[#All],[Category]],0),),"")</f>
        <v/>
      </c>
    </row>
    <row r="55" spans="2:9" ht="85.2" customHeight="1" x14ac:dyDescent="0.3">
      <c r="B55" s="11" t="str">
        <f t="array" aca="1" ref="B55" ca="1">IFERROR(INDEX(get_cat[[#All],[Contract Doc ID]],MATCH('County and Category Lookup'!$C55&amp;$D$3,get_cat[[#All],[Vendor Name]]&amp;get_cat[[#All],[Category]],0),),"")</f>
        <v/>
      </c>
      <c r="C55" s="12" t="str">
        <f t="array" aca="1" ref="C55" ca="1">IFERROR(INDEX(get_cat[[#All],[Vendor Name]],SMALL(IF(INDIRECT("get_cat[[#All],["&amp;$D$2&amp;"]]")="x",ROW(get_cat[[#All],[Vendor Name]])),ROW(50:50)),1),"")</f>
        <v/>
      </c>
      <c r="D55" s="11" t="str">
        <f t="array" aca="1" ref="D55" ca="1">IFERROR(INDEX(get_cat[[#All],[Vendor Contact Info]],MATCH('County and Category Lookup'!$C55&amp;$D$3,get_cat[[#All],[Vendor Name]]&amp;get_cat[[#All],[Category]],0),),"")</f>
        <v/>
      </c>
      <c r="E55" s="12" t="str">
        <f t="array" aca="1" ref="E55" ca="1">IFERROR(INDEX(get_cat[[#All],[Email]],MATCH('County and Category Lookup'!$C55&amp;$D$3,get_cat[[#All],[Vendor Name]]&amp;get_cat[[#All],[Category]],0),),"")</f>
        <v/>
      </c>
      <c r="F55" s="15" t="str">
        <f t="array" aca="1" ref="F55" ca="1">HYPERLINK("https://www.commbuys.com/bso/external/purchaseorder/poSummary.sdo?docId="&amp;IFERROR(INDEX(get_cat[[#All],[COMMBUYS MBPO Link]],MATCH('County and Category Lookup'!$C55&amp;$D$3,get_cat[[#All],[Vendor Name]]&amp;get_cat[[#All],[Category]],0),),"")&amp;"&amp;releaseNbr=0&amp;parentUrl=contract",IFERROR(INDEX(get_cat[[#All],[COMMBUYS MBPO Link]],MATCH('County and Category Lookup'!$C55&amp;$D$3,get_cat[[#All],[Vendor Name]]&amp;get_cat[[#All],[Category]],0),),""))</f>
        <v/>
      </c>
      <c r="G55" s="11" t="str">
        <f t="array" aca="1" ref="G55" ca="1">IFERROR(INDEX(get_cat[[#All],[Prompt Pay]],MATCH('County and Category Lookup'!$C55&amp;$D$3,get_cat[[#All],[Vendor Name]]&amp;get_cat[[#All],[Category]],0),),"")</f>
        <v/>
      </c>
      <c r="H55" s="11" t="str">
        <f t="array" aca="1" ref="H55" ca="1">IFERROR(INDEX(get_cat[[#All],[% Markup Prevailing Wage]],MATCH('County and Category Lookup'!$C55&amp;$D$3,get_cat[[#All],[Vendor Name]]&amp;get_cat[[#All],[Category]],0),),"")</f>
        <v/>
      </c>
      <c r="I55" s="11" t="str">
        <f t="array" aca="1" ref="I55" ca="1">IFERROR(INDEX(get_cat[[#All],[OSD Contract Manager]],MATCH('County and Category Lookup'!$C55&amp;$D$3,get_cat[[#All],[Vendor Name]]&amp;get_cat[[#All],[Category]],0),),"")</f>
        <v/>
      </c>
    </row>
    <row r="56" spans="2:9" ht="85.2" customHeight="1" x14ac:dyDescent="0.3">
      <c r="B56" s="11" t="str">
        <f t="array" aca="1" ref="B56" ca="1">IFERROR(INDEX(get_cat[[#All],[Contract Doc ID]],MATCH('County and Category Lookup'!$C56&amp;$D$3,get_cat[[#All],[Vendor Name]]&amp;get_cat[[#All],[Category]],0),),"")</f>
        <v/>
      </c>
      <c r="C56" s="12" t="str">
        <f t="array" aca="1" ref="C56" ca="1">IFERROR(INDEX(get_cat[[#All],[Vendor Name]],SMALL(IF(INDIRECT("get_cat[[#All],["&amp;$D$2&amp;"]]")="x",ROW(get_cat[[#All],[Vendor Name]])),ROW(51:51)),1),"")</f>
        <v/>
      </c>
      <c r="D56" s="11" t="str">
        <f t="array" aca="1" ref="D56" ca="1">IFERROR(INDEX(get_cat[[#All],[Vendor Contact Info]],MATCH('County and Category Lookup'!$C56&amp;$D$3,get_cat[[#All],[Vendor Name]]&amp;get_cat[[#All],[Category]],0),),"")</f>
        <v/>
      </c>
      <c r="E56" s="12" t="str">
        <f t="array" aca="1" ref="E56" ca="1">IFERROR(INDEX(get_cat[[#All],[Email]],MATCH('County and Category Lookup'!$C56&amp;$D$3,get_cat[[#All],[Vendor Name]]&amp;get_cat[[#All],[Category]],0),),"")</f>
        <v/>
      </c>
      <c r="F56" s="15" t="str">
        <f t="array" aca="1" ref="F56" ca="1">HYPERLINK("https://www.commbuys.com/bso/external/purchaseorder/poSummary.sdo?docId="&amp;IFERROR(INDEX(get_cat[[#All],[COMMBUYS MBPO Link]],MATCH('County and Category Lookup'!$C56&amp;$D$3,get_cat[[#All],[Vendor Name]]&amp;get_cat[[#All],[Category]],0),),"")&amp;"&amp;releaseNbr=0&amp;parentUrl=contract",IFERROR(INDEX(get_cat[[#All],[COMMBUYS MBPO Link]],MATCH('County and Category Lookup'!$C56&amp;$D$3,get_cat[[#All],[Vendor Name]]&amp;get_cat[[#All],[Category]],0),),""))</f>
        <v/>
      </c>
      <c r="G56" s="11" t="str">
        <f t="array" aca="1" ref="G56" ca="1">IFERROR(INDEX(get_cat[[#All],[Prompt Pay]],MATCH('County and Category Lookup'!$C56&amp;$D$3,get_cat[[#All],[Vendor Name]]&amp;get_cat[[#All],[Category]],0),),"")</f>
        <v/>
      </c>
      <c r="H56" s="11" t="str">
        <f t="array" aca="1" ref="H56" ca="1">IFERROR(INDEX(get_cat[[#All],[% Markup Prevailing Wage]],MATCH('County and Category Lookup'!$C56&amp;$D$3,get_cat[[#All],[Vendor Name]]&amp;get_cat[[#All],[Category]],0),),"")</f>
        <v/>
      </c>
      <c r="I56" s="11" t="str">
        <f t="array" aca="1" ref="I56" ca="1">IFERROR(INDEX(get_cat[[#All],[OSD Contract Manager]],MATCH('County and Category Lookup'!$C56&amp;$D$3,get_cat[[#All],[Vendor Name]]&amp;get_cat[[#All],[Category]],0),),"")</f>
        <v/>
      </c>
    </row>
    <row r="57" spans="2:9" ht="85.2" customHeight="1" x14ac:dyDescent="0.3">
      <c r="B57" s="11" t="str">
        <f t="array" aca="1" ref="B57" ca="1">IFERROR(INDEX(get_cat[[#All],[Contract Doc ID]],MATCH('County and Category Lookup'!$C57&amp;$D$3,get_cat[[#All],[Vendor Name]]&amp;get_cat[[#All],[Category]],0),),"")</f>
        <v/>
      </c>
      <c r="C57" s="12" t="str">
        <f t="array" aca="1" ref="C57" ca="1">IFERROR(INDEX(get_cat[[#All],[Vendor Name]],SMALL(IF(INDIRECT("get_cat[[#All],["&amp;$D$2&amp;"]]")="x",ROW(get_cat[[#All],[Vendor Name]])),ROW(52:52)),1),"")</f>
        <v/>
      </c>
      <c r="D57" s="11" t="str">
        <f t="array" aca="1" ref="D57" ca="1">IFERROR(INDEX(get_cat[[#All],[Vendor Contact Info]],MATCH('County and Category Lookup'!$C57&amp;$D$3,get_cat[[#All],[Vendor Name]]&amp;get_cat[[#All],[Category]],0),),"")</f>
        <v/>
      </c>
      <c r="E57" s="12" t="str">
        <f t="array" aca="1" ref="E57" ca="1">IFERROR(INDEX(get_cat[[#All],[Email]],MATCH('County and Category Lookup'!$C57&amp;$D$3,get_cat[[#All],[Vendor Name]]&amp;get_cat[[#All],[Category]],0),),"")</f>
        <v/>
      </c>
      <c r="F57" s="15" t="str">
        <f t="array" aca="1" ref="F57" ca="1">HYPERLINK("https://www.commbuys.com/bso/external/purchaseorder/poSummary.sdo?docId="&amp;IFERROR(INDEX(get_cat[[#All],[COMMBUYS MBPO Link]],MATCH('County and Category Lookup'!$C57&amp;$D$3,get_cat[[#All],[Vendor Name]]&amp;get_cat[[#All],[Category]],0),),"")&amp;"&amp;releaseNbr=0&amp;parentUrl=contract",IFERROR(INDEX(get_cat[[#All],[COMMBUYS MBPO Link]],MATCH('County and Category Lookup'!$C57&amp;$D$3,get_cat[[#All],[Vendor Name]]&amp;get_cat[[#All],[Category]],0),),""))</f>
        <v/>
      </c>
      <c r="G57" s="11" t="str">
        <f t="array" aca="1" ref="G57" ca="1">IFERROR(INDEX(get_cat[[#All],[Prompt Pay]],MATCH('County and Category Lookup'!$C57&amp;$D$3,get_cat[[#All],[Vendor Name]]&amp;get_cat[[#All],[Category]],0),),"")</f>
        <v/>
      </c>
      <c r="H57" s="11" t="str">
        <f t="array" aca="1" ref="H57" ca="1">IFERROR(INDEX(get_cat[[#All],[% Markup Prevailing Wage]],MATCH('County and Category Lookup'!$C57&amp;$D$3,get_cat[[#All],[Vendor Name]]&amp;get_cat[[#All],[Category]],0),),"")</f>
        <v/>
      </c>
      <c r="I57" s="11" t="str">
        <f t="array" aca="1" ref="I57" ca="1">IFERROR(INDEX(get_cat[[#All],[OSD Contract Manager]],MATCH('County and Category Lookup'!$C57&amp;$D$3,get_cat[[#All],[Vendor Name]]&amp;get_cat[[#All],[Category]],0),),"")</f>
        <v/>
      </c>
    </row>
    <row r="58" spans="2:9" ht="85.2" customHeight="1" x14ac:dyDescent="0.3">
      <c r="B58" s="11" t="str">
        <f t="array" aca="1" ref="B58" ca="1">IFERROR(INDEX(get_cat[[#All],[Contract Doc ID]],MATCH('County and Category Lookup'!$C58&amp;$D$3,get_cat[[#All],[Vendor Name]]&amp;get_cat[[#All],[Category]],0),),"")</f>
        <v/>
      </c>
      <c r="C58" s="12" t="str">
        <f t="array" aca="1" ref="C58" ca="1">IFERROR(INDEX(get_cat[[#All],[Vendor Name]],SMALL(IF(INDIRECT("get_cat[[#All],["&amp;$D$2&amp;"]]")="x",ROW(get_cat[[#All],[Vendor Name]])),ROW(53:53)),1),"")</f>
        <v/>
      </c>
      <c r="D58" s="11" t="str">
        <f t="array" aca="1" ref="D58" ca="1">IFERROR(INDEX(get_cat[[#All],[Vendor Contact Info]],MATCH('County and Category Lookup'!$C58&amp;$D$3,get_cat[[#All],[Vendor Name]]&amp;get_cat[[#All],[Category]],0),),"")</f>
        <v/>
      </c>
      <c r="E58" s="12" t="str">
        <f t="array" aca="1" ref="E58" ca="1">IFERROR(INDEX(get_cat[[#All],[Email]],MATCH('County and Category Lookup'!$C58&amp;$D$3,get_cat[[#All],[Vendor Name]]&amp;get_cat[[#All],[Category]],0),),"")</f>
        <v/>
      </c>
      <c r="F58" s="15" t="str">
        <f t="array" aca="1" ref="F58" ca="1">HYPERLINK("https://www.commbuys.com/bso/external/purchaseorder/poSummary.sdo?docId="&amp;IFERROR(INDEX(get_cat[[#All],[COMMBUYS MBPO Link]],MATCH('County and Category Lookup'!$C58&amp;$D$3,get_cat[[#All],[Vendor Name]]&amp;get_cat[[#All],[Category]],0),),"")&amp;"&amp;releaseNbr=0&amp;parentUrl=contract",IFERROR(INDEX(get_cat[[#All],[COMMBUYS MBPO Link]],MATCH('County and Category Lookup'!$C58&amp;$D$3,get_cat[[#All],[Vendor Name]]&amp;get_cat[[#All],[Category]],0),),""))</f>
        <v/>
      </c>
      <c r="G58" s="11" t="str">
        <f t="array" aca="1" ref="G58" ca="1">IFERROR(INDEX(get_cat[[#All],[Prompt Pay]],MATCH('County and Category Lookup'!$C58&amp;$D$3,get_cat[[#All],[Vendor Name]]&amp;get_cat[[#All],[Category]],0),),"")</f>
        <v/>
      </c>
      <c r="H58" s="11" t="str">
        <f t="array" aca="1" ref="H58" ca="1">IFERROR(INDEX(get_cat[[#All],[% Markup Prevailing Wage]],MATCH('County and Category Lookup'!$C58&amp;$D$3,get_cat[[#All],[Vendor Name]]&amp;get_cat[[#All],[Category]],0),),"")</f>
        <v/>
      </c>
      <c r="I58" s="11" t="str">
        <f t="array" aca="1" ref="I58" ca="1">IFERROR(INDEX(get_cat[[#All],[OSD Contract Manager]],MATCH('County and Category Lookup'!$C58&amp;$D$3,get_cat[[#All],[Vendor Name]]&amp;get_cat[[#All],[Category]],0),),"")</f>
        <v/>
      </c>
    </row>
    <row r="59" spans="2:9" ht="85.2" customHeight="1" x14ac:dyDescent="0.3">
      <c r="B59" s="11" t="str">
        <f t="array" aca="1" ref="B59" ca="1">IFERROR(INDEX(get_cat[[#All],[Contract Doc ID]],MATCH('County and Category Lookup'!$C59&amp;$D$3,get_cat[[#All],[Vendor Name]]&amp;get_cat[[#All],[Category]],0),),"")</f>
        <v/>
      </c>
      <c r="C59" s="12" t="str">
        <f t="array" aca="1" ref="C59" ca="1">IFERROR(INDEX(get_cat[[#All],[Vendor Name]],SMALL(IF(INDIRECT("get_cat[[#All],["&amp;$D$2&amp;"]]")="x",ROW(get_cat[[#All],[Vendor Name]])),ROW(54:54)),1),"")</f>
        <v/>
      </c>
      <c r="D59" s="11" t="str">
        <f t="array" aca="1" ref="D59" ca="1">IFERROR(INDEX(get_cat[[#All],[Vendor Contact Info]],MATCH('County and Category Lookup'!$C59&amp;$D$3,get_cat[[#All],[Vendor Name]]&amp;get_cat[[#All],[Category]],0),),"")</f>
        <v/>
      </c>
      <c r="E59" s="12" t="str">
        <f t="array" aca="1" ref="E59" ca="1">IFERROR(INDEX(get_cat[[#All],[Email]],MATCH('County and Category Lookup'!$C59&amp;$D$3,get_cat[[#All],[Vendor Name]]&amp;get_cat[[#All],[Category]],0),),"")</f>
        <v/>
      </c>
      <c r="F59" s="15" t="str">
        <f t="array" aca="1" ref="F59" ca="1">HYPERLINK("https://www.commbuys.com/bso/external/purchaseorder/poSummary.sdo?docId="&amp;IFERROR(INDEX(get_cat[[#All],[COMMBUYS MBPO Link]],MATCH('County and Category Lookup'!$C59&amp;$D$3,get_cat[[#All],[Vendor Name]]&amp;get_cat[[#All],[Category]],0),),"")&amp;"&amp;releaseNbr=0&amp;parentUrl=contract",IFERROR(INDEX(get_cat[[#All],[COMMBUYS MBPO Link]],MATCH('County and Category Lookup'!$C59&amp;$D$3,get_cat[[#All],[Vendor Name]]&amp;get_cat[[#All],[Category]],0),),""))</f>
        <v/>
      </c>
      <c r="G59" s="11" t="str">
        <f t="array" aca="1" ref="G59" ca="1">IFERROR(INDEX(get_cat[[#All],[Prompt Pay]],MATCH('County and Category Lookup'!$C59&amp;$D$3,get_cat[[#All],[Vendor Name]]&amp;get_cat[[#All],[Category]],0),),"")</f>
        <v/>
      </c>
      <c r="H59" s="11" t="str">
        <f t="array" aca="1" ref="H59" ca="1">IFERROR(INDEX(get_cat[[#All],[% Markup Prevailing Wage]],MATCH('County and Category Lookup'!$C59&amp;$D$3,get_cat[[#All],[Vendor Name]]&amp;get_cat[[#All],[Category]],0),),"")</f>
        <v/>
      </c>
      <c r="I59" s="11" t="str">
        <f t="array" aca="1" ref="I59" ca="1">IFERROR(INDEX(get_cat[[#All],[OSD Contract Manager]],MATCH('County and Category Lookup'!$C59&amp;$D$3,get_cat[[#All],[Vendor Name]]&amp;get_cat[[#All],[Category]],0),),"")</f>
        <v/>
      </c>
    </row>
    <row r="60" spans="2:9" ht="85.2" customHeight="1" x14ac:dyDescent="0.3">
      <c r="B60" s="11" t="str">
        <f t="array" aca="1" ref="B60" ca="1">IFERROR(INDEX(get_cat[[#All],[Contract Doc ID]],MATCH('County and Category Lookup'!$C60&amp;$D$3,get_cat[[#All],[Vendor Name]]&amp;get_cat[[#All],[Category]],0),),"")</f>
        <v/>
      </c>
      <c r="C60" s="12" t="str">
        <f t="array" aca="1" ref="C60" ca="1">IFERROR(INDEX(get_cat[[#All],[Vendor Name]],SMALL(IF(INDIRECT("get_cat[[#All],["&amp;$D$2&amp;"]]")="x",ROW(get_cat[[#All],[Vendor Name]])),ROW(55:55)),1),"")</f>
        <v/>
      </c>
      <c r="D60" s="11" t="str">
        <f t="array" aca="1" ref="D60" ca="1">IFERROR(INDEX(get_cat[[#All],[Vendor Contact Info]],MATCH('County and Category Lookup'!$C60&amp;$D$3,get_cat[[#All],[Vendor Name]]&amp;get_cat[[#All],[Category]],0),),"")</f>
        <v/>
      </c>
      <c r="E60" s="12" t="str">
        <f t="array" aca="1" ref="E60" ca="1">IFERROR(INDEX(get_cat[[#All],[Email]],MATCH('County and Category Lookup'!$C60&amp;$D$3,get_cat[[#All],[Vendor Name]]&amp;get_cat[[#All],[Category]],0),),"")</f>
        <v/>
      </c>
      <c r="F60" s="15" t="str">
        <f t="array" aca="1" ref="F60" ca="1">HYPERLINK("https://www.commbuys.com/bso/external/purchaseorder/poSummary.sdo?docId="&amp;IFERROR(INDEX(get_cat[[#All],[COMMBUYS MBPO Link]],MATCH('County and Category Lookup'!$C60&amp;$D$3,get_cat[[#All],[Vendor Name]]&amp;get_cat[[#All],[Category]],0),),"")&amp;"&amp;releaseNbr=0&amp;parentUrl=contract",IFERROR(INDEX(get_cat[[#All],[COMMBUYS MBPO Link]],MATCH('County and Category Lookup'!$C60&amp;$D$3,get_cat[[#All],[Vendor Name]]&amp;get_cat[[#All],[Category]],0),),""))</f>
        <v/>
      </c>
      <c r="G60" s="11" t="str">
        <f t="array" aca="1" ref="G60" ca="1">IFERROR(INDEX(get_cat[[#All],[Prompt Pay]],MATCH('County and Category Lookup'!$C60&amp;$D$3,get_cat[[#All],[Vendor Name]]&amp;get_cat[[#All],[Category]],0),),"")</f>
        <v/>
      </c>
      <c r="H60" s="11" t="str">
        <f t="array" aca="1" ref="H60" ca="1">IFERROR(INDEX(get_cat[[#All],[% Markup Prevailing Wage]],MATCH('County and Category Lookup'!$C60&amp;$D$3,get_cat[[#All],[Vendor Name]]&amp;get_cat[[#All],[Category]],0),),"")</f>
        <v/>
      </c>
      <c r="I60" s="11" t="str">
        <f t="array" aca="1" ref="I60" ca="1">IFERROR(INDEX(get_cat[[#All],[OSD Contract Manager]],MATCH('County and Category Lookup'!$C60&amp;$D$3,get_cat[[#All],[Vendor Name]]&amp;get_cat[[#All],[Category]],0),),"")</f>
        <v/>
      </c>
    </row>
    <row r="61" spans="2:9" ht="85.2" customHeight="1" x14ac:dyDescent="0.3">
      <c r="B61" s="11" t="str">
        <f t="array" aca="1" ref="B61" ca="1">IFERROR(INDEX(get_cat[[#All],[Contract Doc ID]],MATCH('County and Category Lookup'!$C61&amp;$D$3,get_cat[[#All],[Vendor Name]]&amp;get_cat[[#All],[Category]],0),),"")</f>
        <v/>
      </c>
      <c r="C61" s="12" t="str">
        <f t="array" aca="1" ref="C61" ca="1">IFERROR(INDEX(get_cat[[#All],[Vendor Name]],SMALL(IF(INDIRECT("get_cat[[#All],["&amp;$D$2&amp;"]]")="x",ROW(get_cat[[#All],[Vendor Name]])),ROW(56:56)),1),"")</f>
        <v/>
      </c>
      <c r="D61" s="11" t="str">
        <f t="array" aca="1" ref="D61" ca="1">IFERROR(INDEX(get_cat[[#All],[Vendor Contact Info]],MATCH('County and Category Lookup'!$C61&amp;$D$3,get_cat[[#All],[Vendor Name]]&amp;get_cat[[#All],[Category]],0),),"")</f>
        <v/>
      </c>
      <c r="E61" s="12" t="str">
        <f t="array" aca="1" ref="E61" ca="1">IFERROR(INDEX(get_cat[[#All],[Email]],MATCH('County and Category Lookup'!$C61&amp;$D$3,get_cat[[#All],[Vendor Name]]&amp;get_cat[[#All],[Category]],0),),"")</f>
        <v/>
      </c>
      <c r="F61" s="15" t="str">
        <f t="array" aca="1" ref="F61" ca="1">HYPERLINK("https://www.commbuys.com/bso/external/purchaseorder/poSummary.sdo?docId="&amp;IFERROR(INDEX(get_cat[[#All],[COMMBUYS MBPO Link]],MATCH('County and Category Lookup'!$C61&amp;$D$3,get_cat[[#All],[Vendor Name]]&amp;get_cat[[#All],[Category]],0),),"")&amp;"&amp;releaseNbr=0&amp;parentUrl=contract",IFERROR(INDEX(get_cat[[#All],[COMMBUYS MBPO Link]],MATCH('County and Category Lookup'!$C61&amp;$D$3,get_cat[[#All],[Vendor Name]]&amp;get_cat[[#All],[Category]],0),),""))</f>
        <v/>
      </c>
      <c r="G61" s="11" t="str">
        <f t="array" aca="1" ref="G61" ca="1">IFERROR(INDEX(get_cat[[#All],[Prompt Pay]],MATCH('County and Category Lookup'!$C61&amp;$D$3,get_cat[[#All],[Vendor Name]]&amp;get_cat[[#All],[Category]],0),),"")</f>
        <v/>
      </c>
      <c r="H61" s="11" t="str">
        <f t="array" aca="1" ref="H61" ca="1">IFERROR(INDEX(get_cat[[#All],[% Markup Prevailing Wage]],MATCH('County and Category Lookup'!$C61&amp;$D$3,get_cat[[#All],[Vendor Name]]&amp;get_cat[[#All],[Category]],0),),"")</f>
        <v/>
      </c>
      <c r="I61" s="11" t="str">
        <f t="array" aca="1" ref="I61" ca="1">IFERROR(INDEX(get_cat[[#All],[OSD Contract Manager]],MATCH('County and Category Lookup'!$C61&amp;$D$3,get_cat[[#All],[Vendor Name]]&amp;get_cat[[#All],[Category]],0),),"")</f>
        <v/>
      </c>
    </row>
    <row r="62" spans="2:9" ht="85.2" customHeight="1" x14ac:dyDescent="0.3">
      <c r="B62" s="11" t="str">
        <f t="array" aca="1" ref="B62" ca="1">IFERROR(INDEX(get_cat[[#All],[Contract Doc ID]],MATCH('County and Category Lookup'!$C62&amp;$D$3,get_cat[[#All],[Vendor Name]]&amp;get_cat[[#All],[Category]],0),),"")</f>
        <v/>
      </c>
      <c r="C62" s="12" t="str">
        <f t="array" aca="1" ref="C62" ca="1">IFERROR(INDEX(get_cat[[#All],[Vendor Name]],SMALL(IF(INDIRECT("get_cat[[#All],["&amp;$D$2&amp;"]]")="x",ROW(get_cat[[#All],[Vendor Name]])),ROW(57:57)),1),"")</f>
        <v/>
      </c>
      <c r="D62" s="11" t="str">
        <f t="array" aca="1" ref="D62" ca="1">IFERROR(INDEX(get_cat[[#All],[Vendor Contact Info]],MATCH('County and Category Lookup'!$C62&amp;$D$3,get_cat[[#All],[Vendor Name]]&amp;get_cat[[#All],[Category]],0),),"")</f>
        <v/>
      </c>
      <c r="E62" s="12" t="str">
        <f t="array" aca="1" ref="E62" ca="1">IFERROR(INDEX(get_cat[[#All],[Email]],MATCH('County and Category Lookup'!$C62&amp;$D$3,get_cat[[#All],[Vendor Name]]&amp;get_cat[[#All],[Category]],0),),"")</f>
        <v/>
      </c>
      <c r="F62" s="15" t="str">
        <f t="array" aca="1" ref="F62" ca="1">HYPERLINK("https://www.commbuys.com/bso/external/purchaseorder/poSummary.sdo?docId="&amp;IFERROR(INDEX(get_cat[[#All],[COMMBUYS MBPO Link]],MATCH('County and Category Lookup'!$C62&amp;$D$3,get_cat[[#All],[Vendor Name]]&amp;get_cat[[#All],[Category]],0),),"")&amp;"&amp;releaseNbr=0&amp;parentUrl=contract",IFERROR(INDEX(get_cat[[#All],[COMMBUYS MBPO Link]],MATCH('County and Category Lookup'!$C62&amp;$D$3,get_cat[[#All],[Vendor Name]]&amp;get_cat[[#All],[Category]],0),),""))</f>
        <v/>
      </c>
      <c r="G62" s="11" t="str">
        <f t="array" aca="1" ref="G62" ca="1">IFERROR(INDEX(get_cat[[#All],[Prompt Pay]],MATCH('County and Category Lookup'!$C62&amp;$D$3,get_cat[[#All],[Vendor Name]]&amp;get_cat[[#All],[Category]],0),),"")</f>
        <v/>
      </c>
      <c r="H62" s="11" t="str">
        <f t="array" aca="1" ref="H62" ca="1">IFERROR(INDEX(get_cat[[#All],[% Markup Prevailing Wage]],MATCH('County and Category Lookup'!$C62&amp;$D$3,get_cat[[#All],[Vendor Name]]&amp;get_cat[[#All],[Category]],0),),"")</f>
        <v/>
      </c>
      <c r="I62" s="11" t="str">
        <f t="array" aca="1" ref="I62" ca="1">IFERROR(INDEX(get_cat[[#All],[OSD Contract Manager]],MATCH('County and Category Lookup'!$C62&amp;$D$3,get_cat[[#All],[Vendor Name]]&amp;get_cat[[#All],[Category]],0),),"")</f>
        <v/>
      </c>
    </row>
    <row r="63" spans="2:9" ht="85.2" customHeight="1" x14ac:dyDescent="0.3">
      <c r="B63" s="11" t="str">
        <f t="array" aca="1" ref="B63" ca="1">IFERROR(INDEX(get_cat[[#All],[Contract Doc ID]],MATCH('County and Category Lookup'!$C63&amp;$D$3,get_cat[[#All],[Vendor Name]]&amp;get_cat[[#All],[Category]],0),),"")</f>
        <v/>
      </c>
      <c r="C63" s="12" t="str">
        <f t="array" aca="1" ref="C63" ca="1">IFERROR(INDEX(get_cat[[#All],[Vendor Name]],SMALL(IF(INDIRECT("get_cat[[#All],["&amp;$D$2&amp;"]]")="x",ROW(get_cat[[#All],[Vendor Name]])),ROW(58:58)),1),"")</f>
        <v/>
      </c>
      <c r="D63" s="11" t="str">
        <f t="array" aca="1" ref="D63" ca="1">IFERROR(INDEX(get_cat[[#All],[Vendor Contact Info]],MATCH('County and Category Lookup'!$C63&amp;$D$3,get_cat[[#All],[Vendor Name]]&amp;get_cat[[#All],[Category]],0),),"")</f>
        <v/>
      </c>
      <c r="E63" s="12" t="str">
        <f t="array" aca="1" ref="E63" ca="1">IFERROR(INDEX(get_cat[[#All],[Email]],MATCH('County and Category Lookup'!$C63&amp;$D$3,get_cat[[#All],[Vendor Name]]&amp;get_cat[[#All],[Category]],0),),"")</f>
        <v/>
      </c>
      <c r="F63" s="15" t="str">
        <f t="array" aca="1" ref="F63" ca="1">HYPERLINK("https://www.commbuys.com/bso/external/purchaseorder/poSummary.sdo?docId="&amp;IFERROR(INDEX(get_cat[[#All],[COMMBUYS MBPO Link]],MATCH('County and Category Lookup'!$C63&amp;$D$3,get_cat[[#All],[Vendor Name]]&amp;get_cat[[#All],[Category]],0),),"")&amp;"&amp;releaseNbr=0&amp;parentUrl=contract",IFERROR(INDEX(get_cat[[#All],[COMMBUYS MBPO Link]],MATCH('County and Category Lookup'!$C63&amp;$D$3,get_cat[[#All],[Vendor Name]]&amp;get_cat[[#All],[Category]],0),),""))</f>
        <v/>
      </c>
      <c r="G63" s="11" t="str">
        <f t="array" aca="1" ref="G63" ca="1">IFERROR(INDEX(get_cat[[#All],[Prompt Pay]],MATCH('County and Category Lookup'!$C63&amp;$D$3,get_cat[[#All],[Vendor Name]]&amp;get_cat[[#All],[Category]],0),),"")</f>
        <v/>
      </c>
      <c r="H63" s="11" t="str">
        <f t="array" aca="1" ref="H63" ca="1">IFERROR(INDEX(get_cat[[#All],[% Markup Prevailing Wage]],MATCH('County and Category Lookup'!$C63&amp;$D$3,get_cat[[#All],[Vendor Name]]&amp;get_cat[[#All],[Category]],0),),"")</f>
        <v/>
      </c>
      <c r="I63" s="11" t="str">
        <f t="array" aca="1" ref="I63" ca="1">IFERROR(INDEX(get_cat[[#All],[OSD Contract Manager]],MATCH('County and Category Lookup'!$C63&amp;$D$3,get_cat[[#All],[Vendor Name]]&amp;get_cat[[#All],[Category]],0),),"")</f>
        <v/>
      </c>
    </row>
    <row r="64" spans="2:9" ht="85.2" customHeight="1" x14ac:dyDescent="0.3">
      <c r="B64" s="11" t="str">
        <f t="array" aca="1" ref="B64" ca="1">IFERROR(INDEX(get_cat[[#All],[Contract Doc ID]],MATCH('County and Category Lookup'!$C64&amp;$D$3,get_cat[[#All],[Vendor Name]]&amp;get_cat[[#All],[Category]],0),),"")</f>
        <v/>
      </c>
      <c r="C64" s="12" t="str">
        <f t="array" aca="1" ref="C64" ca="1">IFERROR(INDEX(get_cat[[#All],[Vendor Name]],SMALL(IF(INDIRECT("get_cat[[#All],["&amp;$D$2&amp;"]]")="x",ROW(get_cat[[#All],[Vendor Name]])),ROW(59:59)),1),"")</f>
        <v/>
      </c>
      <c r="D64" s="11" t="str">
        <f t="array" aca="1" ref="D64" ca="1">IFERROR(INDEX(get_cat[[#All],[Vendor Contact Info]],MATCH('County and Category Lookup'!$C64&amp;$D$3,get_cat[[#All],[Vendor Name]]&amp;get_cat[[#All],[Category]],0),),"")</f>
        <v/>
      </c>
      <c r="E64" s="12" t="str">
        <f t="array" aca="1" ref="E64" ca="1">IFERROR(INDEX(get_cat[[#All],[Email]],MATCH('County and Category Lookup'!$C64&amp;$D$3,get_cat[[#All],[Vendor Name]]&amp;get_cat[[#All],[Category]],0),),"")</f>
        <v/>
      </c>
      <c r="F64" s="15" t="str">
        <f t="array" aca="1" ref="F64" ca="1">HYPERLINK("https://www.commbuys.com/bso/external/purchaseorder/poSummary.sdo?docId="&amp;IFERROR(INDEX(get_cat[[#All],[COMMBUYS MBPO Link]],MATCH('County and Category Lookup'!$C64&amp;$D$3,get_cat[[#All],[Vendor Name]]&amp;get_cat[[#All],[Category]],0),),"")&amp;"&amp;releaseNbr=0&amp;parentUrl=contract",IFERROR(INDEX(get_cat[[#All],[COMMBUYS MBPO Link]],MATCH('County and Category Lookup'!$C64&amp;$D$3,get_cat[[#All],[Vendor Name]]&amp;get_cat[[#All],[Category]],0),),""))</f>
        <v/>
      </c>
      <c r="G64" s="11" t="str">
        <f t="array" aca="1" ref="G64" ca="1">IFERROR(INDEX(get_cat[[#All],[Prompt Pay]],MATCH('County and Category Lookup'!$C64&amp;$D$3,get_cat[[#All],[Vendor Name]]&amp;get_cat[[#All],[Category]],0),),"")</f>
        <v/>
      </c>
      <c r="H64" s="11" t="str">
        <f t="array" aca="1" ref="H64" ca="1">IFERROR(INDEX(get_cat[[#All],[% Markup Prevailing Wage]],MATCH('County and Category Lookup'!$C64&amp;$D$3,get_cat[[#All],[Vendor Name]]&amp;get_cat[[#All],[Category]],0),),"")</f>
        <v/>
      </c>
      <c r="I64" s="11" t="str">
        <f t="array" aca="1" ref="I64" ca="1">IFERROR(INDEX(get_cat[[#All],[OSD Contract Manager]],MATCH('County and Category Lookup'!$C64&amp;$D$3,get_cat[[#All],[Vendor Name]]&amp;get_cat[[#All],[Category]],0),),"")</f>
        <v/>
      </c>
    </row>
    <row r="65" spans="2:9" ht="85.2" customHeight="1" x14ac:dyDescent="0.3">
      <c r="B65" s="11" t="str">
        <f t="array" aca="1" ref="B65" ca="1">IFERROR(INDEX(get_cat[[#All],[Contract Doc ID]],MATCH('County and Category Lookup'!$C65&amp;$D$3,get_cat[[#All],[Vendor Name]]&amp;get_cat[[#All],[Category]],0),),"")</f>
        <v/>
      </c>
      <c r="C65" s="12" t="str">
        <f t="array" aca="1" ref="C65" ca="1">IFERROR(INDEX(get_cat[[#All],[Vendor Name]],SMALL(IF(INDIRECT("get_cat[[#All],["&amp;$D$2&amp;"]]")="x",ROW(get_cat[[#All],[Vendor Name]])),ROW(60:60)),1),"")</f>
        <v/>
      </c>
      <c r="D65" s="11" t="str">
        <f t="array" aca="1" ref="D65" ca="1">IFERROR(INDEX(get_cat[[#All],[Vendor Contact Info]],MATCH('County and Category Lookup'!$C65&amp;$D$3,get_cat[[#All],[Vendor Name]]&amp;get_cat[[#All],[Category]],0),),"")</f>
        <v/>
      </c>
      <c r="E65" s="12" t="str">
        <f t="array" aca="1" ref="E65" ca="1">IFERROR(INDEX(get_cat[[#All],[Email]],MATCH('County and Category Lookup'!$C65&amp;$D$3,get_cat[[#All],[Vendor Name]]&amp;get_cat[[#All],[Category]],0),),"")</f>
        <v/>
      </c>
      <c r="F65" s="15" t="str">
        <f t="array" aca="1" ref="F65" ca="1">HYPERLINK("https://www.commbuys.com/bso/external/purchaseorder/poSummary.sdo?docId="&amp;IFERROR(INDEX(get_cat[[#All],[COMMBUYS MBPO Link]],MATCH('County and Category Lookup'!$C65&amp;$D$3,get_cat[[#All],[Vendor Name]]&amp;get_cat[[#All],[Category]],0),),"")&amp;"&amp;releaseNbr=0&amp;parentUrl=contract",IFERROR(INDEX(get_cat[[#All],[COMMBUYS MBPO Link]],MATCH('County and Category Lookup'!$C65&amp;$D$3,get_cat[[#All],[Vendor Name]]&amp;get_cat[[#All],[Category]],0),),""))</f>
        <v/>
      </c>
      <c r="G65" s="11" t="str">
        <f t="array" aca="1" ref="G65" ca="1">IFERROR(INDEX(get_cat[[#All],[Prompt Pay]],MATCH('County and Category Lookup'!$C65&amp;$D$3,get_cat[[#All],[Vendor Name]]&amp;get_cat[[#All],[Category]],0),),"")</f>
        <v/>
      </c>
      <c r="H65" s="11" t="str">
        <f t="array" aca="1" ref="H65" ca="1">IFERROR(INDEX(get_cat[[#All],[% Markup Prevailing Wage]],MATCH('County and Category Lookup'!$C65&amp;$D$3,get_cat[[#All],[Vendor Name]]&amp;get_cat[[#All],[Category]],0),),"")</f>
        <v/>
      </c>
      <c r="I65" s="11" t="str">
        <f t="array" aca="1" ref="I65" ca="1">IFERROR(INDEX(get_cat[[#All],[OSD Contract Manager]],MATCH('County and Category Lookup'!$C65&amp;$D$3,get_cat[[#All],[Vendor Name]]&amp;get_cat[[#All],[Category]],0),),"")</f>
        <v/>
      </c>
    </row>
    <row r="66" spans="2:9" ht="85.2" customHeight="1" x14ac:dyDescent="0.3">
      <c r="B66" s="11" t="str">
        <f t="array" aca="1" ref="B66" ca="1">IFERROR(INDEX(get_cat[[#All],[Contract Doc ID]],MATCH('County and Category Lookup'!$C66&amp;$D$3,get_cat[[#All],[Vendor Name]]&amp;get_cat[[#All],[Category]],0),),"")</f>
        <v/>
      </c>
      <c r="C66" s="12" t="str">
        <f t="array" aca="1" ref="C66" ca="1">IFERROR(INDEX(get_cat[[#All],[Vendor Name]],SMALL(IF(INDIRECT("get_cat[[#All],["&amp;$D$2&amp;"]]")="x",ROW(get_cat[[#All],[Vendor Name]])),ROW(61:61)),1),"")</f>
        <v/>
      </c>
      <c r="D66" s="11" t="str">
        <f t="array" aca="1" ref="D66" ca="1">IFERROR(INDEX(get_cat[[#All],[Vendor Contact Info]],MATCH('County and Category Lookup'!$C66&amp;$D$3,get_cat[[#All],[Vendor Name]]&amp;get_cat[[#All],[Category]],0),),"")</f>
        <v/>
      </c>
      <c r="E66" s="12" t="str">
        <f t="array" aca="1" ref="E66" ca="1">IFERROR(INDEX(get_cat[[#All],[Email]],MATCH('County and Category Lookup'!$C66&amp;$D$3,get_cat[[#All],[Vendor Name]]&amp;get_cat[[#All],[Category]],0),),"")</f>
        <v/>
      </c>
      <c r="F66" s="15" t="str">
        <f t="array" aca="1" ref="F66" ca="1">HYPERLINK("https://www.commbuys.com/bso/external/purchaseorder/poSummary.sdo?docId="&amp;IFERROR(INDEX(get_cat[[#All],[COMMBUYS MBPO Link]],MATCH('County and Category Lookup'!$C66&amp;$D$3,get_cat[[#All],[Vendor Name]]&amp;get_cat[[#All],[Category]],0),),"")&amp;"&amp;releaseNbr=0&amp;parentUrl=contract",IFERROR(INDEX(get_cat[[#All],[COMMBUYS MBPO Link]],MATCH('County and Category Lookup'!$C66&amp;$D$3,get_cat[[#All],[Vendor Name]]&amp;get_cat[[#All],[Category]],0),),""))</f>
        <v/>
      </c>
      <c r="G66" s="11" t="str">
        <f t="array" aca="1" ref="G66" ca="1">IFERROR(INDEX(get_cat[[#All],[Prompt Pay]],MATCH('County and Category Lookup'!$C66&amp;$D$3,get_cat[[#All],[Vendor Name]]&amp;get_cat[[#All],[Category]],0),),"")</f>
        <v/>
      </c>
      <c r="H66" s="11" t="str">
        <f t="array" aca="1" ref="H66" ca="1">IFERROR(INDEX(get_cat[[#All],[% Markup Prevailing Wage]],MATCH('County and Category Lookup'!$C66&amp;$D$3,get_cat[[#All],[Vendor Name]]&amp;get_cat[[#All],[Category]],0),),"")</f>
        <v/>
      </c>
      <c r="I66" s="11" t="str">
        <f t="array" aca="1" ref="I66" ca="1">IFERROR(INDEX(get_cat[[#All],[OSD Contract Manager]],MATCH('County and Category Lookup'!$C66&amp;$D$3,get_cat[[#All],[Vendor Name]]&amp;get_cat[[#All],[Category]],0),),"")</f>
        <v/>
      </c>
    </row>
    <row r="67" spans="2:9" ht="85.2" customHeight="1" x14ac:dyDescent="0.3">
      <c r="B67" s="11" t="str">
        <f t="array" aca="1" ref="B67" ca="1">IFERROR(INDEX(get_cat[[#All],[Contract Doc ID]],MATCH('County and Category Lookup'!$C67&amp;$D$3,get_cat[[#All],[Vendor Name]]&amp;get_cat[[#All],[Category]],0),),"")</f>
        <v/>
      </c>
      <c r="C67" s="12" t="str">
        <f t="array" aca="1" ref="C67" ca="1">IFERROR(INDEX(get_cat[[#All],[Vendor Name]],SMALL(IF(INDIRECT("get_cat[[#All],["&amp;$D$2&amp;"]]")="x",ROW(get_cat[[#All],[Vendor Name]])),ROW(62:62)),1),"")</f>
        <v/>
      </c>
      <c r="D67" s="11" t="str">
        <f t="array" aca="1" ref="D67" ca="1">IFERROR(INDEX(get_cat[[#All],[Vendor Contact Info]],MATCH('County and Category Lookup'!$C67&amp;$D$3,get_cat[[#All],[Vendor Name]]&amp;get_cat[[#All],[Category]],0),),"")</f>
        <v/>
      </c>
      <c r="E67" s="12" t="str">
        <f t="array" aca="1" ref="E67" ca="1">IFERROR(INDEX(get_cat[[#All],[Email]],MATCH('County and Category Lookup'!$C67&amp;$D$3,get_cat[[#All],[Vendor Name]]&amp;get_cat[[#All],[Category]],0),),"")</f>
        <v/>
      </c>
      <c r="F67" s="15" t="str">
        <f t="array" aca="1" ref="F67" ca="1">HYPERLINK("https://www.commbuys.com/bso/external/purchaseorder/poSummary.sdo?docId="&amp;IFERROR(INDEX(get_cat[[#All],[COMMBUYS MBPO Link]],MATCH('County and Category Lookup'!$C67&amp;$D$3,get_cat[[#All],[Vendor Name]]&amp;get_cat[[#All],[Category]],0),),"")&amp;"&amp;releaseNbr=0&amp;parentUrl=contract",IFERROR(INDEX(get_cat[[#All],[COMMBUYS MBPO Link]],MATCH('County and Category Lookup'!$C67&amp;$D$3,get_cat[[#All],[Vendor Name]]&amp;get_cat[[#All],[Category]],0),),""))</f>
        <v/>
      </c>
      <c r="G67" s="11" t="str">
        <f t="array" aca="1" ref="G67" ca="1">IFERROR(INDEX(get_cat[[#All],[Prompt Pay]],MATCH('County and Category Lookup'!$C67&amp;$D$3,get_cat[[#All],[Vendor Name]]&amp;get_cat[[#All],[Category]],0),),"")</f>
        <v/>
      </c>
      <c r="H67" s="11" t="str">
        <f t="array" aca="1" ref="H67" ca="1">IFERROR(INDEX(get_cat[[#All],[% Markup Prevailing Wage]],MATCH('County and Category Lookup'!$C67&amp;$D$3,get_cat[[#All],[Vendor Name]]&amp;get_cat[[#All],[Category]],0),),"")</f>
        <v/>
      </c>
      <c r="I67" s="11" t="str">
        <f t="array" aca="1" ref="I67" ca="1">IFERROR(INDEX(get_cat[[#All],[OSD Contract Manager]],MATCH('County and Category Lookup'!$C67&amp;$D$3,get_cat[[#All],[Vendor Name]]&amp;get_cat[[#All],[Category]],0),),"")</f>
        <v/>
      </c>
    </row>
    <row r="68" spans="2:9" ht="85.2" customHeight="1" x14ac:dyDescent="0.3">
      <c r="B68" s="11" t="str">
        <f t="array" aca="1" ref="B68" ca="1">IFERROR(INDEX(get_cat[[#All],[Contract Doc ID]],MATCH('County and Category Lookup'!$C68&amp;$D$3,get_cat[[#All],[Vendor Name]]&amp;get_cat[[#All],[Category]],0),),"")</f>
        <v/>
      </c>
      <c r="C68" s="12" t="str">
        <f t="array" aca="1" ref="C68" ca="1">IFERROR(INDEX(get_cat[[#All],[Vendor Name]],SMALL(IF(INDIRECT("get_cat[[#All],["&amp;$D$2&amp;"]]")="x",ROW(get_cat[[#All],[Vendor Name]])),ROW(63:63)),1),"")</f>
        <v/>
      </c>
      <c r="D68" s="11" t="str">
        <f t="array" aca="1" ref="D68" ca="1">IFERROR(INDEX(get_cat[[#All],[Vendor Contact Info]],MATCH('County and Category Lookup'!$C68&amp;$D$3,get_cat[[#All],[Vendor Name]]&amp;get_cat[[#All],[Category]],0),),"")</f>
        <v/>
      </c>
      <c r="E68" s="12" t="str">
        <f t="array" aca="1" ref="E68" ca="1">IFERROR(INDEX(get_cat[[#All],[Email]],MATCH('County and Category Lookup'!$C68&amp;$D$3,get_cat[[#All],[Vendor Name]]&amp;get_cat[[#All],[Category]],0),),"")</f>
        <v/>
      </c>
      <c r="F68" s="15" t="str">
        <f t="array" aca="1" ref="F68" ca="1">HYPERLINK("https://www.commbuys.com/bso/external/purchaseorder/poSummary.sdo?docId="&amp;IFERROR(INDEX(get_cat[[#All],[COMMBUYS MBPO Link]],MATCH('County and Category Lookup'!$C68&amp;$D$3,get_cat[[#All],[Vendor Name]]&amp;get_cat[[#All],[Category]],0),),"")&amp;"&amp;releaseNbr=0&amp;parentUrl=contract",IFERROR(INDEX(get_cat[[#All],[COMMBUYS MBPO Link]],MATCH('County and Category Lookup'!$C68&amp;$D$3,get_cat[[#All],[Vendor Name]]&amp;get_cat[[#All],[Category]],0),),""))</f>
        <v/>
      </c>
      <c r="G68" s="11" t="str">
        <f t="array" aca="1" ref="G68" ca="1">IFERROR(INDEX(get_cat[[#All],[Prompt Pay]],MATCH('County and Category Lookup'!$C68&amp;$D$3,get_cat[[#All],[Vendor Name]]&amp;get_cat[[#All],[Category]],0),),"")</f>
        <v/>
      </c>
      <c r="H68" s="11" t="str">
        <f t="array" aca="1" ref="H68" ca="1">IFERROR(INDEX(get_cat[[#All],[% Markup Prevailing Wage]],MATCH('County and Category Lookup'!$C68&amp;$D$3,get_cat[[#All],[Vendor Name]]&amp;get_cat[[#All],[Category]],0),),"")</f>
        <v/>
      </c>
      <c r="I68" s="11" t="str">
        <f t="array" aca="1" ref="I68" ca="1">IFERROR(INDEX(get_cat[[#All],[OSD Contract Manager]],MATCH('County and Category Lookup'!$C68&amp;$D$3,get_cat[[#All],[Vendor Name]]&amp;get_cat[[#All],[Category]],0),),"")</f>
        <v/>
      </c>
    </row>
    <row r="69" spans="2:9" ht="85.2" customHeight="1" x14ac:dyDescent="0.3">
      <c r="B69" s="11" t="str">
        <f t="array" aca="1" ref="B69" ca="1">IFERROR(INDEX(get_cat[[#All],[Contract Doc ID]],MATCH('County and Category Lookup'!$C69&amp;$D$3,get_cat[[#All],[Vendor Name]]&amp;get_cat[[#All],[Category]],0),),"")</f>
        <v/>
      </c>
      <c r="C69" s="12" t="str">
        <f t="array" aca="1" ref="C69" ca="1">IFERROR(INDEX(get_cat[[#All],[Vendor Name]],SMALL(IF(INDIRECT("get_cat[[#All],["&amp;$D$2&amp;"]]")="x",ROW(get_cat[[#All],[Vendor Name]])),ROW(64:64)),1),"")</f>
        <v/>
      </c>
      <c r="D69" s="11" t="str">
        <f t="array" aca="1" ref="D69" ca="1">IFERROR(INDEX(get_cat[[#All],[Vendor Contact Info]],MATCH('County and Category Lookup'!$C69&amp;$D$3,get_cat[[#All],[Vendor Name]]&amp;get_cat[[#All],[Category]],0),),"")</f>
        <v/>
      </c>
      <c r="E69" s="12" t="str">
        <f t="array" aca="1" ref="E69" ca="1">IFERROR(INDEX(get_cat[[#All],[Email]],MATCH('County and Category Lookup'!$C69&amp;$D$3,get_cat[[#All],[Vendor Name]]&amp;get_cat[[#All],[Category]],0),),"")</f>
        <v/>
      </c>
      <c r="F69" s="15" t="str">
        <f t="array" aca="1" ref="F69" ca="1">HYPERLINK("https://www.commbuys.com/bso/external/purchaseorder/poSummary.sdo?docId="&amp;IFERROR(INDEX(get_cat[[#All],[COMMBUYS MBPO Link]],MATCH('County and Category Lookup'!$C69&amp;$D$3,get_cat[[#All],[Vendor Name]]&amp;get_cat[[#All],[Category]],0),),"")&amp;"&amp;releaseNbr=0&amp;parentUrl=contract",IFERROR(INDEX(get_cat[[#All],[COMMBUYS MBPO Link]],MATCH('County and Category Lookup'!$C69&amp;$D$3,get_cat[[#All],[Vendor Name]]&amp;get_cat[[#All],[Category]],0),),""))</f>
        <v/>
      </c>
      <c r="G69" s="11" t="str">
        <f t="array" aca="1" ref="G69" ca="1">IFERROR(INDEX(get_cat[[#All],[Prompt Pay]],MATCH('County and Category Lookup'!$C69&amp;$D$3,get_cat[[#All],[Vendor Name]]&amp;get_cat[[#All],[Category]],0),),"")</f>
        <v/>
      </c>
      <c r="H69" s="11" t="str">
        <f t="array" aca="1" ref="H69" ca="1">IFERROR(INDEX(get_cat[[#All],[% Markup Prevailing Wage]],MATCH('County and Category Lookup'!$C69&amp;$D$3,get_cat[[#All],[Vendor Name]]&amp;get_cat[[#All],[Category]],0),),"")</f>
        <v/>
      </c>
      <c r="I69" s="11" t="str">
        <f t="array" aca="1" ref="I69" ca="1">IFERROR(INDEX(get_cat[[#All],[OSD Contract Manager]],MATCH('County and Category Lookup'!$C69&amp;$D$3,get_cat[[#All],[Vendor Name]]&amp;get_cat[[#All],[Category]],0),),"")</f>
        <v/>
      </c>
    </row>
    <row r="70" spans="2:9" ht="85.2" customHeight="1" x14ac:dyDescent="0.3">
      <c r="B70" s="11" t="str">
        <f t="array" aca="1" ref="B70" ca="1">IFERROR(INDEX(get_cat[[#All],[Contract Doc ID]],MATCH('County and Category Lookup'!$C70&amp;$D$3,get_cat[[#All],[Vendor Name]]&amp;get_cat[[#All],[Category]],0),),"")</f>
        <v/>
      </c>
      <c r="C70" s="12" t="str">
        <f t="array" aca="1" ref="C70" ca="1">IFERROR(INDEX(get_cat[[#All],[Vendor Name]],SMALL(IF(INDIRECT("get_cat[[#All],["&amp;$D$2&amp;"]]")="x",ROW(get_cat[[#All],[Vendor Name]])),ROW(65:65)),1),"")</f>
        <v/>
      </c>
      <c r="D70" s="11" t="str">
        <f t="array" aca="1" ref="D70" ca="1">IFERROR(INDEX(get_cat[[#All],[Vendor Contact Info]],MATCH('County and Category Lookup'!$C70&amp;$D$3,get_cat[[#All],[Vendor Name]]&amp;get_cat[[#All],[Category]],0),),"")</f>
        <v/>
      </c>
      <c r="E70" s="12" t="str">
        <f t="array" aca="1" ref="E70" ca="1">IFERROR(INDEX(get_cat[[#All],[Email]],MATCH('County and Category Lookup'!$C70&amp;$D$3,get_cat[[#All],[Vendor Name]]&amp;get_cat[[#All],[Category]],0),),"")</f>
        <v/>
      </c>
      <c r="F70" s="15" t="str">
        <f t="array" aca="1" ref="F70" ca="1">HYPERLINK("https://www.commbuys.com/bso/external/purchaseorder/poSummary.sdo?docId="&amp;IFERROR(INDEX(get_cat[[#All],[COMMBUYS MBPO Link]],MATCH('County and Category Lookup'!$C70&amp;$D$3,get_cat[[#All],[Vendor Name]]&amp;get_cat[[#All],[Category]],0),),"")&amp;"&amp;releaseNbr=0&amp;parentUrl=contract",IFERROR(INDEX(get_cat[[#All],[COMMBUYS MBPO Link]],MATCH('County and Category Lookup'!$C70&amp;$D$3,get_cat[[#All],[Vendor Name]]&amp;get_cat[[#All],[Category]],0),),""))</f>
        <v/>
      </c>
      <c r="G70" s="11" t="str">
        <f t="array" aca="1" ref="G70" ca="1">IFERROR(INDEX(get_cat[[#All],[Prompt Pay]],MATCH('County and Category Lookup'!$C70&amp;$D$3,get_cat[[#All],[Vendor Name]]&amp;get_cat[[#All],[Category]],0),),"")</f>
        <v/>
      </c>
      <c r="H70" s="11" t="str">
        <f t="array" aca="1" ref="H70" ca="1">IFERROR(INDEX(get_cat[[#All],[% Markup Prevailing Wage]],MATCH('County and Category Lookup'!$C70&amp;$D$3,get_cat[[#All],[Vendor Name]]&amp;get_cat[[#All],[Category]],0),),"")</f>
        <v/>
      </c>
      <c r="I70" s="11" t="str">
        <f t="array" aca="1" ref="I70" ca="1">IFERROR(INDEX(get_cat[[#All],[OSD Contract Manager]],MATCH('County and Category Lookup'!$C70&amp;$D$3,get_cat[[#All],[Vendor Name]]&amp;get_cat[[#All],[Category]],0),),"")</f>
        <v/>
      </c>
    </row>
    <row r="71" spans="2:9" ht="85.2" customHeight="1" x14ac:dyDescent="0.3">
      <c r="B71" s="11" t="str">
        <f t="array" aca="1" ref="B71" ca="1">IFERROR(INDEX(get_cat[[#All],[Contract Doc ID]],MATCH('County and Category Lookup'!$C71&amp;$D$3,get_cat[[#All],[Vendor Name]]&amp;get_cat[[#All],[Category]],0),),"")</f>
        <v/>
      </c>
      <c r="C71" s="12" t="str">
        <f t="array" aca="1" ref="C71" ca="1">IFERROR(INDEX(get_cat[[#All],[Vendor Name]],SMALL(IF(INDIRECT("get_cat[[#All],["&amp;$D$2&amp;"]]")="x",ROW(get_cat[[#All],[Vendor Name]])),ROW(66:66)),1),"")</f>
        <v/>
      </c>
      <c r="D71" s="11" t="str">
        <f t="array" aca="1" ref="D71" ca="1">IFERROR(INDEX(get_cat[[#All],[Vendor Contact Info]],MATCH('County and Category Lookup'!$C71&amp;$D$3,get_cat[[#All],[Vendor Name]]&amp;get_cat[[#All],[Category]],0),),"")</f>
        <v/>
      </c>
      <c r="E71" s="12" t="str">
        <f t="array" aca="1" ref="E71" ca="1">IFERROR(INDEX(get_cat[[#All],[Email]],MATCH('County and Category Lookup'!$C71&amp;$D$3,get_cat[[#All],[Vendor Name]]&amp;get_cat[[#All],[Category]],0),),"")</f>
        <v/>
      </c>
      <c r="F71" s="15" t="str">
        <f t="array" aca="1" ref="F71" ca="1">HYPERLINK("https://www.commbuys.com/bso/external/purchaseorder/poSummary.sdo?docId="&amp;IFERROR(INDEX(get_cat[[#All],[COMMBUYS MBPO Link]],MATCH('County and Category Lookup'!$C71&amp;$D$3,get_cat[[#All],[Vendor Name]]&amp;get_cat[[#All],[Category]],0),),"")&amp;"&amp;releaseNbr=0&amp;parentUrl=contract",IFERROR(INDEX(get_cat[[#All],[COMMBUYS MBPO Link]],MATCH('County and Category Lookup'!$C71&amp;$D$3,get_cat[[#All],[Vendor Name]]&amp;get_cat[[#All],[Category]],0),),""))</f>
        <v/>
      </c>
      <c r="G71" s="11" t="str">
        <f t="array" aca="1" ref="G71" ca="1">IFERROR(INDEX(get_cat[[#All],[Prompt Pay]],MATCH('County and Category Lookup'!$C71&amp;$D$3,get_cat[[#All],[Vendor Name]]&amp;get_cat[[#All],[Category]],0),),"")</f>
        <v/>
      </c>
      <c r="H71" s="11" t="str">
        <f t="array" aca="1" ref="H71" ca="1">IFERROR(INDEX(get_cat[[#All],[% Markup Prevailing Wage]],MATCH('County and Category Lookup'!$C71&amp;$D$3,get_cat[[#All],[Vendor Name]]&amp;get_cat[[#All],[Category]],0),),"")</f>
        <v/>
      </c>
      <c r="I71" s="11" t="str">
        <f t="array" aca="1" ref="I71" ca="1">IFERROR(INDEX(get_cat[[#All],[OSD Contract Manager]],MATCH('County and Category Lookup'!$C71&amp;$D$3,get_cat[[#All],[Vendor Name]]&amp;get_cat[[#All],[Category]],0),),"")</f>
        <v/>
      </c>
    </row>
    <row r="72" spans="2:9" ht="85.2" customHeight="1" x14ac:dyDescent="0.3">
      <c r="B72" s="11" t="str">
        <f t="array" aca="1" ref="B72" ca="1">IFERROR(INDEX(get_cat[[#All],[Contract Doc ID]],MATCH('County and Category Lookup'!$C72&amp;$D$3,get_cat[[#All],[Vendor Name]]&amp;get_cat[[#All],[Category]],0),),"")</f>
        <v/>
      </c>
      <c r="C72" s="12" t="str">
        <f t="array" aca="1" ref="C72" ca="1">IFERROR(INDEX(get_cat[[#All],[Vendor Name]],SMALL(IF(INDIRECT("get_cat[[#All],["&amp;$D$2&amp;"]]")="x",ROW(get_cat[[#All],[Vendor Name]])),ROW(67:67)),1),"")</f>
        <v/>
      </c>
      <c r="D72" s="11" t="str">
        <f t="array" aca="1" ref="D72" ca="1">IFERROR(INDEX(get_cat[[#All],[Vendor Contact Info]],MATCH('County and Category Lookup'!$C72&amp;$D$3,get_cat[[#All],[Vendor Name]]&amp;get_cat[[#All],[Category]],0),),"")</f>
        <v/>
      </c>
      <c r="E72" s="12" t="str">
        <f t="array" aca="1" ref="E72" ca="1">IFERROR(INDEX(get_cat[[#All],[Email]],MATCH('County and Category Lookup'!$C72&amp;$D$3,get_cat[[#All],[Vendor Name]]&amp;get_cat[[#All],[Category]],0),),"")</f>
        <v/>
      </c>
      <c r="F72" s="15" t="str">
        <f t="array" aca="1" ref="F72" ca="1">HYPERLINK("https://www.commbuys.com/bso/external/purchaseorder/poSummary.sdo?docId="&amp;IFERROR(INDEX(get_cat[[#All],[COMMBUYS MBPO Link]],MATCH('County and Category Lookup'!$C72&amp;$D$3,get_cat[[#All],[Vendor Name]]&amp;get_cat[[#All],[Category]],0),),"")&amp;"&amp;releaseNbr=0&amp;parentUrl=contract",IFERROR(INDEX(get_cat[[#All],[COMMBUYS MBPO Link]],MATCH('County and Category Lookup'!$C72&amp;$D$3,get_cat[[#All],[Vendor Name]]&amp;get_cat[[#All],[Category]],0),),""))</f>
        <v/>
      </c>
      <c r="G72" s="11" t="str">
        <f t="array" aca="1" ref="G72" ca="1">IFERROR(INDEX(get_cat[[#All],[Prompt Pay]],MATCH('County and Category Lookup'!$C72&amp;$D$3,get_cat[[#All],[Vendor Name]]&amp;get_cat[[#All],[Category]],0),),"")</f>
        <v/>
      </c>
      <c r="H72" s="11" t="str">
        <f t="array" aca="1" ref="H72" ca="1">IFERROR(INDEX(get_cat[[#All],[% Markup Prevailing Wage]],MATCH('County and Category Lookup'!$C72&amp;$D$3,get_cat[[#All],[Vendor Name]]&amp;get_cat[[#All],[Category]],0),),"")</f>
        <v/>
      </c>
      <c r="I72" s="11" t="str">
        <f t="array" aca="1" ref="I72" ca="1">IFERROR(INDEX(get_cat[[#All],[OSD Contract Manager]],MATCH('County and Category Lookup'!$C72&amp;$D$3,get_cat[[#All],[Vendor Name]]&amp;get_cat[[#All],[Category]],0),),"")</f>
        <v/>
      </c>
    </row>
    <row r="73" spans="2:9" ht="85.2" customHeight="1" x14ac:dyDescent="0.3">
      <c r="B73" s="11" t="str">
        <f t="array" aca="1" ref="B73" ca="1">IFERROR(INDEX(get_cat[[#All],[Contract Doc ID]],MATCH('County and Category Lookup'!$C73&amp;$D$3,get_cat[[#All],[Vendor Name]]&amp;get_cat[[#All],[Category]],0),),"")</f>
        <v/>
      </c>
      <c r="C73" s="12" t="str">
        <f t="array" aca="1" ref="C73" ca="1">IFERROR(INDEX(get_cat[[#All],[Vendor Name]],SMALL(IF(INDIRECT("get_cat[[#All],["&amp;$D$2&amp;"]]")="x",ROW(get_cat[[#All],[Vendor Name]])),ROW(68:68)),1),"")</f>
        <v/>
      </c>
      <c r="D73" s="11" t="str">
        <f t="array" aca="1" ref="D73" ca="1">IFERROR(INDEX(get_cat[[#All],[Vendor Contact Info]],MATCH('County and Category Lookup'!$C73&amp;$D$3,get_cat[[#All],[Vendor Name]]&amp;get_cat[[#All],[Category]],0),),"")</f>
        <v/>
      </c>
      <c r="E73" s="12" t="str">
        <f t="array" aca="1" ref="E73" ca="1">IFERROR(INDEX(get_cat[[#All],[Email]],MATCH('County and Category Lookup'!$C73&amp;$D$3,get_cat[[#All],[Vendor Name]]&amp;get_cat[[#All],[Category]],0),),"")</f>
        <v/>
      </c>
      <c r="F73" s="15" t="str">
        <f t="array" aca="1" ref="F73" ca="1">HYPERLINK("https://www.commbuys.com/bso/external/purchaseorder/poSummary.sdo?docId="&amp;IFERROR(INDEX(get_cat[[#All],[COMMBUYS MBPO Link]],MATCH('County and Category Lookup'!$C73&amp;$D$3,get_cat[[#All],[Vendor Name]]&amp;get_cat[[#All],[Category]],0),),"")&amp;"&amp;releaseNbr=0&amp;parentUrl=contract",IFERROR(INDEX(get_cat[[#All],[COMMBUYS MBPO Link]],MATCH('County and Category Lookup'!$C73&amp;$D$3,get_cat[[#All],[Vendor Name]]&amp;get_cat[[#All],[Category]],0),),""))</f>
        <v/>
      </c>
      <c r="G73" s="11" t="str">
        <f t="array" aca="1" ref="G73" ca="1">IFERROR(INDEX(get_cat[[#All],[Prompt Pay]],MATCH('County and Category Lookup'!$C73&amp;$D$3,get_cat[[#All],[Vendor Name]]&amp;get_cat[[#All],[Category]],0),),"")</f>
        <v/>
      </c>
      <c r="H73" s="11" t="str">
        <f t="array" aca="1" ref="H73" ca="1">IFERROR(INDEX(get_cat[[#All],[% Markup Prevailing Wage]],MATCH('County and Category Lookup'!$C73&amp;$D$3,get_cat[[#All],[Vendor Name]]&amp;get_cat[[#All],[Category]],0),),"")</f>
        <v/>
      </c>
      <c r="I73" s="11" t="str">
        <f t="array" aca="1" ref="I73" ca="1">IFERROR(INDEX(get_cat[[#All],[OSD Contract Manager]],MATCH('County and Category Lookup'!$C73&amp;$D$3,get_cat[[#All],[Vendor Name]]&amp;get_cat[[#All],[Category]],0),),"")</f>
        <v/>
      </c>
    </row>
    <row r="74" spans="2:9" ht="85.2" customHeight="1" x14ac:dyDescent="0.3">
      <c r="B74" s="11" t="str">
        <f t="array" aca="1" ref="B74" ca="1">IFERROR(INDEX(get_cat[[#All],[Contract Doc ID]],MATCH('County and Category Lookup'!$C74&amp;$D$3,get_cat[[#All],[Vendor Name]]&amp;get_cat[[#All],[Category]],0),),"")</f>
        <v/>
      </c>
      <c r="C74" s="12" t="str">
        <f t="array" aca="1" ref="C74" ca="1">IFERROR(INDEX(get_cat[[#All],[Vendor Name]],SMALL(IF(INDIRECT("get_cat[[#All],["&amp;$D$2&amp;"]]")="x",ROW(get_cat[[#All],[Vendor Name]])),ROW(69:69)),1),"")</f>
        <v/>
      </c>
      <c r="D74" s="11" t="str">
        <f t="array" aca="1" ref="D74" ca="1">IFERROR(INDEX(get_cat[[#All],[Vendor Contact Info]],MATCH('County and Category Lookup'!$C74&amp;$D$3,get_cat[[#All],[Vendor Name]]&amp;get_cat[[#All],[Category]],0),),"")</f>
        <v/>
      </c>
      <c r="E74" s="12" t="str">
        <f t="array" aca="1" ref="E74" ca="1">IFERROR(INDEX(get_cat[[#All],[Email]],MATCH('County and Category Lookup'!$C74&amp;$D$3,get_cat[[#All],[Vendor Name]]&amp;get_cat[[#All],[Category]],0),),"")</f>
        <v/>
      </c>
      <c r="F74" s="15" t="str">
        <f t="array" aca="1" ref="F74" ca="1">HYPERLINK("https://www.commbuys.com/bso/external/purchaseorder/poSummary.sdo?docId="&amp;IFERROR(INDEX(get_cat[[#All],[COMMBUYS MBPO Link]],MATCH('County and Category Lookup'!$C74&amp;$D$3,get_cat[[#All],[Vendor Name]]&amp;get_cat[[#All],[Category]],0),),"")&amp;"&amp;releaseNbr=0&amp;parentUrl=contract",IFERROR(INDEX(get_cat[[#All],[COMMBUYS MBPO Link]],MATCH('County and Category Lookup'!$C74&amp;$D$3,get_cat[[#All],[Vendor Name]]&amp;get_cat[[#All],[Category]],0),),""))</f>
        <v/>
      </c>
      <c r="G74" s="11" t="str">
        <f t="array" aca="1" ref="G74" ca="1">IFERROR(INDEX(get_cat[[#All],[Prompt Pay]],MATCH('County and Category Lookup'!$C74&amp;$D$3,get_cat[[#All],[Vendor Name]]&amp;get_cat[[#All],[Category]],0),),"")</f>
        <v/>
      </c>
      <c r="H74" s="11" t="str">
        <f t="array" aca="1" ref="H74" ca="1">IFERROR(INDEX(get_cat[[#All],[% Markup Prevailing Wage]],MATCH('County and Category Lookup'!$C74&amp;$D$3,get_cat[[#All],[Vendor Name]]&amp;get_cat[[#All],[Category]],0),),"")</f>
        <v/>
      </c>
      <c r="I74" s="11" t="str">
        <f t="array" aca="1" ref="I74" ca="1">IFERROR(INDEX(get_cat[[#All],[OSD Contract Manager]],MATCH('County and Category Lookup'!$C74&amp;$D$3,get_cat[[#All],[Vendor Name]]&amp;get_cat[[#All],[Category]],0),),"")</f>
        <v/>
      </c>
    </row>
    <row r="75" spans="2:9" ht="85.2" customHeight="1" x14ac:dyDescent="0.3">
      <c r="B75" s="11" t="str">
        <f t="array" aca="1" ref="B75" ca="1">IFERROR(INDEX(get_cat[[#All],[Contract Doc ID]],MATCH('County and Category Lookup'!$C75&amp;$D$3,get_cat[[#All],[Vendor Name]]&amp;get_cat[[#All],[Category]],0),),"")</f>
        <v/>
      </c>
      <c r="C75" s="12" t="str">
        <f t="array" aca="1" ref="C75" ca="1">IFERROR(INDEX(get_cat[[#All],[Vendor Name]],SMALL(IF(INDIRECT("get_cat[[#All],["&amp;$D$2&amp;"]]")="x",ROW(get_cat[[#All],[Vendor Name]])),ROW(70:70)),1),"")</f>
        <v/>
      </c>
      <c r="D75" s="11" t="str">
        <f t="array" aca="1" ref="D75" ca="1">IFERROR(INDEX(get_cat[[#All],[Vendor Contact Info]],MATCH('County and Category Lookup'!$C75&amp;$D$3,get_cat[[#All],[Vendor Name]]&amp;get_cat[[#All],[Category]],0),),"")</f>
        <v/>
      </c>
      <c r="E75" s="12" t="str">
        <f t="array" aca="1" ref="E75" ca="1">IFERROR(INDEX(get_cat[[#All],[Email]],MATCH('County and Category Lookup'!$C75&amp;$D$3,get_cat[[#All],[Vendor Name]]&amp;get_cat[[#All],[Category]],0),),"")</f>
        <v/>
      </c>
      <c r="F75" s="15" t="str">
        <f t="array" aca="1" ref="F75" ca="1">HYPERLINK("https://www.commbuys.com/bso/external/purchaseorder/poSummary.sdo?docId="&amp;IFERROR(INDEX(get_cat[[#All],[COMMBUYS MBPO Link]],MATCH('County and Category Lookup'!$C75&amp;$D$3,get_cat[[#All],[Vendor Name]]&amp;get_cat[[#All],[Category]],0),),"")&amp;"&amp;releaseNbr=0&amp;parentUrl=contract",IFERROR(INDEX(get_cat[[#All],[COMMBUYS MBPO Link]],MATCH('County and Category Lookup'!$C75&amp;$D$3,get_cat[[#All],[Vendor Name]]&amp;get_cat[[#All],[Category]],0),),""))</f>
        <v/>
      </c>
      <c r="G75" s="11" t="str">
        <f t="array" aca="1" ref="G75" ca="1">IFERROR(INDEX(get_cat[[#All],[Prompt Pay]],MATCH('County and Category Lookup'!$C75&amp;$D$3,get_cat[[#All],[Vendor Name]]&amp;get_cat[[#All],[Category]],0),),"")</f>
        <v/>
      </c>
      <c r="H75" s="11" t="str">
        <f t="array" aca="1" ref="H75" ca="1">IFERROR(INDEX(get_cat[[#All],[% Markup Prevailing Wage]],MATCH('County and Category Lookup'!$C75&amp;$D$3,get_cat[[#All],[Vendor Name]]&amp;get_cat[[#All],[Category]],0),),"")</f>
        <v/>
      </c>
      <c r="I75" s="11" t="str">
        <f t="array" aca="1" ref="I75" ca="1">IFERROR(INDEX(get_cat[[#All],[OSD Contract Manager]],MATCH('County and Category Lookup'!$C75&amp;$D$3,get_cat[[#All],[Vendor Name]]&amp;get_cat[[#All],[Category]],0),),"")</f>
        <v/>
      </c>
    </row>
    <row r="76" spans="2:9" ht="85.2" customHeight="1" x14ac:dyDescent="0.3">
      <c r="B76" s="11" t="str">
        <f t="array" aca="1" ref="B76" ca="1">IFERROR(INDEX(get_cat[[#All],[Contract Doc ID]],MATCH('County and Category Lookup'!$C76&amp;$D$3,get_cat[[#All],[Vendor Name]]&amp;get_cat[[#All],[Category]],0),),"")</f>
        <v/>
      </c>
      <c r="C76" s="12" t="str">
        <f t="array" aca="1" ref="C76" ca="1">IFERROR(INDEX(get_cat[[#All],[Vendor Name]],SMALL(IF(INDIRECT("get_cat[[#All],["&amp;$D$2&amp;"]]")="x",ROW(get_cat[[#All],[Vendor Name]])),ROW(71:71)),1),"")</f>
        <v/>
      </c>
      <c r="D76" s="11" t="str">
        <f t="array" aca="1" ref="D76" ca="1">IFERROR(INDEX(get_cat[[#All],[Vendor Contact Info]],MATCH('County and Category Lookup'!$C76&amp;$D$3,get_cat[[#All],[Vendor Name]]&amp;get_cat[[#All],[Category]],0),),"")</f>
        <v/>
      </c>
      <c r="E76" s="12" t="str">
        <f t="array" aca="1" ref="E76" ca="1">IFERROR(INDEX(get_cat[[#All],[Email]],MATCH('County and Category Lookup'!$C76&amp;$D$3,get_cat[[#All],[Vendor Name]]&amp;get_cat[[#All],[Category]],0),),"")</f>
        <v/>
      </c>
      <c r="F76" s="15" t="str">
        <f t="array" aca="1" ref="F76" ca="1">HYPERLINK("https://www.commbuys.com/bso/external/purchaseorder/poSummary.sdo?docId="&amp;IFERROR(INDEX(get_cat[[#All],[COMMBUYS MBPO Link]],MATCH('County and Category Lookup'!$C76&amp;$D$3,get_cat[[#All],[Vendor Name]]&amp;get_cat[[#All],[Category]],0),),"")&amp;"&amp;releaseNbr=0&amp;parentUrl=contract",IFERROR(INDEX(get_cat[[#All],[COMMBUYS MBPO Link]],MATCH('County and Category Lookup'!$C76&amp;$D$3,get_cat[[#All],[Vendor Name]]&amp;get_cat[[#All],[Category]],0),),""))</f>
        <v/>
      </c>
      <c r="G76" s="11" t="str">
        <f t="array" aca="1" ref="G76" ca="1">IFERROR(INDEX(get_cat[[#All],[Prompt Pay]],MATCH('County and Category Lookup'!$C76&amp;$D$3,get_cat[[#All],[Vendor Name]]&amp;get_cat[[#All],[Category]],0),),"")</f>
        <v/>
      </c>
      <c r="H76" s="11" t="str">
        <f t="array" aca="1" ref="H76" ca="1">IFERROR(INDEX(get_cat[[#All],[% Markup Prevailing Wage]],MATCH('County and Category Lookup'!$C76&amp;$D$3,get_cat[[#All],[Vendor Name]]&amp;get_cat[[#All],[Category]],0),),"")</f>
        <v/>
      </c>
      <c r="I76" s="11" t="str">
        <f t="array" aca="1" ref="I76" ca="1">IFERROR(INDEX(get_cat[[#All],[OSD Contract Manager]],MATCH('County and Category Lookup'!$C76&amp;$D$3,get_cat[[#All],[Vendor Name]]&amp;get_cat[[#All],[Category]],0),),"")</f>
        <v/>
      </c>
    </row>
    <row r="77" spans="2:9" ht="85.2" customHeight="1" x14ac:dyDescent="0.3">
      <c r="B77" s="11" t="str">
        <f t="array" aca="1" ref="B77" ca="1">IFERROR(INDEX(get_cat[[#All],[Contract Doc ID]],MATCH('County and Category Lookup'!$C77&amp;$D$3,get_cat[[#All],[Vendor Name]]&amp;get_cat[[#All],[Category]],0),),"")</f>
        <v/>
      </c>
      <c r="C77" s="12" t="str">
        <f t="array" aca="1" ref="C77" ca="1">IFERROR(INDEX(get_cat[[#All],[Vendor Name]],SMALL(IF(INDIRECT("get_cat[[#All],["&amp;$D$2&amp;"]]")="x",ROW(get_cat[[#All],[Vendor Name]])),ROW(72:72)),1),"")</f>
        <v/>
      </c>
      <c r="D77" s="11" t="str">
        <f t="array" aca="1" ref="D77" ca="1">IFERROR(INDEX(get_cat[[#All],[Vendor Contact Info]],MATCH('County and Category Lookup'!$C77&amp;$D$3,get_cat[[#All],[Vendor Name]]&amp;get_cat[[#All],[Category]],0),),"")</f>
        <v/>
      </c>
      <c r="E77" s="12" t="str">
        <f t="array" aca="1" ref="E77" ca="1">IFERROR(INDEX(get_cat[[#All],[Email]],MATCH('County and Category Lookup'!$C77&amp;$D$3,get_cat[[#All],[Vendor Name]]&amp;get_cat[[#All],[Category]],0),),"")</f>
        <v/>
      </c>
      <c r="F77" s="15" t="str">
        <f t="array" aca="1" ref="F77" ca="1">HYPERLINK("https://www.commbuys.com/bso/external/purchaseorder/poSummary.sdo?docId="&amp;IFERROR(INDEX(get_cat[[#All],[COMMBUYS MBPO Link]],MATCH('County and Category Lookup'!$C77&amp;$D$3,get_cat[[#All],[Vendor Name]]&amp;get_cat[[#All],[Category]],0),),"")&amp;"&amp;releaseNbr=0&amp;parentUrl=contract",IFERROR(INDEX(get_cat[[#All],[COMMBUYS MBPO Link]],MATCH('County and Category Lookup'!$C77&amp;$D$3,get_cat[[#All],[Vendor Name]]&amp;get_cat[[#All],[Category]],0),),""))</f>
        <v/>
      </c>
      <c r="G77" s="11" t="str">
        <f t="array" aca="1" ref="G77" ca="1">IFERROR(INDEX(get_cat[[#All],[Prompt Pay]],MATCH('County and Category Lookup'!$C77&amp;$D$3,get_cat[[#All],[Vendor Name]]&amp;get_cat[[#All],[Category]],0),),"")</f>
        <v/>
      </c>
      <c r="H77" s="11" t="str">
        <f t="array" aca="1" ref="H77" ca="1">IFERROR(INDEX(get_cat[[#All],[% Markup Prevailing Wage]],MATCH('County and Category Lookup'!$C77&amp;$D$3,get_cat[[#All],[Vendor Name]]&amp;get_cat[[#All],[Category]],0),),"")</f>
        <v/>
      </c>
      <c r="I77" s="11" t="str">
        <f t="array" aca="1" ref="I77" ca="1">IFERROR(INDEX(get_cat[[#All],[OSD Contract Manager]],MATCH('County and Category Lookup'!$C77&amp;$D$3,get_cat[[#All],[Vendor Name]]&amp;get_cat[[#All],[Category]],0),),"")</f>
        <v/>
      </c>
    </row>
    <row r="78" spans="2:9" ht="85.2" customHeight="1" x14ac:dyDescent="0.3">
      <c r="B78" s="11" t="str">
        <f t="array" aca="1" ref="B78" ca="1">IFERROR(INDEX(get_cat[[#All],[Contract Doc ID]],MATCH('County and Category Lookup'!$C78&amp;$D$3,get_cat[[#All],[Vendor Name]]&amp;get_cat[[#All],[Category]],0),),"")</f>
        <v/>
      </c>
      <c r="C78" s="12" t="str">
        <f t="array" aca="1" ref="C78" ca="1">IFERROR(INDEX(get_cat[[#All],[Vendor Name]],SMALL(IF(INDIRECT("get_cat[[#All],["&amp;$D$2&amp;"]]")="x",ROW(get_cat[[#All],[Vendor Name]])),ROW(73:73)),1),"")</f>
        <v/>
      </c>
      <c r="D78" s="11" t="str">
        <f t="array" aca="1" ref="D78" ca="1">IFERROR(INDEX(get_cat[[#All],[Vendor Contact Info]],MATCH('County and Category Lookup'!$C78&amp;$D$3,get_cat[[#All],[Vendor Name]]&amp;get_cat[[#All],[Category]],0),),"")</f>
        <v/>
      </c>
      <c r="E78" s="12" t="str">
        <f t="array" aca="1" ref="E78" ca="1">IFERROR(INDEX(get_cat[[#All],[Email]],MATCH('County and Category Lookup'!$C78&amp;$D$3,get_cat[[#All],[Vendor Name]]&amp;get_cat[[#All],[Category]],0),),"")</f>
        <v/>
      </c>
      <c r="F78" s="15" t="str">
        <f t="array" aca="1" ref="F78" ca="1">HYPERLINK("https://www.commbuys.com/bso/external/purchaseorder/poSummary.sdo?docId="&amp;IFERROR(INDEX(get_cat[[#All],[COMMBUYS MBPO Link]],MATCH('County and Category Lookup'!$C78&amp;$D$3,get_cat[[#All],[Vendor Name]]&amp;get_cat[[#All],[Category]],0),),"")&amp;"&amp;releaseNbr=0&amp;parentUrl=contract",IFERROR(INDEX(get_cat[[#All],[COMMBUYS MBPO Link]],MATCH('County and Category Lookup'!$C78&amp;$D$3,get_cat[[#All],[Vendor Name]]&amp;get_cat[[#All],[Category]],0),),""))</f>
        <v/>
      </c>
      <c r="G78" s="11" t="str">
        <f t="array" aca="1" ref="G78" ca="1">IFERROR(INDEX(get_cat[[#All],[Prompt Pay]],MATCH('County and Category Lookup'!$C78&amp;$D$3,get_cat[[#All],[Vendor Name]]&amp;get_cat[[#All],[Category]],0),),"")</f>
        <v/>
      </c>
      <c r="H78" s="11" t="str">
        <f t="array" aca="1" ref="H78" ca="1">IFERROR(INDEX(get_cat[[#All],[% Markup Prevailing Wage]],MATCH('County and Category Lookup'!$C78&amp;$D$3,get_cat[[#All],[Vendor Name]]&amp;get_cat[[#All],[Category]],0),),"")</f>
        <v/>
      </c>
      <c r="I78" s="11" t="str">
        <f t="array" aca="1" ref="I78" ca="1">IFERROR(INDEX(get_cat[[#All],[OSD Contract Manager]],MATCH('County and Category Lookup'!$C78&amp;$D$3,get_cat[[#All],[Vendor Name]]&amp;get_cat[[#All],[Category]],0),),"")</f>
        <v/>
      </c>
    </row>
    <row r="79" spans="2:9" ht="85.2" customHeight="1" x14ac:dyDescent="0.3">
      <c r="B79" s="11" t="str">
        <f t="array" aca="1" ref="B79" ca="1">IFERROR(INDEX(get_cat[[#All],[Contract Doc ID]],MATCH('County and Category Lookup'!$C79&amp;$D$3,get_cat[[#All],[Vendor Name]]&amp;get_cat[[#All],[Category]],0),),"")</f>
        <v/>
      </c>
      <c r="C79" s="12" t="str">
        <f t="array" aca="1" ref="C79" ca="1">IFERROR(INDEX(get_cat[[#All],[Vendor Name]],SMALL(IF(INDIRECT("get_cat[[#All],["&amp;$D$2&amp;"]]")="x",ROW(get_cat[[#All],[Vendor Name]])),ROW(74:74)),1),"")</f>
        <v/>
      </c>
      <c r="D79" s="11" t="str">
        <f t="array" aca="1" ref="D79" ca="1">IFERROR(INDEX(get_cat[[#All],[Vendor Contact Info]],MATCH('County and Category Lookup'!$C79&amp;$D$3,get_cat[[#All],[Vendor Name]]&amp;get_cat[[#All],[Category]],0),),"")</f>
        <v/>
      </c>
      <c r="E79" s="12" t="str">
        <f t="array" aca="1" ref="E79" ca="1">IFERROR(INDEX(get_cat[[#All],[Email]],MATCH('County and Category Lookup'!$C79&amp;$D$3,get_cat[[#All],[Vendor Name]]&amp;get_cat[[#All],[Category]],0),),"")</f>
        <v/>
      </c>
      <c r="F79" s="15" t="str">
        <f t="array" aca="1" ref="F79" ca="1">HYPERLINK("https://www.commbuys.com/bso/external/purchaseorder/poSummary.sdo?docId="&amp;IFERROR(INDEX(get_cat[[#All],[COMMBUYS MBPO Link]],MATCH('County and Category Lookup'!$C79&amp;$D$3,get_cat[[#All],[Vendor Name]]&amp;get_cat[[#All],[Category]],0),),"")&amp;"&amp;releaseNbr=0&amp;parentUrl=contract",IFERROR(INDEX(get_cat[[#All],[COMMBUYS MBPO Link]],MATCH('County and Category Lookup'!$C79&amp;$D$3,get_cat[[#All],[Vendor Name]]&amp;get_cat[[#All],[Category]],0),),""))</f>
        <v/>
      </c>
      <c r="G79" s="11" t="str">
        <f t="array" aca="1" ref="G79" ca="1">IFERROR(INDEX(get_cat[[#All],[Prompt Pay]],MATCH('County and Category Lookup'!$C79&amp;$D$3,get_cat[[#All],[Vendor Name]]&amp;get_cat[[#All],[Category]],0),),"")</f>
        <v/>
      </c>
      <c r="H79" s="11" t="str">
        <f t="array" aca="1" ref="H79" ca="1">IFERROR(INDEX(get_cat[[#All],[% Markup Prevailing Wage]],MATCH('County and Category Lookup'!$C79&amp;$D$3,get_cat[[#All],[Vendor Name]]&amp;get_cat[[#All],[Category]],0),),"")</f>
        <v/>
      </c>
      <c r="I79" s="11" t="str">
        <f t="array" aca="1" ref="I79" ca="1">IFERROR(INDEX(get_cat[[#All],[OSD Contract Manager]],MATCH('County and Category Lookup'!$C79&amp;$D$3,get_cat[[#All],[Vendor Name]]&amp;get_cat[[#All],[Category]],0),),"")</f>
        <v/>
      </c>
    </row>
    <row r="80" spans="2:9" ht="85.2" customHeight="1" x14ac:dyDescent="0.3">
      <c r="B80" s="11" t="str">
        <f t="array" aca="1" ref="B80" ca="1">IFERROR(INDEX(get_cat[[#All],[Contract Doc ID]],MATCH('County and Category Lookup'!$C80&amp;$D$3,get_cat[[#All],[Vendor Name]]&amp;get_cat[[#All],[Category]],0),),"")</f>
        <v/>
      </c>
      <c r="C80" s="12" t="str">
        <f t="array" aca="1" ref="C80" ca="1">IFERROR(INDEX(get_cat[[#All],[Vendor Name]],SMALL(IF(INDIRECT("get_cat[[#All],["&amp;$D$2&amp;"]]")="x",ROW(get_cat[[#All],[Vendor Name]])),ROW(75:75)),1),"")</f>
        <v/>
      </c>
      <c r="D80" s="11" t="str">
        <f t="array" aca="1" ref="D80" ca="1">IFERROR(INDEX(get_cat[[#All],[Vendor Contact Info]],MATCH('County and Category Lookup'!$C80&amp;$D$3,get_cat[[#All],[Vendor Name]]&amp;get_cat[[#All],[Category]],0),),"")</f>
        <v/>
      </c>
      <c r="E80" s="12" t="str">
        <f t="array" aca="1" ref="E80" ca="1">IFERROR(INDEX(get_cat[[#All],[Email]],MATCH('County and Category Lookup'!$C80&amp;$D$3,get_cat[[#All],[Vendor Name]]&amp;get_cat[[#All],[Category]],0),),"")</f>
        <v/>
      </c>
      <c r="F80" s="15" t="str">
        <f t="array" aca="1" ref="F80" ca="1">HYPERLINK("https://www.commbuys.com/bso/external/purchaseorder/poSummary.sdo?docId="&amp;IFERROR(INDEX(get_cat[[#All],[COMMBUYS MBPO Link]],MATCH('County and Category Lookup'!$C80&amp;$D$3,get_cat[[#All],[Vendor Name]]&amp;get_cat[[#All],[Category]],0),),"")&amp;"&amp;releaseNbr=0&amp;parentUrl=contract",IFERROR(INDEX(get_cat[[#All],[COMMBUYS MBPO Link]],MATCH('County and Category Lookup'!$C80&amp;$D$3,get_cat[[#All],[Vendor Name]]&amp;get_cat[[#All],[Category]],0),),""))</f>
        <v/>
      </c>
      <c r="G80" s="11" t="str">
        <f t="array" aca="1" ref="G80" ca="1">IFERROR(INDEX(get_cat[[#All],[Prompt Pay]],MATCH('County and Category Lookup'!$C80&amp;$D$3,get_cat[[#All],[Vendor Name]]&amp;get_cat[[#All],[Category]],0),),"")</f>
        <v/>
      </c>
      <c r="H80" s="11" t="str">
        <f t="array" aca="1" ref="H80" ca="1">IFERROR(INDEX(get_cat[[#All],[% Markup Prevailing Wage]],MATCH('County and Category Lookup'!$C80&amp;$D$3,get_cat[[#All],[Vendor Name]]&amp;get_cat[[#All],[Category]],0),),"")</f>
        <v/>
      </c>
      <c r="I80" s="11" t="str">
        <f t="array" aca="1" ref="I80" ca="1">IFERROR(INDEX(get_cat[[#All],[OSD Contract Manager]],MATCH('County and Category Lookup'!$C80&amp;$D$3,get_cat[[#All],[Vendor Name]]&amp;get_cat[[#All],[Category]],0),),"")</f>
        <v/>
      </c>
    </row>
    <row r="81" spans="2:9" ht="85.2" customHeight="1" x14ac:dyDescent="0.3">
      <c r="B81" s="11" t="str">
        <f t="array" aca="1" ref="B81" ca="1">IFERROR(INDEX(get_cat[[#All],[Contract Doc ID]],MATCH('County and Category Lookup'!$C81&amp;$D$3,get_cat[[#All],[Vendor Name]]&amp;get_cat[[#All],[Category]],0),),"")</f>
        <v/>
      </c>
      <c r="C81" s="12" t="str">
        <f t="array" aca="1" ref="C81" ca="1">IFERROR(INDEX(get_cat[[#All],[Vendor Name]],SMALL(IF(INDIRECT("get_cat[[#All],["&amp;$D$2&amp;"]]")="x",ROW(get_cat[[#All],[Vendor Name]])),ROW(76:76)),1),"")</f>
        <v/>
      </c>
      <c r="D81" s="11" t="str">
        <f t="array" aca="1" ref="D81" ca="1">IFERROR(INDEX(get_cat[[#All],[Vendor Contact Info]],MATCH('County and Category Lookup'!$C81&amp;$D$3,get_cat[[#All],[Vendor Name]]&amp;get_cat[[#All],[Category]],0),),"")</f>
        <v/>
      </c>
      <c r="E81" s="12" t="str">
        <f t="array" aca="1" ref="E81" ca="1">IFERROR(INDEX(get_cat[[#All],[Email]],MATCH('County and Category Lookup'!$C81&amp;$D$3,get_cat[[#All],[Vendor Name]]&amp;get_cat[[#All],[Category]],0),),"")</f>
        <v/>
      </c>
      <c r="F81" s="15" t="str">
        <f t="array" aca="1" ref="F81" ca="1">HYPERLINK("https://www.commbuys.com/bso/external/purchaseorder/poSummary.sdo?docId="&amp;IFERROR(INDEX(get_cat[[#All],[COMMBUYS MBPO Link]],MATCH('County and Category Lookup'!$C81&amp;$D$3,get_cat[[#All],[Vendor Name]]&amp;get_cat[[#All],[Category]],0),),"")&amp;"&amp;releaseNbr=0&amp;parentUrl=contract",IFERROR(INDEX(get_cat[[#All],[COMMBUYS MBPO Link]],MATCH('County and Category Lookup'!$C81&amp;$D$3,get_cat[[#All],[Vendor Name]]&amp;get_cat[[#All],[Category]],0),),""))</f>
        <v/>
      </c>
      <c r="G81" s="11" t="str">
        <f t="array" aca="1" ref="G81" ca="1">IFERROR(INDEX(get_cat[[#All],[Prompt Pay]],MATCH('County and Category Lookup'!$C81&amp;$D$3,get_cat[[#All],[Vendor Name]]&amp;get_cat[[#All],[Category]],0),),"")</f>
        <v/>
      </c>
      <c r="H81" s="11" t="str">
        <f t="array" aca="1" ref="H81" ca="1">IFERROR(INDEX(get_cat[[#All],[% Markup Prevailing Wage]],MATCH('County and Category Lookup'!$C81&amp;$D$3,get_cat[[#All],[Vendor Name]]&amp;get_cat[[#All],[Category]],0),),"")</f>
        <v/>
      </c>
      <c r="I81" s="11" t="str">
        <f t="array" aca="1" ref="I81" ca="1">IFERROR(INDEX(get_cat[[#All],[OSD Contract Manager]],MATCH('County and Category Lookup'!$C81&amp;$D$3,get_cat[[#All],[Vendor Name]]&amp;get_cat[[#All],[Category]],0),),"")</f>
        <v/>
      </c>
    </row>
    <row r="82" spans="2:9" ht="85.2" customHeight="1" x14ac:dyDescent="0.3">
      <c r="B82" s="11" t="str">
        <f t="array" aca="1" ref="B82" ca="1">IFERROR(INDEX(get_cat[[#All],[Contract Doc ID]],MATCH('County and Category Lookup'!$C82&amp;$D$3,get_cat[[#All],[Vendor Name]]&amp;get_cat[[#All],[Category]],0),),"")</f>
        <v/>
      </c>
      <c r="C82" s="12" t="str">
        <f t="array" aca="1" ref="C82" ca="1">IFERROR(INDEX(get_cat[[#All],[Vendor Name]],SMALL(IF(INDIRECT("get_cat[[#All],["&amp;$D$2&amp;"]]")="x",ROW(get_cat[[#All],[Vendor Name]])),ROW(77:77)),1),"")</f>
        <v/>
      </c>
      <c r="D82" s="11" t="str">
        <f t="array" aca="1" ref="D82" ca="1">IFERROR(INDEX(get_cat[[#All],[Vendor Contact Info]],MATCH('County and Category Lookup'!$C82&amp;$D$3,get_cat[[#All],[Vendor Name]]&amp;get_cat[[#All],[Category]],0),),"")</f>
        <v/>
      </c>
      <c r="E82" s="12" t="str">
        <f t="array" aca="1" ref="E82" ca="1">IFERROR(INDEX(get_cat[[#All],[Email]],MATCH('County and Category Lookup'!$C82&amp;$D$3,get_cat[[#All],[Vendor Name]]&amp;get_cat[[#All],[Category]],0),),"")</f>
        <v/>
      </c>
      <c r="F82" s="15" t="str">
        <f t="array" aca="1" ref="F82" ca="1">HYPERLINK("https://www.commbuys.com/bso/external/purchaseorder/poSummary.sdo?docId="&amp;IFERROR(INDEX(get_cat[[#All],[COMMBUYS MBPO Link]],MATCH('County and Category Lookup'!$C82&amp;$D$3,get_cat[[#All],[Vendor Name]]&amp;get_cat[[#All],[Category]],0),),"")&amp;"&amp;releaseNbr=0&amp;parentUrl=contract",IFERROR(INDEX(get_cat[[#All],[COMMBUYS MBPO Link]],MATCH('County and Category Lookup'!$C82&amp;$D$3,get_cat[[#All],[Vendor Name]]&amp;get_cat[[#All],[Category]],0),),""))</f>
        <v/>
      </c>
      <c r="G82" s="11" t="str">
        <f t="array" aca="1" ref="G82" ca="1">IFERROR(INDEX(get_cat[[#All],[Prompt Pay]],MATCH('County and Category Lookup'!$C82&amp;$D$3,get_cat[[#All],[Vendor Name]]&amp;get_cat[[#All],[Category]],0),),"")</f>
        <v/>
      </c>
      <c r="H82" s="11" t="str">
        <f t="array" aca="1" ref="H82" ca="1">IFERROR(INDEX(get_cat[[#All],[% Markup Prevailing Wage]],MATCH('County and Category Lookup'!$C82&amp;$D$3,get_cat[[#All],[Vendor Name]]&amp;get_cat[[#All],[Category]],0),),"")</f>
        <v/>
      </c>
      <c r="I82" s="11" t="str">
        <f t="array" aca="1" ref="I82" ca="1">IFERROR(INDEX(get_cat[[#All],[OSD Contract Manager]],MATCH('County and Category Lookup'!$C82&amp;$D$3,get_cat[[#All],[Vendor Name]]&amp;get_cat[[#All],[Category]],0),),"")</f>
        <v/>
      </c>
    </row>
    <row r="83" spans="2:9" ht="85.2" customHeight="1" x14ac:dyDescent="0.3">
      <c r="B83" s="11" t="str">
        <f t="array" aca="1" ref="B83" ca="1">IFERROR(INDEX(get_cat[[#All],[Contract Doc ID]],MATCH('County and Category Lookup'!$C83&amp;$D$3,get_cat[[#All],[Vendor Name]]&amp;get_cat[[#All],[Category]],0),),"")</f>
        <v/>
      </c>
      <c r="C83" s="12" t="str">
        <f t="array" aca="1" ref="C83" ca="1">IFERROR(INDEX(get_cat[[#All],[Vendor Name]],SMALL(IF(INDIRECT("get_cat[[#All],["&amp;$D$2&amp;"]]")="x",ROW(get_cat[[#All],[Vendor Name]])),ROW(78:78)),1),"")</f>
        <v/>
      </c>
      <c r="D83" s="11" t="str">
        <f t="array" aca="1" ref="D83" ca="1">IFERROR(INDEX(get_cat[[#All],[Vendor Contact Info]],MATCH('County and Category Lookup'!$C83&amp;$D$3,get_cat[[#All],[Vendor Name]]&amp;get_cat[[#All],[Category]],0),),"")</f>
        <v/>
      </c>
      <c r="E83" s="12" t="str">
        <f t="array" aca="1" ref="E83" ca="1">IFERROR(INDEX(get_cat[[#All],[Email]],MATCH('County and Category Lookup'!$C83&amp;$D$3,get_cat[[#All],[Vendor Name]]&amp;get_cat[[#All],[Category]],0),),"")</f>
        <v/>
      </c>
      <c r="F83" s="15" t="str">
        <f t="array" aca="1" ref="F83" ca="1">HYPERLINK("https://www.commbuys.com/bso/external/purchaseorder/poSummary.sdo?docId="&amp;IFERROR(INDEX(get_cat[[#All],[COMMBUYS MBPO Link]],MATCH('County and Category Lookup'!$C83&amp;$D$3,get_cat[[#All],[Vendor Name]]&amp;get_cat[[#All],[Category]],0),),"")&amp;"&amp;releaseNbr=0&amp;parentUrl=contract",IFERROR(INDEX(get_cat[[#All],[COMMBUYS MBPO Link]],MATCH('County and Category Lookup'!$C83&amp;$D$3,get_cat[[#All],[Vendor Name]]&amp;get_cat[[#All],[Category]],0),),""))</f>
        <v/>
      </c>
      <c r="G83" s="11" t="str">
        <f t="array" aca="1" ref="G83" ca="1">IFERROR(INDEX(get_cat[[#All],[Prompt Pay]],MATCH('County and Category Lookup'!$C83&amp;$D$3,get_cat[[#All],[Vendor Name]]&amp;get_cat[[#All],[Category]],0),),"")</f>
        <v/>
      </c>
      <c r="H83" s="11" t="str">
        <f t="array" aca="1" ref="H83" ca="1">IFERROR(INDEX(get_cat[[#All],[% Markup Prevailing Wage]],MATCH('County and Category Lookup'!$C83&amp;$D$3,get_cat[[#All],[Vendor Name]]&amp;get_cat[[#All],[Category]],0),),"")</f>
        <v/>
      </c>
      <c r="I83" s="11" t="str">
        <f t="array" aca="1" ref="I83" ca="1">IFERROR(INDEX(get_cat[[#All],[OSD Contract Manager]],MATCH('County and Category Lookup'!$C83&amp;$D$3,get_cat[[#All],[Vendor Name]]&amp;get_cat[[#All],[Category]],0),),"")</f>
        <v/>
      </c>
    </row>
    <row r="84" spans="2:9" ht="85.2" customHeight="1" x14ac:dyDescent="0.3">
      <c r="B84" s="11" t="str">
        <f t="array" aca="1" ref="B84" ca="1">IFERROR(INDEX(get_cat[[#All],[Contract Doc ID]],MATCH('County and Category Lookup'!$C84&amp;$D$3,get_cat[[#All],[Vendor Name]]&amp;get_cat[[#All],[Category]],0),),"")</f>
        <v/>
      </c>
      <c r="C84" s="12" t="str">
        <f t="array" aca="1" ref="C84" ca="1">IFERROR(INDEX(get_cat[[#All],[Vendor Name]],SMALL(IF(INDIRECT("get_cat[[#All],["&amp;$D$2&amp;"]]")="x",ROW(get_cat[[#All],[Vendor Name]])),ROW(79:79)),1),"")</f>
        <v/>
      </c>
      <c r="D84" s="11" t="str">
        <f t="array" aca="1" ref="D84" ca="1">IFERROR(INDEX(get_cat[[#All],[Vendor Contact Info]],MATCH('County and Category Lookup'!$C84&amp;$D$3,get_cat[[#All],[Vendor Name]]&amp;get_cat[[#All],[Category]],0),),"")</f>
        <v/>
      </c>
      <c r="E84" s="12" t="str">
        <f t="array" aca="1" ref="E84" ca="1">IFERROR(INDEX(get_cat[[#All],[Email]],MATCH('County and Category Lookup'!$C84&amp;$D$3,get_cat[[#All],[Vendor Name]]&amp;get_cat[[#All],[Category]],0),),"")</f>
        <v/>
      </c>
      <c r="F84" s="15" t="str">
        <f t="array" aca="1" ref="F84" ca="1">HYPERLINK("https://www.commbuys.com/bso/external/purchaseorder/poSummary.sdo?docId="&amp;IFERROR(INDEX(get_cat[[#All],[COMMBUYS MBPO Link]],MATCH('County and Category Lookup'!$C84&amp;$D$3,get_cat[[#All],[Vendor Name]]&amp;get_cat[[#All],[Category]],0),),"")&amp;"&amp;releaseNbr=0&amp;parentUrl=contract",IFERROR(INDEX(get_cat[[#All],[COMMBUYS MBPO Link]],MATCH('County and Category Lookup'!$C84&amp;$D$3,get_cat[[#All],[Vendor Name]]&amp;get_cat[[#All],[Category]],0),),""))</f>
        <v/>
      </c>
      <c r="G84" s="11" t="str">
        <f t="array" aca="1" ref="G84" ca="1">IFERROR(INDEX(get_cat[[#All],[Prompt Pay]],MATCH('County and Category Lookup'!$C84&amp;$D$3,get_cat[[#All],[Vendor Name]]&amp;get_cat[[#All],[Category]],0),),"")</f>
        <v/>
      </c>
      <c r="H84" s="11" t="str">
        <f t="array" aca="1" ref="H84" ca="1">IFERROR(INDEX(get_cat[[#All],[% Markup Prevailing Wage]],MATCH('County and Category Lookup'!$C84&amp;$D$3,get_cat[[#All],[Vendor Name]]&amp;get_cat[[#All],[Category]],0),),"")</f>
        <v/>
      </c>
      <c r="I84" s="11" t="str">
        <f t="array" aca="1" ref="I84" ca="1">IFERROR(INDEX(get_cat[[#All],[OSD Contract Manager]],MATCH('County and Category Lookup'!$C84&amp;$D$3,get_cat[[#All],[Vendor Name]]&amp;get_cat[[#All],[Category]],0),),"")</f>
        <v/>
      </c>
    </row>
    <row r="85" spans="2:9" ht="85.2" customHeight="1" x14ac:dyDescent="0.3">
      <c r="B85" s="11" t="str">
        <f t="array" aca="1" ref="B85" ca="1">IFERROR(INDEX(get_cat[[#All],[Contract Doc ID]],MATCH('County and Category Lookup'!$C85&amp;$D$3,get_cat[[#All],[Vendor Name]]&amp;get_cat[[#All],[Category]],0),),"")</f>
        <v/>
      </c>
      <c r="C85" s="12" t="str">
        <f t="array" aca="1" ref="C85" ca="1">IFERROR(INDEX(get_cat[[#All],[Vendor Name]],SMALL(IF(INDIRECT("get_cat[[#All],["&amp;$D$2&amp;"]]")="x",ROW(get_cat[[#All],[Vendor Name]])),ROW(80:80)),1),"")</f>
        <v/>
      </c>
      <c r="D85" s="11" t="str">
        <f t="array" aca="1" ref="D85" ca="1">IFERROR(INDEX(get_cat[[#All],[Vendor Contact Info]],MATCH('County and Category Lookup'!$C85&amp;$D$3,get_cat[[#All],[Vendor Name]]&amp;get_cat[[#All],[Category]],0),),"")</f>
        <v/>
      </c>
      <c r="E85" s="12" t="str">
        <f t="array" aca="1" ref="E85" ca="1">IFERROR(INDEX(get_cat[[#All],[Email]],MATCH('County and Category Lookup'!$C85&amp;$D$3,get_cat[[#All],[Vendor Name]]&amp;get_cat[[#All],[Category]],0),),"")</f>
        <v/>
      </c>
      <c r="F85" s="15" t="str">
        <f t="array" aca="1" ref="F85" ca="1">HYPERLINK("https://www.commbuys.com/bso/external/purchaseorder/poSummary.sdo?docId="&amp;IFERROR(INDEX(get_cat[[#All],[COMMBUYS MBPO Link]],MATCH('County and Category Lookup'!$C85&amp;$D$3,get_cat[[#All],[Vendor Name]]&amp;get_cat[[#All],[Category]],0),),"")&amp;"&amp;releaseNbr=0&amp;parentUrl=contract",IFERROR(INDEX(get_cat[[#All],[COMMBUYS MBPO Link]],MATCH('County and Category Lookup'!$C85&amp;$D$3,get_cat[[#All],[Vendor Name]]&amp;get_cat[[#All],[Category]],0),),""))</f>
        <v/>
      </c>
      <c r="G85" s="11" t="str">
        <f t="array" aca="1" ref="G85" ca="1">IFERROR(INDEX(get_cat[[#All],[Prompt Pay]],MATCH('County and Category Lookup'!$C85&amp;$D$3,get_cat[[#All],[Vendor Name]]&amp;get_cat[[#All],[Category]],0),),"")</f>
        <v/>
      </c>
      <c r="H85" s="11" t="str">
        <f t="array" aca="1" ref="H85" ca="1">IFERROR(INDEX(get_cat[[#All],[% Markup Prevailing Wage]],MATCH('County and Category Lookup'!$C85&amp;$D$3,get_cat[[#All],[Vendor Name]]&amp;get_cat[[#All],[Category]],0),),"")</f>
        <v/>
      </c>
      <c r="I85" s="11" t="str">
        <f t="array" aca="1" ref="I85" ca="1">IFERROR(INDEX(get_cat[[#All],[OSD Contract Manager]],MATCH('County and Category Lookup'!$C85&amp;$D$3,get_cat[[#All],[Vendor Name]]&amp;get_cat[[#All],[Category]],0),),"")</f>
        <v/>
      </c>
    </row>
    <row r="86" spans="2:9" ht="85.2" customHeight="1" x14ac:dyDescent="0.3">
      <c r="B86" s="11" t="str">
        <f t="array" aca="1" ref="B86" ca="1">IFERROR(INDEX(get_cat[[#All],[Contract Doc ID]],MATCH('County and Category Lookup'!$C86&amp;$D$3,get_cat[[#All],[Vendor Name]]&amp;get_cat[[#All],[Category]],0),),"")</f>
        <v/>
      </c>
      <c r="C86" s="12" t="str">
        <f t="array" aca="1" ref="C86" ca="1">IFERROR(INDEX(get_cat[[#All],[Vendor Name]],SMALL(IF(INDIRECT("get_cat[[#All],["&amp;$D$2&amp;"]]")="x",ROW(get_cat[[#All],[Vendor Name]])),ROW(81:81)),1),"")</f>
        <v/>
      </c>
      <c r="D86" s="11" t="str">
        <f t="array" aca="1" ref="D86" ca="1">IFERROR(INDEX(get_cat[[#All],[Vendor Contact Info]],MATCH('County and Category Lookup'!$C86&amp;$D$3,get_cat[[#All],[Vendor Name]]&amp;get_cat[[#All],[Category]],0),),"")</f>
        <v/>
      </c>
      <c r="E86" s="12" t="str">
        <f t="array" aca="1" ref="E86" ca="1">IFERROR(INDEX(get_cat[[#All],[Email]],MATCH('County and Category Lookup'!$C86&amp;$D$3,get_cat[[#All],[Vendor Name]]&amp;get_cat[[#All],[Category]],0),),"")</f>
        <v/>
      </c>
      <c r="F86" s="15" t="str">
        <f t="array" aca="1" ref="F86" ca="1">HYPERLINK("https://www.commbuys.com/bso/external/purchaseorder/poSummary.sdo?docId="&amp;IFERROR(INDEX(get_cat[[#All],[COMMBUYS MBPO Link]],MATCH('County and Category Lookup'!$C86&amp;$D$3,get_cat[[#All],[Vendor Name]]&amp;get_cat[[#All],[Category]],0),),"")&amp;"&amp;releaseNbr=0&amp;parentUrl=contract",IFERROR(INDEX(get_cat[[#All],[COMMBUYS MBPO Link]],MATCH('County and Category Lookup'!$C86&amp;$D$3,get_cat[[#All],[Vendor Name]]&amp;get_cat[[#All],[Category]],0),),""))</f>
        <v/>
      </c>
      <c r="G86" s="11" t="str">
        <f t="array" aca="1" ref="G86" ca="1">IFERROR(INDEX(get_cat[[#All],[Prompt Pay]],MATCH('County and Category Lookup'!$C86&amp;$D$3,get_cat[[#All],[Vendor Name]]&amp;get_cat[[#All],[Category]],0),),"")</f>
        <v/>
      </c>
      <c r="H86" s="11" t="str">
        <f t="array" aca="1" ref="H86" ca="1">IFERROR(INDEX(get_cat[[#All],[% Markup Prevailing Wage]],MATCH('County and Category Lookup'!$C86&amp;$D$3,get_cat[[#All],[Vendor Name]]&amp;get_cat[[#All],[Category]],0),),"")</f>
        <v/>
      </c>
      <c r="I86" s="11" t="str">
        <f t="array" aca="1" ref="I86" ca="1">IFERROR(INDEX(get_cat[[#All],[OSD Contract Manager]],MATCH('County and Category Lookup'!$C86&amp;$D$3,get_cat[[#All],[Vendor Name]]&amp;get_cat[[#All],[Category]],0),),"")</f>
        <v/>
      </c>
    </row>
    <row r="87" spans="2:9" ht="85.2" customHeight="1" x14ac:dyDescent="0.3">
      <c r="B87" s="11" t="str">
        <f t="array" aca="1" ref="B87" ca="1">IFERROR(INDEX(get_cat[[#All],[Contract Doc ID]],MATCH('County and Category Lookup'!$C87&amp;$D$3,get_cat[[#All],[Vendor Name]]&amp;get_cat[[#All],[Category]],0),),"")</f>
        <v/>
      </c>
      <c r="C87" s="12" t="str">
        <f t="array" aca="1" ref="C87" ca="1">IFERROR(INDEX(get_cat[[#All],[Vendor Name]],SMALL(IF(INDIRECT("get_cat[[#All],["&amp;$D$2&amp;"]]")="x",ROW(get_cat[[#All],[Vendor Name]])),ROW(82:82)),1),"")</f>
        <v/>
      </c>
      <c r="D87" s="11" t="str">
        <f t="array" aca="1" ref="D87" ca="1">IFERROR(INDEX(get_cat[[#All],[Vendor Contact Info]],MATCH('County and Category Lookup'!$C87&amp;$D$3,get_cat[[#All],[Vendor Name]]&amp;get_cat[[#All],[Category]],0),),"")</f>
        <v/>
      </c>
      <c r="E87" s="12" t="str">
        <f t="array" aca="1" ref="E87" ca="1">IFERROR(INDEX(get_cat[[#All],[Email]],MATCH('County and Category Lookup'!$C87&amp;$D$3,get_cat[[#All],[Vendor Name]]&amp;get_cat[[#All],[Category]],0),),"")</f>
        <v/>
      </c>
      <c r="F87" s="15" t="str">
        <f t="array" aca="1" ref="F87" ca="1">HYPERLINK("https://www.commbuys.com/bso/external/purchaseorder/poSummary.sdo?docId="&amp;IFERROR(INDEX(get_cat[[#All],[COMMBUYS MBPO Link]],MATCH('County and Category Lookup'!$C87&amp;$D$3,get_cat[[#All],[Vendor Name]]&amp;get_cat[[#All],[Category]],0),),"")&amp;"&amp;releaseNbr=0&amp;parentUrl=contract",IFERROR(INDEX(get_cat[[#All],[COMMBUYS MBPO Link]],MATCH('County and Category Lookup'!$C87&amp;$D$3,get_cat[[#All],[Vendor Name]]&amp;get_cat[[#All],[Category]],0),),""))</f>
        <v/>
      </c>
      <c r="G87" s="11" t="str">
        <f t="array" aca="1" ref="G87" ca="1">IFERROR(INDEX(get_cat[[#All],[Prompt Pay]],MATCH('County and Category Lookup'!$C87&amp;$D$3,get_cat[[#All],[Vendor Name]]&amp;get_cat[[#All],[Category]],0),),"")</f>
        <v/>
      </c>
      <c r="H87" s="11" t="str">
        <f t="array" aca="1" ref="H87" ca="1">IFERROR(INDEX(get_cat[[#All],[% Markup Prevailing Wage]],MATCH('County and Category Lookup'!$C87&amp;$D$3,get_cat[[#All],[Vendor Name]]&amp;get_cat[[#All],[Category]],0),),"")</f>
        <v/>
      </c>
      <c r="I87" s="11" t="str">
        <f t="array" aca="1" ref="I87" ca="1">IFERROR(INDEX(get_cat[[#All],[OSD Contract Manager]],MATCH('County and Category Lookup'!$C87&amp;$D$3,get_cat[[#All],[Vendor Name]]&amp;get_cat[[#All],[Category]],0),),"")</f>
        <v/>
      </c>
    </row>
    <row r="88" spans="2:9" ht="85.2" customHeight="1" x14ac:dyDescent="0.3">
      <c r="B88" s="11" t="str">
        <f t="array" aca="1" ref="B88" ca="1">IFERROR(INDEX(get_cat[[#All],[Contract Doc ID]],MATCH('County and Category Lookup'!$C88&amp;$D$3,get_cat[[#All],[Vendor Name]]&amp;get_cat[[#All],[Category]],0),),"")</f>
        <v/>
      </c>
      <c r="C88" s="12" t="str">
        <f t="array" aca="1" ref="C88" ca="1">IFERROR(INDEX(get_cat[[#All],[Vendor Name]],SMALL(IF(INDIRECT("get_cat[[#All],["&amp;$D$2&amp;"]]")="x",ROW(get_cat[[#All],[Vendor Name]])),ROW(83:83)),1),"")</f>
        <v/>
      </c>
      <c r="D88" s="11" t="str">
        <f t="array" aca="1" ref="D88" ca="1">IFERROR(INDEX(get_cat[[#All],[Vendor Contact Info]],MATCH('County and Category Lookup'!$C88&amp;$D$3,get_cat[[#All],[Vendor Name]]&amp;get_cat[[#All],[Category]],0),),"")</f>
        <v/>
      </c>
      <c r="E88" s="12" t="str">
        <f t="array" aca="1" ref="E88" ca="1">IFERROR(INDEX(get_cat[[#All],[Email]],MATCH('County and Category Lookup'!$C88&amp;$D$3,get_cat[[#All],[Vendor Name]]&amp;get_cat[[#All],[Category]],0),),"")</f>
        <v/>
      </c>
      <c r="F88" s="15" t="str">
        <f t="array" aca="1" ref="F88" ca="1">HYPERLINK("https://www.commbuys.com/bso/external/purchaseorder/poSummary.sdo?docId="&amp;IFERROR(INDEX(get_cat[[#All],[COMMBUYS MBPO Link]],MATCH('County and Category Lookup'!$C88&amp;$D$3,get_cat[[#All],[Vendor Name]]&amp;get_cat[[#All],[Category]],0),),"")&amp;"&amp;releaseNbr=0&amp;parentUrl=contract",IFERROR(INDEX(get_cat[[#All],[COMMBUYS MBPO Link]],MATCH('County and Category Lookup'!$C88&amp;$D$3,get_cat[[#All],[Vendor Name]]&amp;get_cat[[#All],[Category]],0),),""))</f>
        <v/>
      </c>
      <c r="G88" s="11" t="str">
        <f t="array" aca="1" ref="G88" ca="1">IFERROR(INDEX(get_cat[[#All],[Prompt Pay]],MATCH('County and Category Lookup'!$C88&amp;$D$3,get_cat[[#All],[Vendor Name]]&amp;get_cat[[#All],[Category]],0),),"")</f>
        <v/>
      </c>
      <c r="H88" s="11" t="str">
        <f t="array" aca="1" ref="H88" ca="1">IFERROR(INDEX(get_cat[[#All],[% Markup Prevailing Wage]],MATCH('County and Category Lookup'!$C88&amp;$D$3,get_cat[[#All],[Vendor Name]]&amp;get_cat[[#All],[Category]],0),),"")</f>
        <v/>
      </c>
      <c r="I88" s="11" t="str">
        <f t="array" aca="1" ref="I88" ca="1">IFERROR(INDEX(get_cat[[#All],[OSD Contract Manager]],MATCH('County and Category Lookup'!$C88&amp;$D$3,get_cat[[#All],[Vendor Name]]&amp;get_cat[[#All],[Category]],0),),"")</f>
        <v/>
      </c>
    </row>
    <row r="89" spans="2:9" ht="85.2" customHeight="1" x14ac:dyDescent="0.3">
      <c r="B89" s="11" t="str">
        <f t="array" aca="1" ref="B89" ca="1">IFERROR(INDEX(get_cat[[#All],[Contract Doc ID]],MATCH('County and Category Lookup'!$C89&amp;$D$3,get_cat[[#All],[Vendor Name]]&amp;get_cat[[#All],[Category]],0),),"")</f>
        <v/>
      </c>
      <c r="C89" s="12" t="str">
        <f t="array" aca="1" ref="C89" ca="1">IFERROR(INDEX(get_cat[[#All],[Vendor Name]],SMALL(IF(INDIRECT("get_cat[[#All],["&amp;$D$2&amp;"]]")="x",ROW(get_cat[[#All],[Vendor Name]])),ROW(84:84)),1),"")</f>
        <v/>
      </c>
      <c r="D89" s="11" t="str">
        <f t="array" aca="1" ref="D89" ca="1">IFERROR(INDEX(get_cat[[#All],[Vendor Contact Info]],MATCH('County and Category Lookup'!$C89&amp;$D$3,get_cat[[#All],[Vendor Name]]&amp;get_cat[[#All],[Category]],0),),"")</f>
        <v/>
      </c>
      <c r="E89" s="12" t="str">
        <f t="array" aca="1" ref="E89" ca="1">IFERROR(INDEX(get_cat[[#All],[Email]],MATCH('County and Category Lookup'!$C89&amp;$D$3,get_cat[[#All],[Vendor Name]]&amp;get_cat[[#All],[Category]],0),),"")</f>
        <v/>
      </c>
      <c r="F89" s="15" t="str">
        <f t="array" aca="1" ref="F89" ca="1">HYPERLINK("https://www.commbuys.com/bso/external/purchaseorder/poSummary.sdo?docId="&amp;IFERROR(INDEX(get_cat[[#All],[COMMBUYS MBPO Link]],MATCH('County and Category Lookup'!$C89&amp;$D$3,get_cat[[#All],[Vendor Name]]&amp;get_cat[[#All],[Category]],0),),"")&amp;"&amp;releaseNbr=0&amp;parentUrl=contract",IFERROR(INDEX(get_cat[[#All],[COMMBUYS MBPO Link]],MATCH('County and Category Lookup'!$C89&amp;$D$3,get_cat[[#All],[Vendor Name]]&amp;get_cat[[#All],[Category]],0),),""))</f>
        <v/>
      </c>
      <c r="G89" s="11" t="str">
        <f t="array" aca="1" ref="G89" ca="1">IFERROR(INDEX(get_cat[[#All],[Prompt Pay]],MATCH('County and Category Lookup'!$C89&amp;$D$3,get_cat[[#All],[Vendor Name]]&amp;get_cat[[#All],[Category]],0),),"")</f>
        <v/>
      </c>
      <c r="H89" s="11" t="str">
        <f t="array" aca="1" ref="H89" ca="1">IFERROR(INDEX(get_cat[[#All],[% Markup Prevailing Wage]],MATCH('County and Category Lookup'!$C89&amp;$D$3,get_cat[[#All],[Vendor Name]]&amp;get_cat[[#All],[Category]],0),),"")</f>
        <v/>
      </c>
      <c r="I89" s="11" t="str">
        <f t="array" aca="1" ref="I89" ca="1">IFERROR(INDEX(get_cat[[#All],[OSD Contract Manager]],MATCH('County and Category Lookup'!$C89&amp;$D$3,get_cat[[#All],[Vendor Name]]&amp;get_cat[[#All],[Category]],0),),"")</f>
        <v/>
      </c>
    </row>
    <row r="90" spans="2:9" ht="85.2" customHeight="1" x14ac:dyDescent="0.3">
      <c r="B90" s="11" t="str">
        <f t="array" aca="1" ref="B90" ca="1">IFERROR(INDEX(get_cat[[#All],[Contract Doc ID]],MATCH('County and Category Lookup'!$C90&amp;$D$3,get_cat[[#All],[Vendor Name]]&amp;get_cat[[#All],[Category]],0),),"")</f>
        <v/>
      </c>
      <c r="C90" s="12" t="str">
        <f t="array" aca="1" ref="C90" ca="1">IFERROR(INDEX(get_cat[[#All],[Vendor Name]],SMALL(IF(INDIRECT("get_cat[[#All],["&amp;$D$2&amp;"]]")="x",ROW(get_cat[[#All],[Vendor Name]])),ROW(85:85)),1),"")</f>
        <v/>
      </c>
      <c r="D90" s="11" t="str">
        <f t="array" aca="1" ref="D90" ca="1">IFERROR(INDEX(get_cat[[#All],[Vendor Contact Info]],MATCH('County and Category Lookup'!$C90&amp;$D$3,get_cat[[#All],[Vendor Name]]&amp;get_cat[[#All],[Category]],0),),"")</f>
        <v/>
      </c>
      <c r="E90" s="12" t="str">
        <f t="array" aca="1" ref="E90" ca="1">IFERROR(INDEX(get_cat[[#All],[Email]],MATCH('County and Category Lookup'!$C90&amp;$D$3,get_cat[[#All],[Vendor Name]]&amp;get_cat[[#All],[Category]],0),),"")</f>
        <v/>
      </c>
      <c r="F90" s="15" t="str">
        <f t="array" aca="1" ref="F90" ca="1">HYPERLINK("https://www.commbuys.com/bso/external/purchaseorder/poSummary.sdo?docId="&amp;IFERROR(INDEX(get_cat[[#All],[COMMBUYS MBPO Link]],MATCH('County and Category Lookup'!$C90&amp;$D$3,get_cat[[#All],[Vendor Name]]&amp;get_cat[[#All],[Category]],0),),"")&amp;"&amp;releaseNbr=0&amp;parentUrl=contract",IFERROR(INDEX(get_cat[[#All],[COMMBUYS MBPO Link]],MATCH('County and Category Lookup'!$C90&amp;$D$3,get_cat[[#All],[Vendor Name]]&amp;get_cat[[#All],[Category]],0),),""))</f>
        <v/>
      </c>
      <c r="G90" s="11" t="str">
        <f t="array" aca="1" ref="G90" ca="1">IFERROR(INDEX(get_cat[[#All],[Prompt Pay]],MATCH('County and Category Lookup'!$C90&amp;$D$3,get_cat[[#All],[Vendor Name]]&amp;get_cat[[#All],[Category]],0),),"")</f>
        <v/>
      </c>
      <c r="H90" s="11" t="str">
        <f t="array" aca="1" ref="H90" ca="1">IFERROR(INDEX(get_cat[[#All],[% Markup Prevailing Wage]],MATCH('County and Category Lookup'!$C90&amp;$D$3,get_cat[[#All],[Vendor Name]]&amp;get_cat[[#All],[Category]],0),),"")</f>
        <v/>
      </c>
      <c r="I90" s="11" t="str">
        <f t="array" aca="1" ref="I90" ca="1">IFERROR(INDEX(get_cat[[#All],[OSD Contract Manager]],MATCH('County and Category Lookup'!$C90&amp;$D$3,get_cat[[#All],[Vendor Name]]&amp;get_cat[[#All],[Category]],0),),"")</f>
        <v/>
      </c>
    </row>
    <row r="91" spans="2:9" ht="85.2" customHeight="1" x14ac:dyDescent="0.3">
      <c r="B91" s="11" t="str">
        <f t="array" aca="1" ref="B91" ca="1">IFERROR(INDEX(get_cat[[#All],[Contract Doc ID]],MATCH('County and Category Lookup'!$C91&amp;$D$3,get_cat[[#All],[Vendor Name]]&amp;get_cat[[#All],[Category]],0),),"")</f>
        <v/>
      </c>
      <c r="C91" s="12" t="str">
        <f t="array" aca="1" ref="C91" ca="1">IFERROR(INDEX(get_cat[[#All],[Vendor Name]],SMALL(IF(INDIRECT("get_cat[[#All],["&amp;$D$2&amp;"]]")="x",ROW(get_cat[[#All],[Vendor Name]])),ROW(86:86)),1),"")</f>
        <v/>
      </c>
      <c r="D91" s="11" t="str">
        <f t="array" aca="1" ref="D91" ca="1">IFERROR(INDEX(get_cat[[#All],[Vendor Contact Info]],MATCH('County and Category Lookup'!$C91&amp;$D$3,get_cat[[#All],[Vendor Name]]&amp;get_cat[[#All],[Category]],0),),"")</f>
        <v/>
      </c>
      <c r="E91" s="12" t="str">
        <f t="array" aca="1" ref="E91" ca="1">IFERROR(INDEX(get_cat[[#All],[Email]],MATCH('County and Category Lookup'!$C91&amp;$D$3,get_cat[[#All],[Vendor Name]]&amp;get_cat[[#All],[Category]],0),),"")</f>
        <v/>
      </c>
      <c r="F91" s="15" t="str">
        <f t="array" aca="1" ref="F91" ca="1">HYPERLINK("https://www.commbuys.com/bso/external/purchaseorder/poSummary.sdo?docId="&amp;IFERROR(INDEX(get_cat[[#All],[COMMBUYS MBPO Link]],MATCH('County and Category Lookup'!$C91&amp;$D$3,get_cat[[#All],[Vendor Name]]&amp;get_cat[[#All],[Category]],0),),"")&amp;"&amp;releaseNbr=0&amp;parentUrl=contract",IFERROR(INDEX(get_cat[[#All],[COMMBUYS MBPO Link]],MATCH('County and Category Lookup'!$C91&amp;$D$3,get_cat[[#All],[Vendor Name]]&amp;get_cat[[#All],[Category]],0),),""))</f>
        <v/>
      </c>
      <c r="G91" s="11" t="str">
        <f t="array" aca="1" ref="G91" ca="1">IFERROR(INDEX(get_cat[[#All],[Prompt Pay]],MATCH('County and Category Lookup'!$C91&amp;$D$3,get_cat[[#All],[Vendor Name]]&amp;get_cat[[#All],[Category]],0),),"")</f>
        <v/>
      </c>
      <c r="H91" s="11" t="str">
        <f t="array" aca="1" ref="H91" ca="1">IFERROR(INDEX(get_cat[[#All],[% Markup Prevailing Wage]],MATCH('County and Category Lookup'!$C91&amp;$D$3,get_cat[[#All],[Vendor Name]]&amp;get_cat[[#All],[Category]],0),),"")</f>
        <v/>
      </c>
      <c r="I91" s="11" t="str">
        <f t="array" aca="1" ref="I91" ca="1">IFERROR(INDEX(get_cat[[#All],[OSD Contract Manager]],MATCH('County and Category Lookup'!$C91&amp;$D$3,get_cat[[#All],[Vendor Name]]&amp;get_cat[[#All],[Category]],0),),"")</f>
        <v/>
      </c>
    </row>
    <row r="92" spans="2:9" ht="85.2" customHeight="1" x14ac:dyDescent="0.3">
      <c r="B92" s="11" t="str">
        <f t="array" aca="1" ref="B92" ca="1">IFERROR(INDEX(get_cat[[#All],[Contract Doc ID]],MATCH('County and Category Lookup'!$C92&amp;$D$3,get_cat[[#All],[Vendor Name]]&amp;get_cat[[#All],[Category]],0),),"")</f>
        <v/>
      </c>
      <c r="C92" s="12" t="str">
        <f t="array" aca="1" ref="C92" ca="1">IFERROR(INDEX(get_cat[[#All],[Vendor Name]],SMALL(IF(INDIRECT("get_cat[[#All],["&amp;$D$2&amp;"]]")="x",ROW(get_cat[[#All],[Vendor Name]])),ROW(87:87)),1),"")</f>
        <v/>
      </c>
      <c r="D92" s="11" t="str">
        <f t="array" aca="1" ref="D92" ca="1">IFERROR(INDEX(get_cat[[#All],[Vendor Contact Info]],MATCH('County and Category Lookup'!$C92&amp;$D$3,get_cat[[#All],[Vendor Name]]&amp;get_cat[[#All],[Category]],0),),"")</f>
        <v/>
      </c>
      <c r="E92" s="12" t="str">
        <f t="array" aca="1" ref="E92" ca="1">IFERROR(INDEX(get_cat[[#All],[Email]],MATCH('County and Category Lookup'!$C92&amp;$D$3,get_cat[[#All],[Vendor Name]]&amp;get_cat[[#All],[Category]],0),),"")</f>
        <v/>
      </c>
      <c r="F92" s="15" t="str">
        <f t="array" aca="1" ref="F92" ca="1">HYPERLINK("https://www.commbuys.com/bso/external/purchaseorder/poSummary.sdo?docId="&amp;IFERROR(INDEX(get_cat[[#All],[COMMBUYS MBPO Link]],MATCH('County and Category Lookup'!$C92&amp;$D$3,get_cat[[#All],[Vendor Name]]&amp;get_cat[[#All],[Category]],0),),"")&amp;"&amp;releaseNbr=0&amp;parentUrl=contract",IFERROR(INDEX(get_cat[[#All],[COMMBUYS MBPO Link]],MATCH('County and Category Lookup'!$C92&amp;$D$3,get_cat[[#All],[Vendor Name]]&amp;get_cat[[#All],[Category]],0),),""))</f>
        <v/>
      </c>
      <c r="G92" s="11" t="str">
        <f t="array" aca="1" ref="G92" ca="1">IFERROR(INDEX(get_cat[[#All],[Prompt Pay]],MATCH('County and Category Lookup'!$C92&amp;$D$3,get_cat[[#All],[Vendor Name]]&amp;get_cat[[#All],[Category]],0),),"")</f>
        <v/>
      </c>
      <c r="H92" s="11" t="str">
        <f t="array" aca="1" ref="H92" ca="1">IFERROR(INDEX(get_cat[[#All],[% Markup Prevailing Wage]],MATCH('County and Category Lookup'!$C92&amp;$D$3,get_cat[[#All],[Vendor Name]]&amp;get_cat[[#All],[Category]],0),),"")</f>
        <v/>
      </c>
      <c r="I92" s="11" t="str">
        <f t="array" aca="1" ref="I92" ca="1">IFERROR(INDEX(get_cat[[#All],[OSD Contract Manager]],MATCH('County and Category Lookup'!$C92&amp;$D$3,get_cat[[#All],[Vendor Name]]&amp;get_cat[[#All],[Category]],0),),"")</f>
        <v/>
      </c>
    </row>
    <row r="93" spans="2:9" ht="85.2" customHeight="1" x14ac:dyDescent="0.3">
      <c r="B93" s="11" t="str">
        <f t="array" aca="1" ref="B93" ca="1">IFERROR(INDEX(get_cat[[#All],[Contract Doc ID]],MATCH('County and Category Lookup'!$C93&amp;$D$3,get_cat[[#All],[Vendor Name]]&amp;get_cat[[#All],[Category]],0),),"")</f>
        <v/>
      </c>
      <c r="C93" s="12" t="str">
        <f t="array" aca="1" ref="C93" ca="1">IFERROR(INDEX(get_cat[[#All],[Vendor Name]],SMALL(IF(INDIRECT("get_cat[[#All],["&amp;$D$2&amp;"]]")="x",ROW(get_cat[[#All],[Vendor Name]])),ROW(88:88)),1),"")</f>
        <v/>
      </c>
      <c r="D93" s="11" t="str">
        <f t="array" aca="1" ref="D93" ca="1">IFERROR(INDEX(get_cat[[#All],[Vendor Contact Info]],MATCH('County and Category Lookup'!$C93&amp;$D$3,get_cat[[#All],[Vendor Name]]&amp;get_cat[[#All],[Category]],0),),"")</f>
        <v/>
      </c>
      <c r="E93" s="12" t="str">
        <f t="array" aca="1" ref="E93" ca="1">IFERROR(INDEX(get_cat[[#All],[Email]],MATCH('County and Category Lookup'!$C93&amp;$D$3,get_cat[[#All],[Vendor Name]]&amp;get_cat[[#All],[Category]],0),),"")</f>
        <v/>
      </c>
      <c r="F93" s="15" t="str">
        <f t="array" aca="1" ref="F93" ca="1">HYPERLINK("https://www.commbuys.com/bso/external/purchaseorder/poSummary.sdo?docId="&amp;IFERROR(INDEX(get_cat[[#All],[COMMBUYS MBPO Link]],MATCH('County and Category Lookup'!$C93&amp;$D$3,get_cat[[#All],[Vendor Name]]&amp;get_cat[[#All],[Category]],0),),"")&amp;"&amp;releaseNbr=0&amp;parentUrl=contract",IFERROR(INDEX(get_cat[[#All],[COMMBUYS MBPO Link]],MATCH('County and Category Lookup'!$C93&amp;$D$3,get_cat[[#All],[Vendor Name]]&amp;get_cat[[#All],[Category]],0),),""))</f>
        <v/>
      </c>
      <c r="G93" s="11" t="str">
        <f t="array" aca="1" ref="G93" ca="1">IFERROR(INDEX(get_cat[[#All],[Prompt Pay]],MATCH('County and Category Lookup'!$C93&amp;$D$3,get_cat[[#All],[Vendor Name]]&amp;get_cat[[#All],[Category]],0),),"")</f>
        <v/>
      </c>
      <c r="H93" s="11" t="str">
        <f t="array" aca="1" ref="H93" ca="1">IFERROR(INDEX(get_cat[[#All],[% Markup Prevailing Wage]],MATCH('County and Category Lookup'!$C93&amp;$D$3,get_cat[[#All],[Vendor Name]]&amp;get_cat[[#All],[Category]],0),),"")</f>
        <v/>
      </c>
      <c r="I93" s="11" t="str">
        <f t="array" aca="1" ref="I93" ca="1">IFERROR(INDEX(get_cat[[#All],[OSD Contract Manager]],MATCH('County and Category Lookup'!$C93&amp;$D$3,get_cat[[#All],[Vendor Name]]&amp;get_cat[[#All],[Category]],0),),"")</f>
        <v/>
      </c>
    </row>
    <row r="94" spans="2:9" ht="85.2" customHeight="1" x14ac:dyDescent="0.3">
      <c r="B94" s="11" t="str">
        <f t="array" aca="1" ref="B94" ca="1">IFERROR(INDEX(get_cat[[#All],[Contract Doc ID]],MATCH('County and Category Lookup'!$C94&amp;$D$3,get_cat[[#All],[Vendor Name]]&amp;get_cat[[#All],[Category]],0),),"")</f>
        <v/>
      </c>
      <c r="C94" s="12" t="str">
        <f t="array" aca="1" ref="C94" ca="1">IFERROR(INDEX(get_cat[[#All],[Vendor Name]],SMALL(IF(INDIRECT("get_cat[[#All],["&amp;$D$2&amp;"]]")="x",ROW(get_cat[[#All],[Vendor Name]])),ROW(89:89)),1),"")</f>
        <v/>
      </c>
      <c r="D94" s="11" t="str">
        <f t="array" aca="1" ref="D94" ca="1">IFERROR(INDEX(get_cat[[#All],[Vendor Contact Info]],MATCH('County and Category Lookup'!$C94&amp;$D$3,get_cat[[#All],[Vendor Name]]&amp;get_cat[[#All],[Category]],0),),"")</f>
        <v/>
      </c>
      <c r="E94" s="12" t="str">
        <f t="array" aca="1" ref="E94" ca="1">IFERROR(INDEX(get_cat[[#All],[Email]],MATCH('County and Category Lookup'!$C94&amp;$D$3,get_cat[[#All],[Vendor Name]]&amp;get_cat[[#All],[Category]],0),),"")</f>
        <v/>
      </c>
      <c r="F94" s="15" t="str">
        <f t="array" aca="1" ref="F94" ca="1">HYPERLINK("https://www.commbuys.com/bso/external/purchaseorder/poSummary.sdo?docId="&amp;IFERROR(INDEX(get_cat[[#All],[COMMBUYS MBPO Link]],MATCH('County and Category Lookup'!$C94&amp;$D$3,get_cat[[#All],[Vendor Name]]&amp;get_cat[[#All],[Category]],0),),"")&amp;"&amp;releaseNbr=0&amp;parentUrl=contract",IFERROR(INDEX(get_cat[[#All],[COMMBUYS MBPO Link]],MATCH('County and Category Lookup'!$C94&amp;$D$3,get_cat[[#All],[Vendor Name]]&amp;get_cat[[#All],[Category]],0),),""))</f>
        <v/>
      </c>
      <c r="G94" s="11" t="str">
        <f t="array" aca="1" ref="G94" ca="1">IFERROR(INDEX(get_cat[[#All],[Prompt Pay]],MATCH('County and Category Lookup'!$C94&amp;$D$3,get_cat[[#All],[Vendor Name]]&amp;get_cat[[#All],[Category]],0),),"")</f>
        <v/>
      </c>
      <c r="H94" s="11" t="str">
        <f t="array" aca="1" ref="H94" ca="1">IFERROR(INDEX(get_cat[[#All],[% Markup Prevailing Wage]],MATCH('County and Category Lookup'!$C94&amp;$D$3,get_cat[[#All],[Vendor Name]]&amp;get_cat[[#All],[Category]],0),),"")</f>
        <v/>
      </c>
      <c r="I94" s="11" t="str">
        <f t="array" aca="1" ref="I94" ca="1">IFERROR(INDEX(get_cat[[#All],[OSD Contract Manager]],MATCH('County and Category Lookup'!$C94&amp;$D$3,get_cat[[#All],[Vendor Name]]&amp;get_cat[[#All],[Category]],0),),"")</f>
        <v/>
      </c>
    </row>
    <row r="95" spans="2:9" ht="85.2" customHeight="1" x14ac:dyDescent="0.3">
      <c r="B95" s="11" t="str">
        <f t="array" aca="1" ref="B95" ca="1">IFERROR(INDEX(get_cat[[#All],[Contract Doc ID]],MATCH('County and Category Lookup'!$C95&amp;$D$3,get_cat[[#All],[Vendor Name]]&amp;get_cat[[#All],[Category]],0),),"")</f>
        <v/>
      </c>
      <c r="C95" s="12" t="str">
        <f t="array" aca="1" ref="C95" ca="1">IFERROR(INDEX(get_cat[[#All],[Vendor Name]],SMALL(IF(INDIRECT("get_cat[[#All],["&amp;$D$2&amp;"]]")="x",ROW(get_cat[[#All],[Vendor Name]])),ROW(90:90)),1),"")</f>
        <v/>
      </c>
      <c r="D95" s="11" t="str">
        <f t="array" aca="1" ref="D95" ca="1">IFERROR(INDEX(get_cat[[#All],[Vendor Contact Info]],MATCH('County and Category Lookup'!$C95&amp;$D$3,get_cat[[#All],[Vendor Name]]&amp;get_cat[[#All],[Category]],0),),"")</f>
        <v/>
      </c>
      <c r="E95" s="12" t="str">
        <f t="array" aca="1" ref="E95" ca="1">IFERROR(INDEX(get_cat[[#All],[Email]],MATCH('County and Category Lookup'!$C95&amp;$D$3,get_cat[[#All],[Vendor Name]]&amp;get_cat[[#All],[Category]],0),),"")</f>
        <v/>
      </c>
      <c r="F95" s="15" t="str">
        <f t="array" aca="1" ref="F95" ca="1">HYPERLINK("https://www.commbuys.com/bso/external/purchaseorder/poSummary.sdo?docId="&amp;IFERROR(INDEX(get_cat[[#All],[COMMBUYS MBPO Link]],MATCH('County and Category Lookup'!$C95&amp;$D$3,get_cat[[#All],[Vendor Name]]&amp;get_cat[[#All],[Category]],0),),"")&amp;"&amp;releaseNbr=0&amp;parentUrl=contract",IFERROR(INDEX(get_cat[[#All],[COMMBUYS MBPO Link]],MATCH('County and Category Lookup'!$C95&amp;$D$3,get_cat[[#All],[Vendor Name]]&amp;get_cat[[#All],[Category]],0),),""))</f>
        <v/>
      </c>
      <c r="G95" s="11" t="str">
        <f t="array" aca="1" ref="G95" ca="1">IFERROR(INDEX(get_cat[[#All],[Prompt Pay]],MATCH('County and Category Lookup'!$C95&amp;$D$3,get_cat[[#All],[Vendor Name]]&amp;get_cat[[#All],[Category]],0),),"")</f>
        <v/>
      </c>
      <c r="H95" s="11" t="str">
        <f t="array" aca="1" ref="H95" ca="1">IFERROR(INDEX(get_cat[[#All],[% Markup Prevailing Wage]],MATCH('County and Category Lookup'!$C95&amp;$D$3,get_cat[[#All],[Vendor Name]]&amp;get_cat[[#All],[Category]],0),),"")</f>
        <v/>
      </c>
      <c r="I95" s="11" t="str">
        <f t="array" aca="1" ref="I95" ca="1">IFERROR(INDEX(get_cat[[#All],[OSD Contract Manager]],MATCH('County and Category Lookup'!$C95&amp;$D$3,get_cat[[#All],[Vendor Name]]&amp;get_cat[[#All],[Category]],0),),"")</f>
        <v/>
      </c>
    </row>
    <row r="96" spans="2:9" ht="85.2" customHeight="1" x14ac:dyDescent="0.3">
      <c r="B96" s="11" t="str">
        <f t="array" aca="1" ref="B96" ca="1">IFERROR(INDEX(get_cat[[#All],[Contract Doc ID]],MATCH('County and Category Lookup'!$C96&amp;$D$3,get_cat[[#All],[Vendor Name]]&amp;get_cat[[#All],[Category]],0),),"")</f>
        <v/>
      </c>
      <c r="C96" s="12" t="str">
        <f t="array" aca="1" ref="C96" ca="1">IFERROR(INDEX(get_cat[[#All],[Vendor Name]],SMALL(IF(INDIRECT("get_cat[[#All],["&amp;$D$2&amp;"]]")="x",ROW(get_cat[[#All],[Vendor Name]])),ROW(91:91)),1),"")</f>
        <v/>
      </c>
      <c r="D96" s="11" t="str">
        <f t="array" aca="1" ref="D96" ca="1">IFERROR(INDEX(get_cat[[#All],[Vendor Contact Info]],MATCH('County and Category Lookup'!$C96&amp;$D$3,get_cat[[#All],[Vendor Name]]&amp;get_cat[[#All],[Category]],0),),"")</f>
        <v/>
      </c>
      <c r="E96" s="12" t="str">
        <f t="array" aca="1" ref="E96" ca="1">IFERROR(INDEX(get_cat[[#All],[Email]],MATCH('County and Category Lookup'!$C96&amp;$D$3,get_cat[[#All],[Vendor Name]]&amp;get_cat[[#All],[Category]],0),),"")</f>
        <v/>
      </c>
      <c r="F96" s="15" t="str">
        <f t="array" aca="1" ref="F96" ca="1">HYPERLINK("https://www.commbuys.com/bso/external/purchaseorder/poSummary.sdo?docId="&amp;IFERROR(INDEX(get_cat[[#All],[COMMBUYS MBPO Link]],MATCH('County and Category Lookup'!$C96&amp;$D$3,get_cat[[#All],[Vendor Name]]&amp;get_cat[[#All],[Category]],0),),"")&amp;"&amp;releaseNbr=0&amp;parentUrl=contract",IFERROR(INDEX(get_cat[[#All],[COMMBUYS MBPO Link]],MATCH('County and Category Lookup'!$C96&amp;$D$3,get_cat[[#All],[Vendor Name]]&amp;get_cat[[#All],[Category]],0),),""))</f>
        <v/>
      </c>
      <c r="G96" s="11" t="str">
        <f t="array" aca="1" ref="G96" ca="1">IFERROR(INDEX(get_cat[[#All],[Prompt Pay]],MATCH('County and Category Lookup'!$C96&amp;$D$3,get_cat[[#All],[Vendor Name]]&amp;get_cat[[#All],[Category]],0),),"")</f>
        <v/>
      </c>
      <c r="H96" s="11" t="str">
        <f t="array" aca="1" ref="H96" ca="1">IFERROR(INDEX(get_cat[[#All],[% Markup Prevailing Wage]],MATCH('County and Category Lookup'!$C96&amp;$D$3,get_cat[[#All],[Vendor Name]]&amp;get_cat[[#All],[Category]],0),),"")</f>
        <v/>
      </c>
      <c r="I96" s="11" t="str">
        <f t="array" aca="1" ref="I96" ca="1">IFERROR(INDEX(get_cat[[#All],[OSD Contract Manager]],MATCH('County and Category Lookup'!$C96&amp;$D$3,get_cat[[#All],[Vendor Name]]&amp;get_cat[[#All],[Category]],0),),"")</f>
        <v/>
      </c>
    </row>
    <row r="97" spans="2:9" ht="85.2" customHeight="1" x14ac:dyDescent="0.3">
      <c r="B97" s="11" t="str">
        <f t="array" aca="1" ref="B97" ca="1">IFERROR(INDEX(get_cat[[#All],[Contract Doc ID]],MATCH('County and Category Lookup'!$C97&amp;$D$3,get_cat[[#All],[Vendor Name]]&amp;get_cat[[#All],[Category]],0),),"")</f>
        <v/>
      </c>
      <c r="C97" s="12" t="str">
        <f t="array" aca="1" ref="C97" ca="1">IFERROR(INDEX(get_cat[[#All],[Vendor Name]],SMALL(IF(INDIRECT("get_cat[[#All],["&amp;$D$2&amp;"]]")="x",ROW(get_cat[[#All],[Vendor Name]])),ROW(92:92)),1),"")</f>
        <v/>
      </c>
      <c r="D97" s="11" t="str">
        <f t="array" aca="1" ref="D97" ca="1">IFERROR(INDEX(get_cat[[#All],[Vendor Contact Info]],MATCH('County and Category Lookup'!$C97&amp;$D$3,get_cat[[#All],[Vendor Name]]&amp;get_cat[[#All],[Category]],0),),"")</f>
        <v/>
      </c>
      <c r="E97" s="12" t="str">
        <f t="array" aca="1" ref="E97" ca="1">IFERROR(INDEX(get_cat[[#All],[Email]],MATCH('County and Category Lookup'!$C97&amp;$D$3,get_cat[[#All],[Vendor Name]]&amp;get_cat[[#All],[Category]],0),),"")</f>
        <v/>
      </c>
      <c r="F97" s="15" t="str">
        <f t="array" aca="1" ref="F97" ca="1">HYPERLINK("https://www.commbuys.com/bso/external/purchaseorder/poSummary.sdo?docId="&amp;IFERROR(INDEX(get_cat[[#All],[COMMBUYS MBPO Link]],MATCH('County and Category Lookup'!$C97&amp;$D$3,get_cat[[#All],[Vendor Name]]&amp;get_cat[[#All],[Category]],0),),"")&amp;"&amp;releaseNbr=0&amp;parentUrl=contract",IFERROR(INDEX(get_cat[[#All],[COMMBUYS MBPO Link]],MATCH('County and Category Lookup'!$C97&amp;$D$3,get_cat[[#All],[Vendor Name]]&amp;get_cat[[#All],[Category]],0),),""))</f>
        <v/>
      </c>
      <c r="G97" s="11" t="str">
        <f t="array" aca="1" ref="G97" ca="1">IFERROR(INDEX(get_cat[[#All],[Prompt Pay]],MATCH('County and Category Lookup'!$C97&amp;$D$3,get_cat[[#All],[Vendor Name]]&amp;get_cat[[#All],[Category]],0),),"")</f>
        <v/>
      </c>
      <c r="H97" s="11" t="str">
        <f t="array" aca="1" ref="H97" ca="1">IFERROR(INDEX(get_cat[[#All],[% Markup Prevailing Wage]],MATCH('County and Category Lookup'!$C97&amp;$D$3,get_cat[[#All],[Vendor Name]]&amp;get_cat[[#All],[Category]],0),),"")</f>
        <v/>
      </c>
      <c r="I97" s="11" t="str">
        <f t="array" aca="1" ref="I97" ca="1">IFERROR(INDEX(get_cat[[#All],[OSD Contract Manager]],MATCH('County and Category Lookup'!$C97&amp;$D$3,get_cat[[#All],[Vendor Name]]&amp;get_cat[[#All],[Category]],0),),"")</f>
        <v/>
      </c>
    </row>
    <row r="98" spans="2:9" ht="85.2" customHeight="1" x14ac:dyDescent="0.3">
      <c r="B98" s="11" t="str">
        <f t="array" aca="1" ref="B98" ca="1">IFERROR(INDEX(get_cat[[#All],[Contract Doc ID]],MATCH('County and Category Lookup'!$C98&amp;$D$3,get_cat[[#All],[Vendor Name]]&amp;get_cat[[#All],[Category]],0),),"")</f>
        <v/>
      </c>
      <c r="C98" s="12" t="str">
        <f t="array" aca="1" ref="C98" ca="1">IFERROR(INDEX(get_cat[[#All],[Vendor Name]],SMALL(IF(INDIRECT("get_cat[[#All],["&amp;$D$2&amp;"]]")="x",ROW(get_cat[[#All],[Vendor Name]])),ROW(93:93)),1),"")</f>
        <v/>
      </c>
      <c r="D98" s="11" t="str">
        <f t="array" aca="1" ref="D98" ca="1">IFERROR(INDEX(get_cat[[#All],[Vendor Contact Info]],MATCH('County and Category Lookup'!$C98&amp;$D$3,get_cat[[#All],[Vendor Name]]&amp;get_cat[[#All],[Category]],0),),"")</f>
        <v/>
      </c>
      <c r="E98" s="12" t="str">
        <f t="array" aca="1" ref="E98" ca="1">IFERROR(INDEX(get_cat[[#All],[Email]],MATCH('County and Category Lookup'!$C98&amp;$D$3,get_cat[[#All],[Vendor Name]]&amp;get_cat[[#All],[Category]],0),),"")</f>
        <v/>
      </c>
      <c r="F98" s="15" t="str">
        <f t="array" aca="1" ref="F98" ca="1">HYPERLINK("https://www.commbuys.com/bso/external/purchaseorder/poSummary.sdo?docId="&amp;IFERROR(INDEX(get_cat[[#All],[COMMBUYS MBPO Link]],MATCH('County and Category Lookup'!$C98&amp;$D$3,get_cat[[#All],[Vendor Name]]&amp;get_cat[[#All],[Category]],0),),"")&amp;"&amp;releaseNbr=0&amp;parentUrl=contract",IFERROR(INDEX(get_cat[[#All],[COMMBUYS MBPO Link]],MATCH('County and Category Lookup'!$C98&amp;$D$3,get_cat[[#All],[Vendor Name]]&amp;get_cat[[#All],[Category]],0),),""))</f>
        <v/>
      </c>
      <c r="G98" s="11" t="str">
        <f t="array" aca="1" ref="G98" ca="1">IFERROR(INDEX(get_cat[[#All],[Prompt Pay]],MATCH('County and Category Lookup'!$C98&amp;$D$3,get_cat[[#All],[Vendor Name]]&amp;get_cat[[#All],[Category]],0),),"")</f>
        <v/>
      </c>
      <c r="H98" s="11" t="str">
        <f t="array" aca="1" ref="H98" ca="1">IFERROR(INDEX(get_cat[[#All],[% Markup Prevailing Wage]],MATCH('County and Category Lookup'!$C98&amp;$D$3,get_cat[[#All],[Vendor Name]]&amp;get_cat[[#All],[Category]],0),),"")</f>
        <v/>
      </c>
      <c r="I98" s="11" t="str">
        <f t="array" aca="1" ref="I98" ca="1">IFERROR(INDEX(get_cat[[#All],[OSD Contract Manager]],MATCH('County and Category Lookup'!$C98&amp;$D$3,get_cat[[#All],[Vendor Name]]&amp;get_cat[[#All],[Category]],0),),"")</f>
        <v/>
      </c>
    </row>
    <row r="99" spans="2:9" ht="85.2" customHeight="1" x14ac:dyDescent="0.3">
      <c r="B99" s="11" t="str">
        <f t="array" aca="1" ref="B99" ca="1">IFERROR(INDEX(get_cat[[#All],[Contract Doc ID]],MATCH('County and Category Lookup'!$C99&amp;$D$3,get_cat[[#All],[Vendor Name]]&amp;get_cat[[#All],[Category]],0),),"")</f>
        <v/>
      </c>
      <c r="C99" s="12" t="str">
        <f t="array" aca="1" ref="C99" ca="1">IFERROR(INDEX(get_cat[[#All],[Vendor Name]],SMALL(IF(INDIRECT("get_cat[[#All],["&amp;$D$2&amp;"]]")="x",ROW(get_cat[[#All],[Vendor Name]])),ROW(94:94)),1),"")</f>
        <v/>
      </c>
      <c r="D99" s="11" t="str">
        <f t="array" aca="1" ref="D99" ca="1">IFERROR(INDEX(get_cat[[#All],[Vendor Contact Info]],MATCH('County and Category Lookup'!$C99&amp;$D$3,get_cat[[#All],[Vendor Name]]&amp;get_cat[[#All],[Category]],0),),"")</f>
        <v/>
      </c>
      <c r="E99" s="12" t="str">
        <f t="array" aca="1" ref="E99" ca="1">IFERROR(INDEX(get_cat[[#All],[Email]],MATCH('County and Category Lookup'!$C99&amp;$D$3,get_cat[[#All],[Vendor Name]]&amp;get_cat[[#All],[Category]],0),),"")</f>
        <v/>
      </c>
      <c r="F99" s="15" t="str">
        <f t="array" aca="1" ref="F99" ca="1">HYPERLINK("https://www.commbuys.com/bso/external/purchaseorder/poSummary.sdo?docId="&amp;IFERROR(INDEX(get_cat[[#All],[COMMBUYS MBPO Link]],MATCH('County and Category Lookup'!$C99&amp;$D$3,get_cat[[#All],[Vendor Name]]&amp;get_cat[[#All],[Category]],0),),"")&amp;"&amp;releaseNbr=0&amp;parentUrl=contract",IFERROR(INDEX(get_cat[[#All],[COMMBUYS MBPO Link]],MATCH('County and Category Lookup'!$C99&amp;$D$3,get_cat[[#All],[Vendor Name]]&amp;get_cat[[#All],[Category]],0),),""))</f>
        <v/>
      </c>
      <c r="G99" s="11" t="str">
        <f t="array" aca="1" ref="G99" ca="1">IFERROR(INDEX(get_cat[[#All],[Prompt Pay]],MATCH('County and Category Lookup'!$C99&amp;$D$3,get_cat[[#All],[Vendor Name]]&amp;get_cat[[#All],[Category]],0),),"")</f>
        <v/>
      </c>
      <c r="H99" s="11" t="str">
        <f t="array" aca="1" ref="H99" ca="1">IFERROR(INDEX(get_cat[[#All],[% Markup Prevailing Wage]],MATCH('County and Category Lookup'!$C99&amp;$D$3,get_cat[[#All],[Vendor Name]]&amp;get_cat[[#All],[Category]],0),),"")</f>
        <v/>
      </c>
      <c r="I99" s="11" t="str">
        <f t="array" aca="1" ref="I99" ca="1">IFERROR(INDEX(get_cat[[#All],[OSD Contract Manager]],MATCH('County and Category Lookup'!$C99&amp;$D$3,get_cat[[#All],[Vendor Name]]&amp;get_cat[[#All],[Category]],0),),"")</f>
        <v/>
      </c>
    </row>
    <row r="100" spans="2:9" ht="85.2" customHeight="1" x14ac:dyDescent="0.3">
      <c r="B100" s="11" t="str">
        <f t="array" aca="1" ref="B100" ca="1">IFERROR(INDEX(get_cat[[#All],[Contract Doc ID]],MATCH('County and Category Lookup'!$C100&amp;$D$3,get_cat[[#All],[Vendor Name]]&amp;get_cat[[#All],[Category]],0),),"")</f>
        <v/>
      </c>
      <c r="C100" s="12" t="str">
        <f t="array" aca="1" ref="C100" ca="1">IFERROR(INDEX(get_cat[[#All],[Vendor Name]],SMALL(IF(INDIRECT("get_cat[[#All],["&amp;$D$2&amp;"]]")="x",ROW(get_cat[[#All],[Vendor Name]])),ROW(95:95)),1),"")</f>
        <v/>
      </c>
      <c r="D100" s="11" t="str">
        <f t="array" aca="1" ref="D100" ca="1">IFERROR(INDEX(get_cat[[#All],[Vendor Contact Info]],MATCH('County and Category Lookup'!$C100&amp;$D$3,get_cat[[#All],[Vendor Name]]&amp;get_cat[[#All],[Category]],0),),"")</f>
        <v/>
      </c>
      <c r="E100" s="12" t="str">
        <f t="array" aca="1" ref="E100" ca="1">IFERROR(INDEX(get_cat[[#All],[Email]],MATCH('County and Category Lookup'!$C100&amp;$D$3,get_cat[[#All],[Vendor Name]]&amp;get_cat[[#All],[Category]],0),),"")</f>
        <v/>
      </c>
      <c r="F100" s="15" t="str">
        <f t="array" aca="1" ref="F100" ca="1">HYPERLINK("https://www.commbuys.com/bso/external/purchaseorder/poSummary.sdo?docId="&amp;IFERROR(INDEX(get_cat[[#All],[COMMBUYS MBPO Link]],MATCH('County and Category Lookup'!$C100&amp;$D$3,get_cat[[#All],[Vendor Name]]&amp;get_cat[[#All],[Category]],0),),"")&amp;"&amp;releaseNbr=0&amp;parentUrl=contract",IFERROR(INDEX(get_cat[[#All],[COMMBUYS MBPO Link]],MATCH('County and Category Lookup'!$C100&amp;$D$3,get_cat[[#All],[Vendor Name]]&amp;get_cat[[#All],[Category]],0),),""))</f>
        <v/>
      </c>
      <c r="G100" s="11" t="str">
        <f t="array" aca="1" ref="G100" ca="1">IFERROR(INDEX(get_cat[[#All],[Prompt Pay]],MATCH('County and Category Lookup'!$C100&amp;$D$3,get_cat[[#All],[Vendor Name]]&amp;get_cat[[#All],[Category]],0),),"")</f>
        <v/>
      </c>
      <c r="H100" s="11" t="str">
        <f t="array" aca="1" ref="H100" ca="1">IFERROR(INDEX(get_cat[[#All],[% Markup Prevailing Wage]],MATCH('County and Category Lookup'!$C100&amp;$D$3,get_cat[[#All],[Vendor Name]]&amp;get_cat[[#All],[Category]],0),),"")</f>
        <v/>
      </c>
      <c r="I100" s="11" t="str">
        <f t="array" aca="1" ref="I100" ca="1">IFERROR(INDEX(get_cat[[#All],[OSD Contract Manager]],MATCH('County and Category Lookup'!$C100&amp;$D$3,get_cat[[#All],[Vendor Name]]&amp;get_cat[[#All],[Category]],0),),"")</f>
        <v/>
      </c>
    </row>
  </sheetData>
  <dataValidations count="2">
    <dataValidation type="list" allowBlank="1" showInputMessage="1" showErrorMessage="1" error="Please select valid Trade Category" sqref="D3">
      <formula1>Category</formula1>
    </dataValidation>
    <dataValidation type="list" allowBlank="1" showInputMessage="1" showErrorMessage="1" error="Please select valid Region" sqref="D2">
      <formula1>coverage</formula1>
    </dataValidation>
  </dataValidations>
  <hyperlinks>
    <hyperlink ref="F2" r:id="rId1"/>
    <hyperlink ref="F3" r:id="rId2"/>
  </hyperlinks>
  <pageMargins left="0.7" right="0.7" top="0.75" bottom="0.75" header="0.3" footer="0.3"/>
  <pageSetup orientation="portrait" r:id="rId3"/>
  <picture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get_cat</vt:lpstr>
      <vt:lpstr>County and Category Lookup</vt:lpstr>
      <vt:lpstr>Category</vt:lpstr>
      <vt:lpstr>coverage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ANF</dc:creator>
  <cp:lastModifiedBy>Ashish Patel</cp:lastModifiedBy>
  <cp:lastPrinted>2017-05-12T18:16:07Z</cp:lastPrinted>
  <dcterms:created xsi:type="dcterms:W3CDTF">2017-04-06T18:12:01Z</dcterms:created>
  <dcterms:modified xsi:type="dcterms:W3CDTF">2017-12-07T20:20:32Z</dcterms:modified>
</cp:coreProperties>
</file>