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76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<sst xmlns="http://schemas.openxmlformats.org/spreadsheetml/2006/main" count="180" uniqueCount="86">
  <si>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</si>
  <si>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</si>
  <si>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</si>
  <si>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</si>
  <si>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</si>
  <si>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</si>
  <si>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</si>
  <si>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</si>
  <si>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</si>
  <si>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</si>
  <si>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</si>
  <si>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</si>
  <si>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</si>
  <si>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</si>
  <si>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</si>
  <si>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</si>
  <si>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</si>
  <si>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</si>
  <si>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</si>
  <si>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</si>
  <si>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</si>
  <si>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</si>
  <si>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</si>
  <si>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</si>
  <si>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</si>
  <si>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</si>
  <si>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</si>
  <si>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</si>
  <si>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</si>
  <si>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</si>
  <si>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</si>
  <si>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</si>
  <si>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</si>
  <si>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</si>
  <si>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</si>
  <si>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</si>
  <si>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</si>
  <si>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</si>
  <si>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</si>
  <si>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</si>
  <si>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</si>
  <si>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</si>
  <si>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</si>
  <si>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</si>
  <si>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</si>
  <si>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</si>
  <si>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</si>
  <si>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</si>
  <si>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</si>
  <si>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</si>
  <si>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</si>
  <si>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</si>
  <si>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</si>
  <si>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</si>
  <si>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</si>
  <si>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</si>
  <si>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</si>
  <si>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</si>
  <si>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</si>
  <si>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</si>
  <si>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</si>
  <si>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</si>
  <si>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</si>
  <si>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</si>
  <si>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</si>
  <si>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</si>
  <si>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</si>
  <si>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</si>
  <si>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</si>
  <si>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</si>
  <si>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</si>
  <si>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</si>
  <si>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</si>
  <si>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</si>
  <si>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</si>
  <si>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</si>
  <si>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</si>
  <si>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</si>
  <si>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</si>
  <si>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</si>
  <si>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</si>
  <si>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</si>
  <si>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</si>
  <si>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FY18 QUARTER ENDING SEPTEMBER 30, 2017</t>
  </si>
  <si>
    <t>WORKFORCE
 AREA</t>
  </si>
  <si>
    <t>WORKFORCE
AREA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</si>
</sst>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6" xfId="0" applyNumberFormat="1" applyFont="1" applyFill="1" applyBorder="1" applyAlignment="1">
      <alignment horizontal="center" vertical="center"/>
    </xf>
    <xf numFmtId="9" fontId="12" fillId="35" borderId="27" xfId="0" applyNumberFormat="1" applyFont="1" applyFill="1" applyBorder="1" applyAlignment="1">
      <alignment horizontal="center" vertical="center"/>
    </xf>
    <xf numFmtId="1" fontId="12" fillId="35" borderId="28" xfId="0" applyNumberFormat="1" applyFont="1" applyFill="1" applyBorder="1" applyAlignment="1">
      <alignment horizontal="center" vertical="center"/>
    </xf>
    <xf numFmtId="9" fontId="12" fillId="35" borderId="29" xfId="59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9" fontId="12" fillId="35" borderId="31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3" xfId="0" applyNumberFormat="1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1" fontId="12" fillId="35" borderId="37" xfId="0" applyNumberFormat="1" applyFont="1" applyFill="1" applyBorder="1" applyAlignment="1">
      <alignment horizontal="center" vertical="center"/>
    </xf>
    <xf numFmtId="9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37" fontId="12" fillId="35" borderId="40" xfId="42" applyNumberFormat="1" applyFont="1" applyFill="1" applyBorder="1" applyAlignment="1">
      <alignment horizontal="center" vertical="center"/>
    </xf>
    <xf numFmtId="9" fontId="12" fillId="35" borderId="41" xfId="0" applyNumberFormat="1" applyFont="1" applyFill="1" applyBorder="1" applyAlignment="1">
      <alignment horizontal="center" vertical="center"/>
    </xf>
    <xf numFmtId="9" fontId="12" fillId="35" borderId="42" xfId="59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9" fontId="12" fillId="35" borderId="44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46" xfId="0" applyNumberFormat="1" applyFont="1" applyFill="1" applyBorder="1" applyAlignment="1">
      <alignment horizontal="center" vertical="center"/>
    </xf>
    <xf numFmtId="166" fontId="12" fillId="35" borderId="31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1" fontId="12" fillId="35" borderId="48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166" fontId="12" fillId="35" borderId="47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9" fontId="12" fillId="35" borderId="42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84" fontId="12" fillId="35" borderId="52" xfId="0" applyNumberFormat="1" applyFont="1" applyFill="1" applyBorder="1" applyAlignment="1">
      <alignment horizontal="center" vertical="center"/>
    </xf>
    <xf numFmtId="184" fontId="12" fillId="35" borderId="26" xfId="0" applyNumberFormat="1" applyFont="1" applyFill="1" applyBorder="1" applyAlignment="1">
      <alignment horizontal="center" vertical="center"/>
    </xf>
    <xf numFmtId="184" fontId="12" fillId="35" borderId="28" xfId="0" applyNumberFormat="1" applyFont="1" applyFill="1" applyBorder="1" applyAlignment="1">
      <alignment horizontal="center" vertical="center"/>
    </xf>
    <xf numFmtId="184" fontId="12" fillId="35" borderId="27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2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35" borderId="56" xfId="0" applyNumberFormat="1" applyFont="1" applyFill="1" applyBorder="1" applyAlignment="1">
      <alignment horizontal="center" vertical="center"/>
    </xf>
    <xf numFmtId="184" fontId="12" fillId="35" borderId="37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35" borderId="57" xfId="0" applyNumberFormat="1" applyFont="1" applyFill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60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3" fontId="12" fillId="35" borderId="62" xfId="0" applyNumberFormat="1" applyFont="1" applyFill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/>
    </xf>
    <xf numFmtId="9" fontId="12" fillId="0" borderId="24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9" fontId="12" fillId="35" borderId="6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5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9" fontId="3" fillId="0" borderId="56" xfId="59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3" fontId="12" fillId="35" borderId="52" xfId="0" applyNumberFormat="1" applyFont="1" applyFill="1" applyBorder="1" applyAlignment="1">
      <alignment horizontal="center" vertical="center"/>
    </xf>
    <xf numFmtId="3" fontId="12" fillId="35" borderId="46" xfId="0" applyNumberFormat="1" applyFont="1" applyFill="1" applyBorder="1" applyAlignment="1">
      <alignment horizontal="center" vertical="center"/>
    </xf>
    <xf numFmtId="3" fontId="12" fillId="35" borderId="56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51" xfId="42" applyNumberFormat="1" applyFont="1" applyFill="1" applyBorder="1" applyAlignment="1">
      <alignment horizontal="center" vertical="center"/>
    </xf>
    <xf numFmtId="3" fontId="12" fillId="35" borderId="40" xfId="42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1" fontId="12" fillId="0" borderId="52" xfId="42" applyNumberFormat="1" applyFont="1" applyBorder="1" applyAlignment="1">
      <alignment horizontal="center" vertical="center"/>
    </xf>
    <xf numFmtId="1" fontId="12" fillId="0" borderId="28" xfId="42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4" xfId="42" applyNumberFormat="1" applyFont="1" applyBorder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44" xfId="42" applyNumberFormat="1" applyFont="1" applyFill="1" applyBorder="1" applyAlignment="1">
      <alignment horizontal="center" vertical="center"/>
    </xf>
    <xf numFmtId="1" fontId="12" fillId="0" borderId="32" xfId="42" applyNumberFormat="1" applyFont="1" applyFill="1" applyBorder="1" applyAlignment="1">
      <alignment horizontal="center" vertical="center"/>
    </xf>
    <xf numFmtId="1" fontId="12" fillId="0" borderId="30" xfId="42" applyNumberFormat="1" applyFont="1" applyFill="1" applyBorder="1" applyAlignment="1">
      <alignment horizontal="center" vertical="center"/>
    </xf>
    <xf numFmtId="1" fontId="12" fillId="0" borderId="67" xfId="42" applyNumberFormat="1" applyFont="1" applyBorder="1" applyAlignment="1">
      <alignment horizontal="center" vertical="center"/>
    </xf>
    <xf numFmtId="1" fontId="12" fillId="0" borderId="46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68" xfId="42" applyNumberFormat="1" applyFont="1" applyFill="1" applyBorder="1" applyAlignment="1">
      <alignment horizontal="center" vertical="center"/>
    </xf>
    <xf numFmtId="3" fontId="12" fillId="0" borderId="40" xfId="42" applyNumberFormat="1" applyFont="1" applyFill="1" applyBorder="1" applyAlignment="1">
      <alignment horizontal="center" vertical="center"/>
    </xf>
    <xf numFmtId="3" fontId="12" fillId="0" borderId="60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49" xfId="44" applyNumberFormat="1" applyFont="1" applyBorder="1" applyAlignment="1">
      <alignment horizontal="center" vertical="center"/>
    </xf>
    <xf numFmtId="1" fontId="12" fillId="0" borderId="27" xfId="42" applyNumberFormat="1" applyFont="1" applyBorder="1" applyAlignment="1">
      <alignment horizontal="center" vertical="center"/>
    </xf>
    <xf numFmtId="1" fontId="12" fillId="0" borderId="35" xfId="42" applyNumberFormat="1" applyFont="1" applyBorder="1" applyAlignment="1">
      <alignment horizontal="center" vertical="center"/>
    </xf>
    <xf numFmtId="7" fontId="12" fillId="0" borderId="49" xfId="44" applyNumberFormat="1" applyFont="1" applyFill="1" applyBorder="1" applyAlignment="1">
      <alignment horizontal="center" vertical="center"/>
    </xf>
    <xf numFmtId="1" fontId="12" fillId="0" borderId="35" xfId="42" applyNumberFormat="1" applyFont="1" applyFill="1" applyBorder="1" applyAlignment="1">
      <alignment horizontal="center" vertical="center"/>
    </xf>
    <xf numFmtId="1" fontId="12" fillId="0" borderId="69" xfId="42" applyNumberFormat="1" applyFont="1" applyBorder="1" applyAlignment="1">
      <alignment horizontal="center" vertical="center"/>
    </xf>
    <xf numFmtId="1" fontId="12" fillId="0" borderId="38" xfId="42" applyNumberFormat="1" applyFont="1" applyBorder="1" applyAlignment="1">
      <alignment horizontal="center" vertical="center"/>
    </xf>
    <xf numFmtId="3" fontId="12" fillId="0" borderId="50" xfId="42" applyNumberFormat="1" applyFont="1" applyFill="1" applyBorder="1" applyAlignment="1">
      <alignment horizontal="center" vertical="center"/>
    </xf>
    <xf numFmtId="7" fontId="12" fillId="0" borderId="40" xfId="44" applyNumberFormat="1" applyFont="1" applyFill="1" applyBorder="1" applyAlignment="1">
      <alignment horizontal="center" vertical="center"/>
    </xf>
    <xf numFmtId="3" fontId="12" fillId="0" borderId="3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46" xfId="42" applyNumberFormat="1" applyFont="1" applyFill="1" applyBorder="1" applyAlignment="1">
      <alignment horizontal="center" vertical="center"/>
    </xf>
    <xf numFmtId="1" fontId="12" fillId="0" borderId="70" xfId="42" applyNumberFormat="1" applyFont="1" applyBorder="1" applyAlignment="1">
      <alignment horizontal="center" vertical="center"/>
    </xf>
    <xf numFmtId="3" fontId="12" fillId="0" borderId="51" xfId="42" applyNumberFormat="1" applyFont="1" applyFill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12" fillId="0" borderId="56" xfId="42" applyNumberFormat="1" applyFont="1" applyBorder="1" applyAlignment="1">
      <alignment horizontal="center" vertical="center"/>
    </xf>
    <xf numFmtId="3" fontId="12" fillId="0" borderId="56" xfId="42" applyNumberFormat="1" applyFont="1" applyFill="1" applyBorder="1" applyAlignment="1">
      <alignment horizontal="center" vertical="center"/>
    </xf>
    <xf numFmtId="9" fontId="12" fillId="35" borderId="28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3" fontId="12" fillId="35" borderId="60" xfId="0" applyNumberFormat="1" applyFont="1" applyFill="1" applyBorder="1" applyAlignment="1">
      <alignment horizontal="center" vertical="center"/>
    </xf>
    <xf numFmtId="175" fontId="12" fillId="35" borderId="40" xfId="42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9" fontId="12" fillId="35" borderId="7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12" fillId="0" borderId="0" xfId="0" applyFont="1" applyBorder="1" applyAlignment="1">
      <alignment horizontal="left" wrapText="1"/>
    </xf>
    <xf numFmtId="0" fontId="4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1" fontId="12" fillId="0" borderId="82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9" fontId="12" fillId="0" borderId="82" xfId="0" applyNumberFormat="1" applyFont="1" applyBorder="1" applyAlignment="1">
      <alignment horizontal="center"/>
    </xf>
    <xf numFmtId="9" fontId="12" fillId="0" borderId="53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C1">
      <selection activeCell="C33" sqref="C33"/>
    </sheetView>
  </sheetViews>
  <sheetFormatPr defaultColWidth="9.140625" defaultRowHeight="12.75"/>
  <cols>
    <col min="1" max="1" width="2.00390625" style="9" customWidth="1"/>
    <col min="2" max="2" width="0.85546875" style="9" customWidth="1"/>
    <col min="3" max="3" width="18.7109375" style="9" customWidth="1"/>
    <col min="4" max="4" width="24.421875" style="9" customWidth="1"/>
    <col min="5" max="5" width="63.28125" style="9" customWidth="1"/>
    <col min="6" max="6" width="20.7109375" style="9" customWidth="1"/>
    <col min="7" max="7" width="0.85546875" style="9" customWidth="1"/>
    <col min="8" max="8" width="1.7109375" style="9" customWidth="1"/>
    <col min="9" max="9" width="16.57421875" style="9" customWidth="1"/>
    <col min="10" max="10" width="21.421875" style="9" customWidth="1"/>
    <col min="11" max="11" width="11.57421875" style="9" customWidth="1"/>
    <col min="12" max="12" width="10.421875" style="9" customWidth="1"/>
    <col min="13" max="14" width="9.140625" style="9" customWidth="1"/>
    <col min="15" max="15" width="11.00390625" style="9" customWidth="1"/>
    <col min="16" max="16384" width="9.140625" style="9" customWidth="1"/>
  </cols>
  <sheetData>
    <row r="1" spans="2:7" ht="4.5" customHeight="1" thickBot="1" thickTop="1">
      <c r="B1" s="25"/>
      <c r="C1" s="26"/>
      <c r="D1" s="26"/>
      <c r="E1" s="26"/>
      <c r="F1" s="26"/>
      <c r="G1" s="26"/>
    </row>
    <row r="2" spans="2:7" ht="18.75" customHeight="1" thickBot="1" thickTop="1">
      <c r="B2" s="25"/>
      <c r="C2" s="256"/>
      <c r="D2" s="257"/>
      <c r="E2" s="257"/>
      <c r="F2" s="258"/>
      <c r="G2" s="26"/>
    </row>
    <row r="3" spans="2:7" ht="18.75" customHeight="1" thickBot="1" thickTop="1">
      <c r="B3" s="25"/>
      <c r="C3" s="36"/>
      <c r="D3" s="37"/>
      <c r="E3" s="37"/>
      <c r="F3" s="38"/>
      <c r="G3" s="26"/>
    </row>
    <row r="4" spans="2:7" ht="18.75" customHeight="1" thickBot="1" thickTop="1">
      <c r="B4" s="25"/>
      <c r="C4" s="259"/>
      <c r="D4" s="260"/>
      <c r="E4" s="260"/>
      <c r="F4" s="261"/>
      <c r="G4" s="26"/>
    </row>
    <row r="5" spans="2:7" ht="18.75" customHeight="1" thickBot="1" thickTop="1">
      <c r="B5" s="25"/>
      <c r="C5" s="262"/>
      <c r="D5" s="263"/>
      <c r="E5" s="263"/>
      <c r="F5" s="264"/>
      <c r="G5" s="26"/>
    </row>
    <row r="6" spans="2:7" ht="18.75" customHeight="1" thickBot="1" thickTop="1">
      <c r="B6" s="25"/>
      <c r="C6" s="259" t="s">
        <v>80</v>
      </c>
      <c r="D6" s="260"/>
      <c r="E6" s="260"/>
      <c r="F6" s="261"/>
      <c r="G6" s="26"/>
    </row>
    <row r="7" spans="2:7" ht="19.5" customHeight="1" thickBot="1" thickTop="1">
      <c r="B7" s="25"/>
      <c r="C7" s="259" t="s">
        <v>83</v>
      </c>
      <c r="D7" s="260"/>
      <c r="E7" s="260"/>
      <c r="F7" s="261"/>
      <c r="G7" s="26"/>
    </row>
    <row r="8" spans="2:7" ht="17.25" thickBot="1" thickTop="1">
      <c r="B8" s="25"/>
      <c r="C8" s="262"/>
      <c r="D8" s="263"/>
      <c r="E8" s="263"/>
      <c r="F8" s="264"/>
      <c r="G8" s="26"/>
    </row>
    <row r="9" spans="2:7" s="35" customFormat="1" ht="17.25" thickBot="1" thickTop="1">
      <c r="B9" s="33"/>
      <c r="C9" s="36"/>
      <c r="D9" s="37"/>
      <c r="E9" s="52"/>
      <c r="F9" s="38"/>
      <c r="G9" s="34"/>
    </row>
    <row r="10" spans="2:7" s="35" customFormat="1" ht="17.25" customHeight="1" thickBot="1" thickTop="1">
      <c r="B10" s="33"/>
      <c r="C10" s="27"/>
      <c r="D10" s="40"/>
      <c r="E10" s="53" t="s">
        <v>35</v>
      </c>
      <c r="F10" s="48"/>
      <c r="G10" s="34"/>
    </row>
    <row r="11" spans="2:7" s="35" customFormat="1" ht="17.25" thickBot="1" thickTop="1">
      <c r="B11" s="33"/>
      <c r="C11" s="36"/>
      <c r="D11" s="37"/>
      <c r="E11" s="49"/>
      <c r="F11" s="38"/>
      <c r="G11" s="34"/>
    </row>
    <row r="12" spans="2:7" s="35" customFormat="1" ht="17.25" customHeight="1" thickBot="1" thickTop="1">
      <c r="B12" s="33"/>
      <c r="C12" s="42"/>
      <c r="D12" s="39"/>
      <c r="E12" s="50" t="s">
        <v>42</v>
      </c>
      <c r="F12" s="43"/>
      <c r="G12" s="34"/>
    </row>
    <row r="13" spans="2:7" s="35" customFormat="1" ht="20.25" thickBot="1" thickTop="1">
      <c r="B13" s="33"/>
      <c r="C13" s="27"/>
      <c r="D13" s="31"/>
      <c r="E13" s="51"/>
      <c r="F13" s="32"/>
      <c r="G13" s="34"/>
    </row>
    <row r="14" spans="2:8" s="35" customFormat="1" ht="17.25" customHeight="1" thickBot="1" thickTop="1">
      <c r="B14" s="45"/>
      <c r="C14" s="44"/>
      <c r="E14" s="50" t="s">
        <v>43</v>
      </c>
      <c r="F14" s="39"/>
      <c r="G14" s="46"/>
      <c r="H14" s="47"/>
    </row>
    <row r="15" spans="2:7" s="35" customFormat="1" ht="20.25" thickBot="1" thickTop="1">
      <c r="B15" s="33"/>
      <c r="C15" s="27"/>
      <c r="D15" s="31"/>
      <c r="E15" s="51"/>
      <c r="F15" s="32"/>
      <c r="G15" s="34"/>
    </row>
    <row r="16" spans="2:7" s="35" customFormat="1" ht="17.25" customHeight="1" thickBot="1" thickTop="1">
      <c r="B16" s="33"/>
      <c r="C16" s="42"/>
      <c r="D16" s="39"/>
      <c r="E16" s="50" t="s">
        <v>44</v>
      </c>
      <c r="F16" s="43"/>
      <c r="G16" s="34"/>
    </row>
    <row r="17" spans="2:7" ht="17.25" thickBot="1" thickTop="1">
      <c r="B17" s="25"/>
      <c r="C17" s="36"/>
      <c r="D17" s="31"/>
      <c r="E17" s="49"/>
      <c r="F17" s="32"/>
      <c r="G17" s="26"/>
    </row>
    <row r="18" spans="2:7" s="35" customFormat="1" ht="17.25" thickBot="1" thickTop="1">
      <c r="B18" s="33"/>
      <c r="C18" s="30"/>
      <c r="D18" s="31"/>
      <c r="E18" s="49"/>
      <c r="F18" s="32"/>
      <c r="G18" s="34"/>
    </row>
    <row r="19" spans="2:7" s="35" customFormat="1" ht="17.25" customHeight="1" thickBot="1" thickTop="1">
      <c r="B19" s="33"/>
      <c r="C19" s="27"/>
      <c r="D19" s="40"/>
      <c r="E19" s="41" t="s">
        <v>34</v>
      </c>
      <c r="F19" s="48"/>
      <c r="G19" s="34"/>
    </row>
    <row r="20" spans="2:7" s="35" customFormat="1" ht="17.25" thickBot="1" thickTop="1">
      <c r="B20" s="33"/>
      <c r="C20" s="36"/>
      <c r="D20" s="37"/>
      <c r="E20" s="49"/>
      <c r="F20" s="38"/>
      <c r="G20" s="34"/>
    </row>
    <row r="21" spans="2:7" s="35" customFormat="1" ht="17.25" customHeight="1" thickBot="1" thickTop="1">
      <c r="B21" s="33"/>
      <c r="C21" s="42"/>
      <c r="D21" s="39"/>
      <c r="E21" s="50" t="s">
        <v>45</v>
      </c>
      <c r="F21" s="43"/>
      <c r="G21" s="34"/>
    </row>
    <row r="22" spans="2:7" s="35" customFormat="1" ht="20.25" thickBot="1" thickTop="1">
      <c r="B22" s="33"/>
      <c r="C22" s="27"/>
      <c r="D22" s="31"/>
      <c r="E22" s="51"/>
      <c r="F22" s="32"/>
      <c r="G22" s="34"/>
    </row>
    <row r="23" spans="2:7" s="35" customFormat="1" ht="21.75" customHeight="1" thickBot="1" thickTop="1">
      <c r="B23" s="33"/>
      <c r="C23" s="42"/>
      <c r="D23" s="39"/>
      <c r="E23" s="50" t="s">
        <v>46</v>
      </c>
      <c r="F23" s="43"/>
      <c r="G23" s="34"/>
    </row>
    <row r="24" spans="2:7" s="35" customFormat="1" ht="20.25" thickBot="1" thickTop="1">
      <c r="B24" s="33"/>
      <c r="C24" s="27"/>
      <c r="D24" s="31"/>
      <c r="E24" s="51"/>
      <c r="F24" s="32"/>
      <c r="G24" s="34"/>
    </row>
    <row r="25" spans="2:7" s="35" customFormat="1" ht="17.25" customHeight="1" thickBot="1" thickTop="1">
      <c r="B25" s="33"/>
      <c r="C25" s="42"/>
      <c r="D25" s="39"/>
      <c r="E25" s="50" t="s">
        <v>47</v>
      </c>
      <c r="F25" s="43"/>
      <c r="G25" s="34"/>
    </row>
    <row r="26" spans="2:7" ht="17.25" thickBot="1" thickTop="1">
      <c r="B26" s="25"/>
      <c r="C26" s="262"/>
      <c r="D26" s="263"/>
      <c r="E26" s="263"/>
      <c r="F26" s="264"/>
      <c r="G26" s="26"/>
    </row>
    <row r="27" spans="2:7" ht="14.25" thickBot="1" thickTop="1">
      <c r="B27" s="25"/>
      <c r="C27" s="268"/>
      <c r="D27" s="269"/>
      <c r="E27" s="269"/>
      <c r="F27" s="270"/>
      <c r="G27" s="26"/>
    </row>
    <row r="28" spans="2:7" ht="14.25" thickBot="1" thickTop="1">
      <c r="B28" s="25"/>
      <c r="C28" s="265"/>
      <c r="D28" s="266"/>
      <c r="E28" s="266"/>
      <c r="F28" s="267"/>
      <c r="G28" s="26"/>
    </row>
    <row r="29" spans="2:7" ht="4.5" customHeight="1" thickTop="1">
      <c r="B29" s="25"/>
      <c r="C29" s="26"/>
      <c r="D29" s="26"/>
      <c r="E29" s="26"/>
      <c r="F29" s="26"/>
      <c r="G29" s="26"/>
    </row>
    <row r="30" s="8" customFormat="1" ht="12.75" customHeight="1">
      <c r="C30" s="28"/>
    </row>
    <row r="31" spans="1:9" ht="12.75">
      <c r="A31" s="8"/>
      <c r="B31" s="8"/>
      <c r="C31" s="9" t="s">
        <v>75</v>
      </c>
      <c r="D31" s="8"/>
      <c r="E31" s="8"/>
      <c r="F31" s="29"/>
      <c r="G31" s="8"/>
      <c r="H31" s="8"/>
      <c r="I31" s="8"/>
    </row>
    <row r="32" spans="1:9" ht="12.75">
      <c r="A32" s="8"/>
      <c r="B32" s="8"/>
      <c r="C32" s="8" t="s">
        <v>74</v>
      </c>
      <c r="D32" s="8"/>
      <c r="E32" s="8"/>
      <c r="F32" s="29"/>
      <c r="G32" s="8"/>
      <c r="H32" s="8"/>
      <c r="I32" s="8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71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</row>
    <row r="2" spans="1:18" s="58" customFormat="1" ht="19.5" customHeight="1">
      <c r="A2" s="274" t="s">
        <v>83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18" s="58" customFormat="1" ht="19.5" customHeight="1" thickBot="1">
      <c r="A3" s="277" t="s">
        <v>37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8" s="58" customFormat="1" ht="12.75" customHeight="1">
      <c r="A4" s="288" t="s">
        <v>84</v>
      </c>
      <c r="B4" s="280" t="s">
        <v>48</v>
      </c>
      <c r="C4" s="281"/>
      <c r="D4" s="282"/>
      <c r="E4" s="280" t="s">
        <v>49</v>
      </c>
      <c r="F4" s="281"/>
      <c r="G4" s="282"/>
      <c r="H4" s="280" t="s">
        <v>50</v>
      </c>
      <c r="I4" s="281"/>
      <c r="J4" s="281"/>
      <c r="K4" s="281"/>
      <c r="L4" s="281"/>
      <c r="M4" s="282"/>
      <c r="N4" s="280" t="s">
        <v>51</v>
      </c>
      <c r="O4" s="286"/>
      <c r="P4" s="286"/>
      <c r="Q4" s="286"/>
      <c r="R4" s="287"/>
    </row>
    <row r="5" spans="1:18" ht="12.75" customHeight="1">
      <c r="A5" s="289"/>
      <c r="B5" s="283" t="s">
        <v>54</v>
      </c>
      <c r="C5" s="284"/>
      <c r="D5" s="285"/>
      <c r="E5" s="283" t="s">
        <v>53</v>
      </c>
      <c r="F5" s="284"/>
      <c r="G5" s="285"/>
      <c r="H5" s="283" t="s">
        <v>53</v>
      </c>
      <c r="I5" s="284"/>
      <c r="J5" s="284"/>
      <c r="K5" s="284"/>
      <c r="L5" s="284"/>
      <c r="M5" s="285"/>
      <c r="N5" s="283" t="s">
        <v>52</v>
      </c>
      <c r="O5" s="284"/>
      <c r="P5" s="284"/>
      <c r="Q5" s="284"/>
      <c r="R5" s="285"/>
    </row>
    <row r="6" spans="1:19" ht="50.25" customHeight="1" thickBot="1">
      <c r="A6" s="290"/>
      <c r="B6" s="165" t="s">
        <v>0</v>
      </c>
      <c r="C6" s="166" t="s">
        <v>1</v>
      </c>
      <c r="D6" s="253" t="s">
        <v>12</v>
      </c>
      <c r="E6" s="254" t="s">
        <v>0</v>
      </c>
      <c r="F6" s="204" t="s">
        <v>1</v>
      </c>
      <c r="G6" s="253" t="s">
        <v>12</v>
      </c>
      <c r="H6" s="254" t="s">
        <v>77</v>
      </c>
      <c r="I6" s="204" t="s">
        <v>26</v>
      </c>
      <c r="J6" s="204" t="s">
        <v>12</v>
      </c>
      <c r="K6" s="204" t="s">
        <v>76</v>
      </c>
      <c r="L6" s="204" t="s">
        <v>27</v>
      </c>
      <c r="M6" s="253" t="s">
        <v>12</v>
      </c>
      <c r="N6" s="166" t="s">
        <v>2</v>
      </c>
      <c r="O6" s="204" t="s">
        <v>3</v>
      </c>
      <c r="P6" s="166" t="s">
        <v>78</v>
      </c>
      <c r="Q6" s="166" t="s">
        <v>4</v>
      </c>
      <c r="R6" s="253" t="s">
        <v>68</v>
      </c>
      <c r="S6" s="23"/>
    </row>
    <row r="7" spans="1:19" s="10" customFormat="1" ht="19.5" customHeight="1">
      <c r="A7" s="61" t="s">
        <v>28</v>
      </c>
      <c r="B7" s="214">
        <v>35</v>
      </c>
      <c r="C7" s="76">
        <v>13</v>
      </c>
      <c r="D7" s="77">
        <f aca="true" t="shared" si="0" ref="D7:D23">(C7/B7)</f>
        <v>0.37142857142857144</v>
      </c>
      <c r="E7" s="215">
        <v>28</v>
      </c>
      <c r="F7" s="78">
        <v>10</v>
      </c>
      <c r="G7" s="77">
        <f aca="true" t="shared" si="1" ref="G7:G23">(F7/E7)</f>
        <v>0.35714285714285715</v>
      </c>
      <c r="H7" s="216">
        <v>24</v>
      </c>
      <c r="I7" s="76">
        <v>7</v>
      </c>
      <c r="J7" s="247">
        <f aca="true" t="shared" si="2" ref="J7:J23">(I7/H7)</f>
        <v>0.2916666666666667</v>
      </c>
      <c r="K7" s="78">
        <v>31</v>
      </c>
      <c r="L7" s="183">
        <v>9</v>
      </c>
      <c r="M7" s="79">
        <f>+L7/K7</f>
        <v>0.2903225806451613</v>
      </c>
      <c r="N7" s="179">
        <v>0</v>
      </c>
      <c r="O7" s="182">
        <v>0</v>
      </c>
      <c r="P7" s="183">
        <v>9</v>
      </c>
      <c r="Q7" s="184">
        <v>0</v>
      </c>
      <c r="R7" s="185">
        <v>0</v>
      </c>
      <c r="S7" s="24"/>
    </row>
    <row r="8" spans="1:19" s="10" customFormat="1" ht="19.5" customHeight="1">
      <c r="A8" s="62" t="s">
        <v>5</v>
      </c>
      <c r="B8" s="217">
        <v>322</v>
      </c>
      <c r="C8" s="80">
        <v>117</v>
      </c>
      <c r="D8" s="81">
        <f t="shared" si="0"/>
        <v>0.36335403726708076</v>
      </c>
      <c r="E8" s="218">
        <v>227</v>
      </c>
      <c r="F8" s="82">
        <v>44</v>
      </c>
      <c r="G8" s="81">
        <f t="shared" si="1"/>
        <v>0.19383259911894274</v>
      </c>
      <c r="H8" s="216">
        <v>82</v>
      </c>
      <c r="I8" s="80">
        <v>25</v>
      </c>
      <c r="J8" s="248">
        <f t="shared" si="2"/>
        <v>0.3048780487804878</v>
      </c>
      <c r="K8" s="82">
        <v>147</v>
      </c>
      <c r="L8" s="187">
        <v>66</v>
      </c>
      <c r="M8" s="83">
        <f>+L8/K8</f>
        <v>0.4489795918367347</v>
      </c>
      <c r="N8" s="180">
        <v>0</v>
      </c>
      <c r="O8" s="186">
        <v>0</v>
      </c>
      <c r="P8" s="187">
        <v>63</v>
      </c>
      <c r="Q8" s="188">
        <v>0</v>
      </c>
      <c r="R8" s="189">
        <v>3</v>
      </c>
      <c r="S8" s="24"/>
    </row>
    <row r="9" spans="1:19" s="10" customFormat="1" ht="19.5" customHeight="1">
      <c r="A9" s="61" t="s">
        <v>29</v>
      </c>
      <c r="B9" s="217">
        <v>125</v>
      </c>
      <c r="C9" s="85">
        <v>75</v>
      </c>
      <c r="D9" s="86">
        <f t="shared" si="0"/>
        <v>0.6</v>
      </c>
      <c r="E9" s="218">
        <v>70</v>
      </c>
      <c r="F9" s="82">
        <v>30</v>
      </c>
      <c r="G9" s="81">
        <f t="shared" si="1"/>
        <v>0.42857142857142855</v>
      </c>
      <c r="H9" s="216">
        <v>28</v>
      </c>
      <c r="I9" s="85">
        <v>18</v>
      </c>
      <c r="J9" s="248">
        <f t="shared" si="2"/>
        <v>0.6428571428571429</v>
      </c>
      <c r="K9" s="82">
        <v>50</v>
      </c>
      <c r="L9" s="187">
        <v>45</v>
      </c>
      <c r="M9" s="83">
        <f aca="true" t="shared" si="3" ref="M9:M22">+L9/K9</f>
        <v>0.9</v>
      </c>
      <c r="N9" s="190">
        <v>1</v>
      </c>
      <c r="O9" s="191">
        <v>0</v>
      </c>
      <c r="P9" s="192">
        <v>44</v>
      </c>
      <c r="Q9" s="193">
        <v>0</v>
      </c>
      <c r="R9" s="194">
        <v>0</v>
      </c>
      <c r="S9" s="24"/>
    </row>
    <row r="10" spans="1:19" s="10" customFormat="1" ht="19.5" customHeight="1">
      <c r="A10" s="61" t="s">
        <v>8</v>
      </c>
      <c r="B10" s="219">
        <v>105</v>
      </c>
      <c r="C10" s="85">
        <v>65</v>
      </c>
      <c r="D10" s="86">
        <f t="shared" si="0"/>
        <v>0.6190476190476191</v>
      </c>
      <c r="E10" s="220">
        <v>66</v>
      </c>
      <c r="F10" s="82">
        <v>25</v>
      </c>
      <c r="G10" s="81">
        <f t="shared" si="1"/>
        <v>0.3787878787878788</v>
      </c>
      <c r="H10" s="221">
        <v>19</v>
      </c>
      <c r="I10" s="85">
        <v>5</v>
      </c>
      <c r="J10" s="248">
        <f>IF(H10&gt;0,I10/H10,0)</f>
        <v>0.2631578947368421</v>
      </c>
      <c r="K10" s="82">
        <v>22</v>
      </c>
      <c r="L10" s="187">
        <v>20</v>
      </c>
      <c r="M10" s="83">
        <f t="shared" si="3"/>
        <v>0.9090909090909091</v>
      </c>
      <c r="N10" s="190">
        <v>0</v>
      </c>
      <c r="O10" s="191">
        <v>0</v>
      </c>
      <c r="P10" s="192">
        <v>20</v>
      </c>
      <c r="Q10" s="193">
        <v>0</v>
      </c>
      <c r="R10" s="194">
        <v>0</v>
      </c>
      <c r="S10" s="24"/>
    </row>
    <row r="11" spans="1:19" s="10" customFormat="1" ht="19.5" customHeight="1">
      <c r="A11" s="61" t="s">
        <v>9</v>
      </c>
      <c r="B11" s="217">
        <v>43</v>
      </c>
      <c r="C11" s="85">
        <v>43</v>
      </c>
      <c r="D11" s="86">
        <f t="shared" si="0"/>
        <v>1</v>
      </c>
      <c r="E11" s="222">
        <v>20</v>
      </c>
      <c r="F11" s="82">
        <v>12</v>
      </c>
      <c r="G11" s="81">
        <f t="shared" si="1"/>
        <v>0.6</v>
      </c>
      <c r="H11" s="216">
        <v>20</v>
      </c>
      <c r="I11" s="85">
        <v>4</v>
      </c>
      <c r="J11" s="248">
        <f>IF(H11&gt;0,I11/H11,0)</f>
        <v>0.2</v>
      </c>
      <c r="K11" s="82">
        <v>43</v>
      </c>
      <c r="L11" s="187">
        <v>13</v>
      </c>
      <c r="M11" s="83">
        <f>IF(K11&gt;0,L11/K11,0)</f>
        <v>0.3023255813953488</v>
      </c>
      <c r="N11" s="190">
        <v>6</v>
      </c>
      <c r="O11" s="191">
        <v>0</v>
      </c>
      <c r="P11" s="192">
        <v>13</v>
      </c>
      <c r="Q11" s="193">
        <v>6</v>
      </c>
      <c r="R11" s="194">
        <v>6</v>
      </c>
      <c r="S11" s="24"/>
    </row>
    <row r="12" spans="1:19" s="10" customFormat="1" ht="19.5" customHeight="1">
      <c r="A12" s="61" t="s">
        <v>24</v>
      </c>
      <c r="B12" s="223">
        <v>165</v>
      </c>
      <c r="C12" s="85">
        <v>88</v>
      </c>
      <c r="D12" s="86">
        <f t="shared" si="0"/>
        <v>0.5333333333333333</v>
      </c>
      <c r="E12" s="224">
        <v>117</v>
      </c>
      <c r="F12" s="82">
        <v>20</v>
      </c>
      <c r="G12" s="81">
        <f t="shared" si="1"/>
        <v>0.17094017094017094</v>
      </c>
      <c r="H12" s="216">
        <v>64</v>
      </c>
      <c r="I12" s="85">
        <v>10</v>
      </c>
      <c r="J12" s="248">
        <f t="shared" si="2"/>
        <v>0.15625</v>
      </c>
      <c r="K12" s="82">
        <v>81</v>
      </c>
      <c r="L12" s="187">
        <v>69</v>
      </c>
      <c r="M12" s="83">
        <f t="shared" si="3"/>
        <v>0.8518518518518519</v>
      </c>
      <c r="N12" s="190">
        <v>2</v>
      </c>
      <c r="O12" s="191">
        <v>1</v>
      </c>
      <c r="P12" s="192">
        <v>65</v>
      </c>
      <c r="Q12" s="193">
        <v>2</v>
      </c>
      <c r="R12" s="194">
        <v>16</v>
      </c>
      <c r="S12" s="24"/>
    </row>
    <row r="13" spans="1:19" s="10" customFormat="1" ht="19.5" customHeight="1">
      <c r="A13" s="61" t="s">
        <v>32</v>
      </c>
      <c r="B13" s="217">
        <v>40</v>
      </c>
      <c r="C13" s="85">
        <v>23</v>
      </c>
      <c r="D13" s="86">
        <f t="shared" si="0"/>
        <v>0.575</v>
      </c>
      <c r="E13" s="218">
        <v>31</v>
      </c>
      <c r="F13" s="82">
        <v>11</v>
      </c>
      <c r="G13" s="81">
        <f t="shared" si="1"/>
        <v>0.3548387096774194</v>
      </c>
      <c r="H13" s="216">
        <v>15</v>
      </c>
      <c r="I13" s="85">
        <v>6</v>
      </c>
      <c r="J13" s="248">
        <f t="shared" si="2"/>
        <v>0.4</v>
      </c>
      <c r="K13" s="82">
        <v>23</v>
      </c>
      <c r="L13" s="187">
        <v>13</v>
      </c>
      <c r="M13" s="83">
        <f t="shared" si="3"/>
        <v>0.5652173913043478</v>
      </c>
      <c r="N13" s="190">
        <v>0</v>
      </c>
      <c r="O13" s="191">
        <v>0</v>
      </c>
      <c r="P13" s="192">
        <v>10</v>
      </c>
      <c r="Q13" s="193">
        <v>0</v>
      </c>
      <c r="R13" s="194">
        <v>5</v>
      </c>
      <c r="S13" s="24"/>
    </row>
    <row r="14" spans="1:19" s="10" customFormat="1" ht="19.5" customHeight="1">
      <c r="A14" s="61" t="s">
        <v>71</v>
      </c>
      <c r="B14" s="217">
        <v>72</v>
      </c>
      <c r="C14" s="85">
        <v>41</v>
      </c>
      <c r="D14" s="86">
        <f t="shared" si="0"/>
        <v>0.5694444444444444</v>
      </c>
      <c r="E14" s="218">
        <v>36</v>
      </c>
      <c r="F14" s="82">
        <v>10</v>
      </c>
      <c r="G14" s="81">
        <f t="shared" si="1"/>
        <v>0.2777777777777778</v>
      </c>
      <c r="H14" s="216">
        <v>13</v>
      </c>
      <c r="I14" s="85">
        <v>5</v>
      </c>
      <c r="J14" s="248">
        <f t="shared" si="2"/>
        <v>0.38461538461538464</v>
      </c>
      <c r="K14" s="82">
        <v>38</v>
      </c>
      <c r="L14" s="187">
        <v>27</v>
      </c>
      <c r="M14" s="83">
        <f t="shared" si="3"/>
        <v>0.7105263157894737</v>
      </c>
      <c r="N14" s="190">
        <v>1</v>
      </c>
      <c r="O14" s="191">
        <v>0</v>
      </c>
      <c r="P14" s="192">
        <v>27</v>
      </c>
      <c r="Q14" s="193">
        <v>0</v>
      </c>
      <c r="R14" s="194">
        <v>1</v>
      </c>
      <c r="S14" s="24"/>
    </row>
    <row r="15" spans="1:19" s="10" customFormat="1" ht="19.5" customHeight="1">
      <c r="A15" s="61" t="s">
        <v>25</v>
      </c>
      <c r="B15" s="217">
        <v>117</v>
      </c>
      <c r="C15" s="85">
        <v>67</v>
      </c>
      <c r="D15" s="86">
        <f t="shared" si="0"/>
        <v>0.5726495726495726</v>
      </c>
      <c r="E15" s="218">
        <v>48</v>
      </c>
      <c r="F15" s="82">
        <v>13</v>
      </c>
      <c r="G15" s="81">
        <f t="shared" si="1"/>
        <v>0.2708333333333333</v>
      </c>
      <c r="H15" s="216">
        <v>48</v>
      </c>
      <c r="I15" s="85">
        <v>9</v>
      </c>
      <c r="J15" s="248">
        <f t="shared" si="2"/>
        <v>0.1875</v>
      </c>
      <c r="K15" s="82">
        <v>117</v>
      </c>
      <c r="L15" s="187">
        <v>55</v>
      </c>
      <c r="M15" s="83">
        <f t="shared" si="3"/>
        <v>0.4700854700854701</v>
      </c>
      <c r="N15" s="190">
        <v>0</v>
      </c>
      <c r="O15" s="191">
        <v>4</v>
      </c>
      <c r="P15" s="192">
        <v>52</v>
      </c>
      <c r="Q15" s="193">
        <v>0</v>
      </c>
      <c r="R15" s="194">
        <v>0</v>
      </c>
      <c r="S15" s="24"/>
    </row>
    <row r="16" spans="1:19" s="10" customFormat="1" ht="19.5" customHeight="1">
      <c r="A16" s="61" t="s">
        <v>30</v>
      </c>
      <c r="B16" s="217">
        <v>274</v>
      </c>
      <c r="C16" s="85">
        <v>194</v>
      </c>
      <c r="D16" s="86">
        <f t="shared" si="0"/>
        <v>0.708029197080292</v>
      </c>
      <c r="E16" s="218">
        <v>71</v>
      </c>
      <c r="F16" s="82">
        <v>48</v>
      </c>
      <c r="G16" s="81">
        <f t="shared" si="1"/>
        <v>0.676056338028169</v>
      </c>
      <c r="H16" s="216">
        <v>117</v>
      </c>
      <c r="I16" s="85">
        <v>55</v>
      </c>
      <c r="J16" s="248">
        <f t="shared" si="2"/>
        <v>0.4700854700854701</v>
      </c>
      <c r="K16" s="82">
        <v>129</v>
      </c>
      <c r="L16" s="187">
        <v>128</v>
      </c>
      <c r="M16" s="83">
        <f t="shared" si="3"/>
        <v>0.9922480620155039</v>
      </c>
      <c r="N16" s="190">
        <v>1</v>
      </c>
      <c r="O16" s="191">
        <v>0</v>
      </c>
      <c r="P16" s="192">
        <v>128</v>
      </c>
      <c r="Q16" s="193">
        <v>4</v>
      </c>
      <c r="R16" s="194">
        <v>5</v>
      </c>
      <c r="S16" s="24"/>
    </row>
    <row r="17" spans="1:19" s="10" customFormat="1" ht="19.5" customHeight="1">
      <c r="A17" s="61" t="s">
        <v>36</v>
      </c>
      <c r="B17" s="217">
        <v>71</v>
      </c>
      <c r="C17" s="85">
        <v>25</v>
      </c>
      <c r="D17" s="86">
        <f t="shared" si="0"/>
        <v>0.352112676056338</v>
      </c>
      <c r="E17" s="224">
        <v>48</v>
      </c>
      <c r="F17" s="82">
        <v>2</v>
      </c>
      <c r="G17" s="81">
        <f t="shared" si="1"/>
        <v>0.041666666666666664</v>
      </c>
      <c r="H17" s="216">
        <v>33</v>
      </c>
      <c r="I17" s="85">
        <v>1</v>
      </c>
      <c r="J17" s="248">
        <f t="shared" si="2"/>
        <v>0.030303030303030304</v>
      </c>
      <c r="K17" s="82">
        <v>55</v>
      </c>
      <c r="L17" s="187">
        <v>23</v>
      </c>
      <c r="M17" s="83">
        <f t="shared" si="3"/>
        <v>0.41818181818181815</v>
      </c>
      <c r="N17" s="190">
        <v>0</v>
      </c>
      <c r="O17" s="191">
        <v>0</v>
      </c>
      <c r="P17" s="192">
        <v>23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6</v>
      </c>
      <c r="B18" s="217">
        <v>267</v>
      </c>
      <c r="C18" s="85">
        <v>91</v>
      </c>
      <c r="D18" s="86">
        <f t="shared" si="0"/>
        <v>0.3408239700374532</v>
      </c>
      <c r="E18" s="218">
        <v>225</v>
      </c>
      <c r="F18" s="82">
        <v>37</v>
      </c>
      <c r="G18" s="81">
        <f t="shared" si="1"/>
        <v>0.16444444444444445</v>
      </c>
      <c r="H18" s="216">
        <v>59</v>
      </c>
      <c r="I18" s="85">
        <v>13</v>
      </c>
      <c r="J18" s="248">
        <f t="shared" si="2"/>
        <v>0.22033898305084745</v>
      </c>
      <c r="K18" s="82">
        <v>95</v>
      </c>
      <c r="L18" s="187">
        <v>57</v>
      </c>
      <c r="M18" s="83">
        <f t="shared" si="3"/>
        <v>0.6</v>
      </c>
      <c r="N18" s="190">
        <v>1</v>
      </c>
      <c r="O18" s="191">
        <v>5</v>
      </c>
      <c r="P18" s="192">
        <v>54</v>
      </c>
      <c r="Q18" s="193">
        <v>0</v>
      </c>
      <c r="R18" s="194">
        <v>1</v>
      </c>
      <c r="S18" s="24"/>
    </row>
    <row r="19" spans="1:19" s="10" customFormat="1" ht="19.5" customHeight="1">
      <c r="A19" s="61" t="s">
        <v>7</v>
      </c>
      <c r="B19" s="217">
        <v>85</v>
      </c>
      <c r="C19" s="85">
        <v>53</v>
      </c>
      <c r="D19" s="86">
        <f t="shared" si="0"/>
        <v>0.6235294117647059</v>
      </c>
      <c r="E19" s="218">
        <v>30</v>
      </c>
      <c r="F19" s="82">
        <v>8</v>
      </c>
      <c r="G19" s="81">
        <f t="shared" si="1"/>
        <v>0.26666666666666666</v>
      </c>
      <c r="H19" s="216">
        <v>18</v>
      </c>
      <c r="I19" s="85">
        <v>7</v>
      </c>
      <c r="J19" s="248">
        <f t="shared" si="2"/>
        <v>0.3888888888888889</v>
      </c>
      <c r="K19" s="82">
        <v>51</v>
      </c>
      <c r="L19" s="187">
        <v>37</v>
      </c>
      <c r="M19" s="83">
        <f t="shared" si="3"/>
        <v>0.7254901960784313</v>
      </c>
      <c r="N19" s="190">
        <v>1</v>
      </c>
      <c r="O19" s="191">
        <v>0</v>
      </c>
      <c r="P19" s="192">
        <v>36</v>
      </c>
      <c r="Q19" s="193">
        <v>2</v>
      </c>
      <c r="R19" s="194">
        <v>1</v>
      </c>
      <c r="S19" s="24"/>
    </row>
    <row r="20" spans="1:19" s="10" customFormat="1" ht="19.5" customHeight="1">
      <c r="A20" s="61" t="s">
        <v>33</v>
      </c>
      <c r="B20" s="217">
        <v>39</v>
      </c>
      <c r="C20" s="85">
        <v>7</v>
      </c>
      <c r="D20" s="86">
        <f t="shared" si="0"/>
        <v>0.1794871794871795</v>
      </c>
      <c r="E20" s="218">
        <v>32</v>
      </c>
      <c r="F20" s="82">
        <v>1</v>
      </c>
      <c r="G20" s="81">
        <f t="shared" si="1"/>
        <v>0.03125</v>
      </c>
      <c r="H20" s="216">
        <v>28</v>
      </c>
      <c r="I20" s="85">
        <v>1</v>
      </c>
      <c r="J20" s="248">
        <f t="shared" si="2"/>
        <v>0.03571428571428571</v>
      </c>
      <c r="K20" s="82">
        <v>35</v>
      </c>
      <c r="L20" s="187">
        <v>6</v>
      </c>
      <c r="M20" s="83">
        <f t="shared" si="3"/>
        <v>0.17142857142857143</v>
      </c>
      <c r="N20" s="190">
        <v>0</v>
      </c>
      <c r="O20" s="191">
        <v>0</v>
      </c>
      <c r="P20" s="192">
        <v>6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31</v>
      </c>
      <c r="B21" s="217">
        <v>109</v>
      </c>
      <c r="C21" s="85">
        <v>35</v>
      </c>
      <c r="D21" s="86">
        <f t="shared" si="0"/>
        <v>0.3211009174311927</v>
      </c>
      <c r="E21" s="218">
        <v>68</v>
      </c>
      <c r="F21" s="82">
        <v>7</v>
      </c>
      <c r="G21" s="81">
        <f t="shared" si="1"/>
        <v>0.10294117647058823</v>
      </c>
      <c r="H21" s="216">
        <v>68</v>
      </c>
      <c r="I21" s="85">
        <v>8</v>
      </c>
      <c r="J21" s="248">
        <f t="shared" si="2"/>
        <v>0.11764705882352941</v>
      </c>
      <c r="K21" s="82">
        <v>109</v>
      </c>
      <c r="L21" s="187">
        <v>34</v>
      </c>
      <c r="M21" s="83">
        <f t="shared" si="3"/>
        <v>0.3119266055045872</v>
      </c>
      <c r="N21" s="190">
        <v>0</v>
      </c>
      <c r="O21" s="191">
        <v>0</v>
      </c>
      <c r="P21" s="192">
        <v>34</v>
      </c>
      <c r="Q21" s="193">
        <v>0</v>
      </c>
      <c r="R21" s="194">
        <v>0</v>
      </c>
      <c r="S21" s="24"/>
    </row>
    <row r="22" spans="1:19" s="10" customFormat="1" ht="19.5" customHeight="1" thickBot="1">
      <c r="A22" s="63" t="s">
        <v>73</v>
      </c>
      <c r="B22" s="217">
        <v>50</v>
      </c>
      <c r="C22" s="88">
        <v>16</v>
      </c>
      <c r="D22" s="89">
        <f t="shared" si="0"/>
        <v>0.32</v>
      </c>
      <c r="E22" s="218">
        <v>33</v>
      </c>
      <c r="F22" s="90">
        <v>8</v>
      </c>
      <c r="G22" s="89">
        <f t="shared" si="1"/>
        <v>0.24242424242424243</v>
      </c>
      <c r="H22" s="216">
        <v>33</v>
      </c>
      <c r="I22" s="88">
        <v>3</v>
      </c>
      <c r="J22" s="249">
        <f t="shared" si="2"/>
        <v>0.09090909090909091</v>
      </c>
      <c r="K22" s="90">
        <v>50</v>
      </c>
      <c r="L22" s="196">
        <v>11</v>
      </c>
      <c r="M22" s="83">
        <f t="shared" si="3"/>
        <v>0.22</v>
      </c>
      <c r="N22" s="181">
        <v>0</v>
      </c>
      <c r="O22" s="195">
        <v>0</v>
      </c>
      <c r="P22" s="196">
        <v>11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10</v>
      </c>
      <c r="B23" s="225">
        <f>SUM(B7:B22)</f>
        <v>1919</v>
      </c>
      <c r="C23" s="91">
        <f>SUM(C7:C22)</f>
        <v>953</v>
      </c>
      <c r="D23" s="92">
        <f t="shared" si="0"/>
        <v>0.4966128191766545</v>
      </c>
      <c r="E23" s="226">
        <f>SUM(E7:E22)</f>
        <v>1150</v>
      </c>
      <c r="F23" s="91">
        <f>SUM(F7:F22)</f>
        <v>286</v>
      </c>
      <c r="G23" s="92">
        <f t="shared" si="1"/>
        <v>0.24869565217391304</v>
      </c>
      <c r="H23" s="227">
        <v>740</v>
      </c>
      <c r="I23" s="91">
        <f>SUM(I7:I22)</f>
        <v>177</v>
      </c>
      <c r="J23" s="250">
        <f t="shared" si="2"/>
        <v>0.2391891891891892</v>
      </c>
      <c r="K23" s="91">
        <f>SUM(K7:K22)</f>
        <v>1076</v>
      </c>
      <c r="L23" s="251">
        <f>SUM(L7:L22)</f>
        <v>613</v>
      </c>
      <c r="M23" s="93">
        <f>+L23/K23</f>
        <v>0.5697026022304833</v>
      </c>
      <c r="N23" s="199">
        <f>SUM(N7:N22)</f>
        <v>13</v>
      </c>
      <c r="O23" s="200">
        <f>SUM(O7:O22)</f>
        <v>10</v>
      </c>
      <c r="P23" s="149">
        <f>SUM(P7:P22)</f>
        <v>595</v>
      </c>
      <c r="Q23" s="149">
        <f>SUM(Q7:Q22)</f>
        <v>14</v>
      </c>
      <c r="R23" s="201">
        <f>SUM(R7:R22)</f>
        <v>38</v>
      </c>
      <c r="S23" s="24"/>
    </row>
    <row r="24" spans="1:18" ht="15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"/>
    </row>
    <row r="25" spans="1:18" ht="27" customHeight="1">
      <c r="A25" s="295" t="s">
        <v>82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</row>
    <row r="26" spans="1:18" ht="15">
      <c r="A26" s="291" t="s">
        <v>81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"/>
    </row>
    <row r="27" spans="1:18" ht="1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E4:G4"/>
    <mergeCell ref="A4:A6"/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4" sqref="A4:A5"/>
    </sheetView>
  </sheetViews>
  <sheetFormatPr defaultColWidth="9.140625" defaultRowHeight="12.75"/>
  <cols>
    <col min="1" max="1" width="19.57421875" style="9" customWidth="1"/>
    <col min="2" max="2" width="8.00390625" style="11" customWidth="1"/>
    <col min="3" max="3" width="7.421875" style="12" customWidth="1"/>
    <col min="4" max="4" width="7.28125" style="13" customWidth="1"/>
    <col min="5" max="5" width="8.57421875" style="12" customWidth="1"/>
    <col min="6" max="6" width="8.57421875" style="14" customWidth="1"/>
    <col min="7" max="7" width="7.00390625" style="9" customWidth="1"/>
    <col min="8" max="8" width="10.28125" style="9" customWidth="1"/>
    <col min="9" max="10" width="8.57421875" style="9" customWidth="1"/>
    <col min="11" max="11" width="9.57421875" style="9" customWidth="1"/>
    <col min="12" max="12" width="9.421875" style="13" customWidth="1"/>
    <col min="13" max="13" width="8.00390625" style="12" customWidth="1"/>
    <col min="14" max="14" width="8.00390625" style="14" customWidth="1"/>
    <col min="15" max="15" width="9.7109375" style="8" customWidth="1"/>
    <col min="16" max="16384" width="9.140625" style="9" customWidth="1"/>
  </cols>
  <sheetData>
    <row r="1" spans="1:15" s="58" customFormat="1" ht="19.5" customHeight="1">
      <c r="A1" s="271" t="str">
        <f>+'1 Adult Part'!A1:O1</f>
        <v>TAB 6 - WIOA TITLE I PARTICIPANT SUMMARIES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20"/>
    </row>
    <row r="2" spans="1:15" s="58" customFormat="1" ht="19.5" customHeight="1">
      <c r="A2" s="296" t="str">
        <f>'1 Adult Part'!$A$2</f>
        <v>FY18 QUARTER ENDING SEPTEMBER 30,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57"/>
    </row>
    <row r="3" spans="1:15" s="58" customFormat="1" ht="19.5" customHeight="1" thickBot="1">
      <c r="A3" s="306" t="s">
        <v>41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  <c r="O3" s="57"/>
    </row>
    <row r="4" spans="1:14" ht="15">
      <c r="A4" s="309" t="s">
        <v>84</v>
      </c>
      <c r="B4" s="304" t="s">
        <v>55</v>
      </c>
      <c r="C4" s="304"/>
      <c r="D4" s="305"/>
      <c r="E4" s="303" t="s">
        <v>56</v>
      </c>
      <c r="F4" s="304"/>
      <c r="G4" s="305"/>
      <c r="H4" s="94" t="s">
        <v>11</v>
      </c>
      <c r="I4" s="301" t="s">
        <v>57</v>
      </c>
      <c r="J4" s="302"/>
      <c r="K4" s="301" t="s">
        <v>58</v>
      </c>
      <c r="L4" s="302"/>
      <c r="M4" s="303" t="s">
        <v>59</v>
      </c>
      <c r="N4" s="305"/>
    </row>
    <row r="5" spans="1:14" ht="34.5" customHeight="1" thickBot="1">
      <c r="A5" s="310"/>
      <c r="B5" s="152" t="s">
        <v>0</v>
      </c>
      <c r="C5" s="152" t="s">
        <v>1</v>
      </c>
      <c r="D5" s="151" t="s">
        <v>61</v>
      </c>
      <c r="E5" s="152" t="s">
        <v>0</v>
      </c>
      <c r="F5" s="173" t="s">
        <v>1</v>
      </c>
      <c r="G5" s="151" t="s">
        <v>61</v>
      </c>
      <c r="H5" s="66" t="s">
        <v>1</v>
      </c>
      <c r="I5" s="59" t="s">
        <v>0</v>
      </c>
      <c r="J5" s="66" t="s">
        <v>1</v>
      </c>
      <c r="K5" s="59" t="s">
        <v>0</v>
      </c>
      <c r="L5" s="66" t="s">
        <v>1</v>
      </c>
      <c r="M5" s="152" t="s">
        <v>0</v>
      </c>
      <c r="N5" s="174" t="s">
        <v>1</v>
      </c>
    </row>
    <row r="6" spans="1:15" s="229" customFormat="1" ht="21.75" customHeight="1">
      <c r="A6" s="62" t="str">
        <f>'1 Adult Part'!A7</f>
        <v>Berkshire</v>
      </c>
      <c r="B6" s="216">
        <v>27</v>
      </c>
      <c r="C6" s="101">
        <v>2</v>
      </c>
      <c r="D6" s="81">
        <f aca="true" t="shared" si="0" ref="D6:D22">C6/B6</f>
        <v>0.07407407407407407</v>
      </c>
      <c r="E6" s="215">
        <v>22</v>
      </c>
      <c r="F6" s="84">
        <v>0</v>
      </c>
      <c r="G6" s="81">
        <f aca="true" t="shared" si="1" ref="G6:G22">F6/E6</f>
        <v>0</v>
      </c>
      <c r="H6" s="84">
        <v>0</v>
      </c>
      <c r="I6" s="103">
        <f aca="true" t="shared" si="2" ref="I6:I22">+E6/B6</f>
        <v>0.8148148148148148</v>
      </c>
      <c r="J6" s="81">
        <f aca="true" t="shared" si="3" ref="J6:J22">(F6/(C6-H6))</f>
        <v>0</v>
      </c>
      <c r="K6" s="230">
        <v>16</v>
      </c>
      <c r="L6" s="104">
        <v>0</v>
      </c>
      <c r="M6" s="231">
        <v>24</v>
      </c>
      <c r="N6" s="105">
        <v>3</v>
      </c>
      <c r="O6" s="228"/>
    </row>
    <row r="7" spans="1:15" s="229" customFormat="1" ht="21.75" customHeight="1">
      <c r="A7" s="62" t="str">
        <f>'1 Adult Part'!A8</f>
        <v>Boston</v>
      </c>
      <c r="B7" s="216">
        <v>186</v>
      </c>
      <c r="C7" s="101">
        <v>32</v>
      </c>
      <c r="D7" s="102">
        <f t="shared" si="0"/>
        <v>0.17204301075268819</v>
      </c>
      <c r="E7" s="218">
        <v>136</v>
      </c>
      <c r="F7" s="84">
        <v>10</v>
      </c>
      <c r="G7" s="81">
        <f t="shared" si="1"/>
        <v>0.07352941176470588</v>
      </c>
      <c r="H7" s="84">
        <v>0</v>
      </c>
      <c r="I7" s="103">
        <f t="shared" si="2"/>
        <v>0.7311827956989247</v>
      </c>
      <c r="J7" s="81">
        <f t="shared" si="3"/>
        <v>0.3125</v>
      </c>
      <c r="K7" s="230">
        <v>13</v>
      </c>
      <c r="L7" s="104">
        <v>14.5</v>
      </c>
      <c r="M7" s="232">
        <v>122</v>
      </c>
      <c r="N7" s="105">
        <v>27</v>
      </c>
      <c r="O7" s="228"/>
    </row>
    <row r="8" spans="1:15" s="229" customFormat="1" ht="21.75" customHeight="1">
      <c r="A8" s="61" t="str">
        <f>'1 Adult Part'!A9</f>
        <v>Bristol</v>
      </c>
      <c r="B8" s="216">
        <v>73</v>
      </c>
      <c r="C8" s="96">
        <v>13</v>
      </c>
      <c r="D8" s="86">
        <f t="shared" si="0"/>
        <v>0.1780821917808219</v>
      </c>
      <c r="E8" s="218">
        <v>56</v>
      </c>
      <c r="F8" s="87">
        <v>10</v>
      </c>
      <c r="G8" s="102">
        <f t="shared" si="1"/>
        <v>0.17857142857142858</v>
      </c>
      <c r="H8" s="106">
        <v>1</v>
      </c>
      <c r="I8" s="97">
        <f t="shared" si="2"/>
        <v>0.7671232876712328</v>
      </c>
      <c r="J8" s="86">
        <f t="shared" si="3"/>
        <v>0.8333333333333334</v>
      </c>
      <c r="K8" s="230">
        <v>12.5</v>
      </c>
      <c r="L8" s="98">
        <v>14.255</v>
      </c>
      <c r="M8" s="232">
        <v>0</v>
      </c>
      <c r="N8" s="99">
        <v>36</v>
      </c>
      <c r="O8" s="228"/>
    </row>
    <row r="9" spans="1:15" s="229" customFormat="1" ht="21.75" customHeight="1">
      <c r="A9" s="61" t="str">
        <f>'1 Adult Part'!A10</f>
        <v>Brockton</v>
      </c>
      <c r="B9" s="221">
        <v>68</v>
      </c>
      <c r="C9" s="96">
        <v>18</v>
      </c>
      <c r="D9" s="86">
        <f t="shared" si="0"/>
        <v>0.2647058823529412</v>
      </c>
      <c r="E9" s="220">
        <v>55</v>
      </c>
      <c r="F9" s="87">
        <v>13</v>
      </c>
      <c r="G9" s="86">
        <f t="shared" si="1"/>
        <v>0.23636363636363636</v>
      </c>
      <c r="H9" s="87">
        <v>0</v>
      </c>
      <c r="I9" s="97">
        <f t="shared" si="2"/>
        <v>0.8088235294117647</v>
      </c>
      <c r="J9" s="86">
        <f t="shared" si="3"/>
        <v>0.7222222222222222</v>
      </c>
      <c r="K9" s="233">
        <v>13</v>
      </c>
      <c r="L9" s="98">
        <v>14.680473372781064</v>
      </c>
      <c r="M9" s="234">
        <v>16</v>
      </c>
      <c r="N9" s="99">
        <v>23</v>
      </c>
      <c r="O9" s="228"/>
    </row>
    <row r="10" spans="1:15" s="229" customFormat="1" ht="21.75" customHeight="1">
      <c r="A10" s="61" t="str">
        <f>'1 Adult Part'!A11</f>
        <v>Cape Cod &amp; Islands</v>
      </c>
      <c r="B10" s="216">
        <v>20</v>
      </c>
      <c r="C10" s="96">
        <v>5</v>
      </c>
      <c r="D10" s="86">
        <f t="shared" si="0"/>
        <v>0.25</v>
      </c>
      <c r="E10" s="218">
        <v>17</v>
      </c>
      <c r="F10" s="87">
        <v>5</v>
      </c>
      <c r="G10" s="86">
        <f t="shared" si="1"/>
        <v>0.29411764705882354</v>
      </c>
      <c r="H10" s="87">
        <v>0</v>
      </c>
      <c r="I10" s="97">
        <f t="shared" si="2"/>
        <v>0.85</v>
      </c>
      <c r="J10" s="86">
        <f t="shared" si="3"/>
        <v>1</v>
      </c>
      <c r="K10" s="230">
        <v>11.8</v>
      </c>
      <c r="L10" s="98">
        <v>19.38269230769231</v>
      </c>
      <c r="M10" s="232">
        <v>18</v>
      </c>
      <c r="N10" s="99">
        <v>5</v>
      </c>
      <c r="O10" s="228"/>
    </row>
    <row r="11" spans="1:15" s="229" customFormat="1" ht="21.75" customHeight="1">
      <c r="A11" s="61" t="str">
        <f>'1 Adult Part'!A12</f>
        <v>Central Mass</v>
      </c>
      <c r="B11" s="216">
        <v>136</v>
      </c>
      <c r="C11" s="96">
        <v>29</v>
      </c>
      <c r="D11" s="86">
        <f t="shared" si="0"/>
        <v>0.21323529411764705</v>
      </c>
      <c r="E11" s="218">
        <v>115.6</v>
      </c>
      <c r="F11" s="87">
        <v>21</v>
      </c>
      <c r="G11" s="107">
        <f t="shared" si="1"/>
        <v>0.18166089965397925</v>
      </c>
      <c r="H11" s="108">
        <v>4</v>
      </c>
      <c r="I11" s="97">
        <f t="shared" si="2"/>
        <v>0.85</v>
      </c>
      <c r="J11" s="86">
        <f t="shared" si="3"/>
        <v>0.84</v>
      </c>
      <c r="K11" s="230">
        <v>15</v>
      </c>
      <c r="L11" s="98">
        <v>14.223809523809523</v>
      </c>
      <c r="M11" s="232">
        <v>61</v>
      </c>
      <c r="N11" s="99">
        <v>48</v>
      </c>
      <c r="O11" s="228"/>
    </row>
    <row r="12" spans="1:15" s="229" customFormat="1" ht="21.75" customHeight="1">
      <c r="A12" s="61" t="str">
        <f>'1 Adult Part'!A13</f>
        <v>Franklin/Hampshire</v>
      </c>
      <c r="B12" s="216">
        <v>22</v>
      </c>
      <c r="C12" s="96">
        <v>5</v>
      </c>
      <c r="D12" s="86">
        <f t="shared" si="0"/>
        <v>0.22727272727272727</v>
      </c>
      <c r="E12" s="218">
        <v>18</v>
      </c>
      <c r="F12" s="87">
        <v>5</v>
      </c>
      <c r="G12" s="86">
        <f t="shared" si="1"/>
        <v>0.2777777777777778</v>
      </c>
      <c r="H12" s="87">
        <v>0</v>
      </c>
      <c r="I12" s="97">
        <f t="shared" si="2"/>
        <v>0.8181818181818182</v>
      </c>
      <c r="J12" s="86">
        <f t="shared" si="3"/>
        <v>1</v>
      </c>
      <c r="K12" s="230">
        <v>13.5</v>
      </c>
      <c r="L12" s="98">
        <v>13.7</v>
      </c>
      <c r="M12" s="232">
        <v>14</v>
      </c>
      <c r="N12" s="99">
        <v>6</v>
      </c>
      <c r="O12" s="228"/>
    </row>
    <row r="13" spans="1:15" s="229" customFormat="1" ht="21.75" customHeight="1">
      <c r="A13" s="61" t="str">
        <f>'1 Adult Part'!A14</f>
        <v>Greater Lowell</v>
      </c>
      <c r="B13" s="216">
        <v>53</v>
      </c>
      <c r="C13" s="96">
        <v>9</v>
      </c>
      <c r="D13" s="86">
        <f t="shared" si="0"/>
        <v>0.16981132075471697</v>
      </c>
      <c r="E13" s="218">
        <v>46</v>
      </c>
      <c r="F13" s="87">
        <v>8</v>
      </c>
      <c r="G13" s="102">
        <f t="shared" si="1"/>
        <v>0.17391304347826086</v>
      </c>
      <c r="H13" s="106">
        <v>0</v>
      </c>
      <c r="I13" s="97">
        <f t="shared" si="2"/>
        <v>0.8679245283018868</v>
      </c>
      <c r="J13" s="86">
        <f t="shared" si="3"/>
        <v>0.8888888888888888</v>
      </c>
      <c r="K13" s="230">
        <v>13.5</v>
      </c>
      <c r="L13" s="98">
        <v>16.0625</v>
      </c>
      <c r="M13" s="232">
        <v>24</v>
      </c>
      <c r="N13" s="99">
        <v>18</v>
      </c>
      <c r="O13" s="228"/>
    </row>
    <row r="14" spans="1:15" s="229" customFormat="1" ht="21.75" customHeight="1">
      <c r="A14" s="61" t="str">
        <f>'1 Adult Part'!A15</f>
        <v>Greater New Bedford</v>
      </c>
      <c r="B14" s="216">
        <v>69</v>
      </c>
      <c r="C14" s="96">
        <v>20</v>
      </c>
      <c r="D14" s="86">
        <f t="shared" si="0"/>
        <v>0.2898550724637681</v>
      </c>
      <c r="E14" s="218">
        <v>55</v>
      </c>
      <c r="F14" s="87">
        <v>16</v>
      </c>
      <c r="G14" s="86">
        <f t="shared" si="1"/>
        <v>0.2909090909090909</v>
      </c>
      <c r="H14" s="87">
        <v>1</v>
      </c>
      <c r="I14" s="97">
        <f t="shared" si="2"/>
        <v>0.7971014492753623</v>
      </c>
      <c r="J14" s="86">
        <f t="shared" si="3"/>
        <v>0.8421052631578947</v>
      </c>
      <c r="K14" s="230">
        <v>12.63</v>
      </c>
      <c r="L14" s="98">
        <v>13.299375</v>
      </c>
      <c r="M14" s="232">
        <v>96</v>
      </c>
      <c r="N14" s="99">
        <v>35</v>
      </c>
      <c r="O14" s="228"/>
    </row>
    <row r="15" spans="1:15" s="229" customFormat="1" ht="21.75" customHeight="1">
      <c r="A15" s="61" t="str">
        <f>'1 Adult Part'!A16</f>
        <v>Hampden</v>
      </c>
      <c r="B15" s="216">
        <v>164</v>
      </c>
      <c r="C15" s="96">
        <v>43</v>
      </c>
      <c r="D15" s="86">
        <f t="shared" si="0"/>
        <v>0.2621951219512195</v>
      </c>
      <c r="E15" s="218">
        <v>138</v>
      </c>
      <c r="F15" s="87">
        <v>26</v>
      </c>
      <c r="G15" s="86">
        <f t="shared" si="1"/>
        <v>0.18840579710144928</v>
      </c>
      <c r="H15" s="87">
        <v>1</v>
      </c>
      <c r="I15" s="97">
        <f t="shared" si="2"/>
        <v>0.8414634146341463</v>
      </c>
      <c r="J15" s="86">
        <f t="shared" si="3"/>
        <v>0.6190476190476191</v>
      </c>
      <c r="K15" s="230">
        <v>11.5</v>
      </c>
      <c r="L15" s="98">
        <v>13.722781065088757</v>
      </c>
      <c r="M15" s="232">
        <v>91</v>
      </c>
      <c r="N15" s="99">
        <v>70</v>
      </c>
      <c r="O15" s="228"/>
    </row>
    <row r="16" spans="1:15" s="229" customFormat="1" ht="21.75" customHeight="1">
      <c r="A16" s="61" t="str">
        <f>'1 Adult Part'!A17</f>
        <v>Merrimack Valley</v>
      </c>
      <c r="B16" s="216">
        <v>42</v>
      </c>
      <c r="C16" s="96">
        <v>13</v>
      </c>
      <c r="D16" s="86">
        <f t="shared" si="0"/>
        <v>0.30952380952380953</v>
      </c>
      <c r="E16" s="218">
        <v>31</v>
      </c>
      <c r="F16" s="87">
        <v>8</v>
      </c>
      <c r="G16" s="86">
        <f t="shared" si="1"/>
        <v>0.25806451612903225</v>
      </c>
      <c r="H16" s="87">
        <v>0</v>
      </c>
      <c r="I16" s="97">
        <f t="shared" si="2"/>
        <v>0.7380952380952381</v>
      </c>
      <c r="J16" s="86">
        <f t="shared" si="3"/>
        <v>0.6153846153846154</v>
      </c>
      <c r="K16" s="230">
        <v>13.75</v>
      </c>
      <c r="L16" s="98">
        <v>15.1875</v>
      </c>
      <c r="M16" s="232">
        <v>38</v>
      </c>
      <c r="N16" s="99">
        <v>14</v>
      </c>
      <c r="O16" s="228"/>
    </row>
    <row r="17" spans="1:15" s="229" customFormat="1" ht="21.75" customHeight="1">
      <c r="A17" s="61" t="str">
        <f>'1 Adult Part'!A18</f>
        <v>Metro North</v>
      </c>
      <c r="B17" s="216">
        <v>228</v>
      </c>
      <c r="C17" s="96">
        <v>33</v>
      </c>
      <c r="D17" s="86">
        <f t="shared" si="0"/>
        <v>0.14473684210526316</v>
      </c>
      <c r="E17" s="218">
        <v>197</v>
      </c>
      <c r="F17" s="87">
        <v>30</v>
      </c>
      <c r="G17" s="86">
        <f t="shared" si="1"/>
        <v>0.15228426395939088</v>
      </c>
      <c r="H17" s="87">
        <v>0</v>
      </c>
      <c r="I17" s="97">
        <f t="shared" si="2"/>
        <v>0.8640350877192983</v>
      </c>
      <c r="J17" s="86">
        <f t="shared" si="3"/>
        <v>0.9090909090909091</v>
      </c>
      <c r="K17" s="230">
        <v>12</v>
      </c>
      <c r="L17" s="98">
        <v>14.221666666666668</v>
      </c>
      <c r="M17" s="232">
        <v>60</v>
      </c>
      <c r="N17" s="99">
        <v>27</v>
      </c>
      <c r="O17" s="228"/>
    </row>
    <row r="18" spans="1:15" s="229" customFormat="1" ht="21.75" customHeight="1">
      <c r="A18" s="61" t="str">
        <f>'1 Adult Part'!A19</f>
        <v>Metro South/West</v>
      </c>
      <c r="B18" s="216">
        <v>35</v>
      </c>
      <c r="C18" s="96">
        <v>17</v>
      </c>
      <c r="D18" s="86">
        <f t="shared" si="0"/>
        <v>0.4857142857142857</v>
      </c>
      <c r="E18" s="218">
        <v>30</v>
      </c>
      <c r="F18" s="87">
        <v>14</v>
      </c>
      <c r="G18" s="86">
        <f t="shared" si="1"/>
        <v>0.4666666666666667</v>
      </c>
      <c r="H18" s="87">
        <v>0</v>
      </c>
      <c r="I18" s="97">
        <f t="shared" si="2"/>
        <v>0.8571428571428571</v>
      </c>
      <c r="J18" s="86">
        <f t="shared" si="3"/>
        <v>0.8235294117647058</v>
      </c>
      <c r="K18" s="230">
        <v>17.5</v>
      </c>
      <c r="L18" s="98">
        <v>19.240714285714287</v>
      </c>
      <c r="M18" s="232">
        <v>32</v>
      </c>
      <c r="N18" s="99">
        <v>14</v>
      </c>
      <c r="O18" s="228"/>
    </row>
    <row r="19" spans="1:15" s="229" customFormat="1" ht="21.75" customHeight="1">
      <c r="A19" s="61" t="str">
        <f>'1 Adult Part'!A20</f>
        <v>North Central Mass</v>
      </c>
      <c r="B19" s="216">
        <v>34</v>
      </c>
      <c r="C19" s="96">
        <v>0</v>
      </c>
      <c r="D19" s="86">
        <f t="shared" si="0"/>
        <v>0</v>
      </c>
      <c r="E19" s="218">
        <v>29</v>
      </c>
      <c r="F19" s="87">
        <v>0</v>
      </c>
      <c r="G19" s="81">
        <f t="shared" si="1"/>
        <v>0</v>
      </c>
      <c r="H19" s="84">
        <v>0</v>
      </c>
      <c r="I19" s="97">
        <f t="shared" si="2"/>
        <v>0.8529411764705882</v>
      </c>
      <c r="J19" s="86" t="e">
        <f t="shared" si="3"/>
        <v>#DIV/0!</v>
      </c>
      <c r="K19" s="230">
        <v>15</v>
      </c>
      <c r="L19" s="98">
        <v>0</v>
      </c>
      <c r="M19" s="232">
        <v>25</v>
      </c>
      <c r="N19" s="99">
        <v>4</v>
      </c>
      <c r="O19" s="228"/>
    </row>
    <row r="20" spans="1:15" s="229" customFormat="1" ht="21.75" customHeight="1">
      <c r="A20" s="61" t="str">
        <f>'1 Adult Part'!A21</f>
        <v>North Shore</v>
      </c>
      <c r="B20" s="216">
        <v>62</v>
      </c>
      <c r="C20" s="96">
        <v>3</v>
      </c>
      <c r="D20" s="86">
        <f t="shared" si="0"/>
        <v>0.04838709677419355</v>
      </c>
      <c r="E20" s="218">
        <v>53</v>
      </c>
      <c r="F20" s="87">
        <v>2</v>
      </c>
      <c r="G20" s="81">
        <f t="shared" si="1"/>
        <v>0.03773584905660377</v>
      </c>
      <c r="H20" s="84">
        <v>0</v>
      </c>
      <c r="I20" s="97">
        <f t="shared" si="2"/>
        <v>0.8548387096774194</v>
      </c>
      <c r="J20" s="86">
        <f t="shared" si="3"/>
        <v>0.6666666666666666</v>
      </c>
      <c r="K20" s="230">
        <v>13</v>
      </c>
      <c r="L20" s="98">
        <v>19.615384615384613</v>
      </c>
      <c r="M20" s="232">
        <v>104</v>
      </c>
      <c r="N20" s="99">
        <v>16</v>
      </c>
      <c r="O20" s="228"/>
    </row>
    <row r="21" spans="1:15" s="229" customFormat="1" ht="21.75" customHeight="1" thickBot="1">
      <c r="A21" s="63" t="str">
        <f>'1 Adult Part'!A22</f>
        <v>South Shore</v>
      </c>
      <c r="B21" s="235">
        <v>26</v>
      </c>
      <c r="C21" s="110">
        <v>5</v>
      </c>
      <c r="D21" s="89">
        <f t="shared" si="0"/>
        <v>0.19230769230769232</v>
      </c>
      <c r="E21" s="222">
        <v>20</v>
      </c>
      <c r="F21" s="108">
        <v>1</v>
      </c>
      <c r="G21" s="102">
        <f t="shared" si="1"/>
        <v>0.05</v>
      </c>
      <c r="H21" s="111">
        <v>0</v>
      </c>
      <c r="I21" s="97">
        <f t="shared" si="2"/>
        <v>0.7692307692307693</v>
      </c>
      <c r="J21" s="107">
        <f t="shared" si="3"/>
        <v>0.2</v>
      </c>
      <c r="K21" s="230">
        <v>15</v>
      </c>
      <c r="L21" s="112">
        <v>11</v>
      </c>
      <c r="M21" s="236">
        <v>34</v>
      </c>
      <c r="N21" s="244">
        <v>9</v>
      </c>
      <c r="O21" s="228"/>
    </row>
    <row r="22" spans="1:15" s="229" customFormat="1" ht="21.75" customHeight="1" thickBot="1">
      <c r="A22" s="64" t="s">
        <v>10</v>
      </c>
      <c r="B22" s="237">
        <f>SUM(B6:B21)</f>
        <v>1245</v>
      </c>
      <c r="C22" s="113">
        <f>SUM(C6:C21)</f>
        <v>247</v>
      </c>
      <c r="D22" s="114">
        <f t="shared" si="0"/>
        <v>0.19839357429718876</v>
      </c>
      <c r="E22" s="226">
        <f>SUM(E6:E21)</f>
        <v>1018.6</v>
      </c>
      <c r="F22" s="115">
        <f>SUM(F6:F21)</f>
        <v>169</v>
      </c>
      <c r="G22" s="114">
        <f t="shared" si="1"/>
        <v>0.16591399960730413</v>
      </c>
      <c r="H22" s="115">
        <f>SUM(H6:H21)</f>
        <v>7</v>
      </c>
      <c r="I22" s="116">
        <f t="shared" si="2"/>
        <v>0.8181526104417671</v>
      </c>
      <c r="J22" s="114">
        <f t="shared" si="3"/>
        <v>0.7041666666666667</v>
      </c>
      <c r="K22" s="238">
        <v>13.11064205772629</v>
      </c>
      <c r="L22" s="117">
        <v>14.842264451524807</v>
      </c>
      <c r="M22" s="239">
        <f>SUM(M6:M21)</f>
        <v>759</v>
      </c>
      <c r="N22" s="118">
        <f>SUM(N6:N21)</f>
        <v>355</v>
      </c>
      <c r="O22" s="228"/>
    </row>
    <row r="23" spans="1:15" s="72" customFormat="1" ht="15">
      <c r="A23" s="167" t="s">
        <v>70</v>
      </c>
      <c r="B23" s="68"/>
      <c r="C23" s="69"/>
      <c r="D23" s="70"/>
      <c r="E23" s="69"/>
      <c r="F23" s="71"/>
      <c r="G23" s="67"/>
      <c r="H23" s="67"/>
      <c r="I23" s="67"/>
      <c r="J23" s="67"/>
      <c r="K23" s="67"/>
      <c r="L23" s="70"/>
      <c r="M23" s="69"/>
      <c r="O23" s="67"/>
    </row>
    <row r="24" spans="1:15" s="72" customFormat="1" ht="15">
      <c r="A24" s="67" t="s">
        <v>69</v>
      </c>
      <c r="B24" s="68"/>
      <c r="C24" s="69"/>
      <c r="D24" s="70"/>
      <c r="E24" s="69"/>
      <c r="F24" s="71"/>
      <c r="G24" s="67"/>
      <c r="H24" s="67"/>
      <c r="I24" s="67"/>
      <c r="J24" s="67"/>
      <c r="K24" s="67"/>
      <c r="L24" s="70"/>
      <c r="M24" s="69"/>
      <c r="N24" s="168"/>
      <c r="O24" s="67"/>
    </row>
    <row r="25" spans="1:17" ht="24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spans="1:14" ht="12.75">
      <c r="A26" s="8"/>
      <c r="B26" s="169"/>
      <c r="C26" s="170"/>
      <c r="D26" s="171"/>
      <c r="E26" s="170"/>
      <c r="F26" s="172"/>
      <c r="G26" s="8"/>
      <c r="H26" s="8"/>
      <c r="I26" s="8"/>
      <c r="J26" s="8"/>
      <c r="K26" s="8"/>
      <c r="L26" s="171"/>
      <c r="M26" s="170"/>
      <c r="N26" s="172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0" zoomScaleNormal="80" zoomScalePageLayoutView="0" workbookViewId="0" topLeftCell="A1">
      <selection activeCell="A4" sqref="A4:A5"/>
    </sheetView>
  </sheetViews>
  <sheetFormatPr defaultColWidth="9.140625" defaultRowHeight="12.75"/>
  <cols>
    <col min="1" max="1" width="19.421875" style="0" customWidth="1"/>
    <col min="2" max="2" width="7.57421875" style="21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5" customFormat="1" ht="19.5" customHeight="1">
      <c r="A1" s="271" t="str">
        <f>+'1 Adult Part'!A1:O1</f>
        <v>TAB 6 - WIOA TITLE I PARTICIPANT SUMMARIES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5" customFormat="1" ht="19.5" customHeight="1">
      <c r="A2" s="274" t="str">
        <f>'1 Adult Part'!$A$2</f>
        <v>FY18 QUARTER ENDING SEPTEMBER 30,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5" customFormat="1" ht="19.5" customHeight="1" thickBot="1">
      <c r="A3" s="277" t="s">
        <v>40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6.5" customHeight="1">
      <c r="A4" s="309" t="s">
        <v>85</v>
      </c>
      <c r="B4" s="301" t="s">
        <v>65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07" customFormat="1" ht="50.25" customHeight="1" thickBot="1">
      <c r="A5" s="310"/>
      <c r="B5" s="175" t="s">
        <v>13</v>
      </c>
      <c r="C5" s="176" t="s">
        <v>66</v>
      </c>
      <c r="D5" s="176" t="s">
        <v>14</v>
      </c>
      <c r="E5" s="176" t="s">
        <v>62</v>
      </c>
      <c r="F5" s="176" t="s">
        <v>63</v>
      </c>
      <c r="G5" s="176" t="s">
        <v>15</v>
      </c>
      <c r="H5" s="178" t="s">
        <v>16</v>
      </c>
      <c r="I5" s="176" t="s">
        <v>17</v>
      </c>
      <c r="J5" s="176" t="s">
        <v>18</v>
      </c>
      <c r="K5" s="176" t="s">
        <v>72</v>
      </c>
      <c r="L5" s="176" t="s">
        <v>19</v>
      </c>
      <c r="M5" s="178" t="s">
        <v>67</v>
      </c>
      <c r="N5" s="176" t="s">
        <v>21</v>
      </c>
      <c r="O5" s="177" t="s">
        <v>22</v>
      </c>
      <c r="P5" s="205"/>
      <c r="Q5" s="205"/>
      <c r="R5" s="206"/>
      <c r="S5" s="206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5" customFormat="1" ht="21.75" customHeight="1">
      <c r="A6" s="61" t="str">
        <f>'1 Adult Part'!A7</f>
        <v>Berkshire</v>
      </c>
      <c r="B6" s="119">
        <v>76.92307692307692</v>
      </c>
      <c r="C6" s="120">
        <v>15.384615384615385</v>
      </c>
      <c r="D6" s="121">
        <v>23.07692307692308</v>
      </c>
      <c r="E6" s="120">
        <v>15.384615384615385</v>
      </c>
      <c r="F6" s="120">
        <v>0</v>
      </c>
      <c r="G6" s="121">
        <v>23.07692307692308</v>
      </c>
      <c r="H6" s="120">
        <v>0</v>
      </c>
      <c r="I6" s="121">
        <v>23.07692307692308</v>
      </c>
      <c r="J6" s="120">
        <v>0</v>
      </c>
      <c r="K6" s="121">
        <v>15.384615384615385</v>
      </c>
      <c r="L6" s="121">
        <v>0</v>
      </c>
      <c r="M6" s="123">
        <v>7.6923076923076925</v>
      </c>
      <c r="N6" s="121">
        <v>30.76923076923077</v>
      </c>
      <c r="O6" s="124">
        <v>100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5" customFormat="1" ht="21.75" customHeight="1">
      <c r="A7" s="62" t="str">
        <f>'1 Adult Part'!A8</f>
        <v>Boston</v>
      </c>
      <c r="B7" s="125">
        <v>62.39316239316239</v>
      </c>
      <c r="C7" s="126">
        <v>11.965811965811966</v>
      </c>
      <c r="D7" s="127">
        <v>17.094017094017094</v>
      </c>
      <c r="E7" s="126">
        <v>52.136752136752136</v>
      </c>
      <c r="F7" s="126">
        <v>9.401709401709402</v>
      </c>
      <c r="G7" s="127">
        <v>6.837606837606837</v>
      </c>
      <c r="H7" s="126">
        <v>2.5641025641025648</v>
      </c>
      <c r="I7" s="127">
        <v>14.529914529914532</v>
      </c>
      <c r="J7" s="126">
        <v>0.8547008547008547</v>
      </c>
      <c r="K7" s="127">
        <v>48.71794871794871</v>
      </c>
      <c r="L7" s="127">
        <v>1.7094017094017093</v>
      </c>
      <c r="M7" s="129">
        <v>2.5641025641025648</v>
      </c>
      <c r="N7" s="127">
        <v>17.94871794871795</v>
      </c>
      <c r="O7" s="130">
        <v>64.95726495726495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5" customFormat="1" ht="21.75" customHeight="1">
      <c r="A8" s="61" t="str">
        <f>'1 Adult Part'!A9</f>
        <v>Bristol</v>
      </c>
      <c r="B8" s="131">
        <v>78.66666666666669</v>
      </c>
      <c r="C8" s="132">
        <v>8</v>
      </c>
      <c r="D8" s="133">
        <v>16</v>
      </c>
      <c r="E8" s="132">
        <v>26.66666666666667</v>
      </c>
      <c r="F8" s="132">
        <v>0</v>
      </c>
      <c r="G8" s="133">
        <v>6.666666666666668</v>
      </c>
      <c r="H8" s="132">
        <v>5.333333333333332</v>
      </c>
      <c r="I8" s="133">
        <v>24</v>
      </c>
      <c r="J8" s="132">
        <v>0</v>
      </c>
      <c r="K8" s="133">
        <v>36</v>
      </c>
      <c r="L8" s="133">
        <v>0</v>
      </c>
      <c r="M8" s="135">
        <v>2.666666666666666</v>
      </c>
      <c r="N8" s="133">
        <v>56</v>
      </c>
      <c r="O8" s="136">
        <v>100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 ht="21.75" customHeight="1">
      <c r="A9" s="61" t="str">
        <f>'1 Adult Part'!A10</f>
        <v>Brockton</v>
      </c>
      <c r="B9" s="131">
        <v>73.84615384615384</v>
      </c>
      <c r="C9" s="132">
        <v>6.153846153846153</v>
      </c>
      <c r="D9" s="133">
        <v>10.769230769230772</v>
      </c>
      <c r="E9" s="132">
        <v>53.84615384615385</v>
      </c>
      <c r="F9" s="132">
        <v>0</v>
      </c>
      <c r="G9" s="133">
        <v>9.23076923076923</v>
      </c>
      <c r="H9" s="132">
        <v>4.615384615384615</v>
      </c>
      <c r="I9" s="133">
        <v>47.69230769230769</v>
      </c>
      <c r="J9" s="132">
        <v>0</v>
      </c>
      <c r="K9" s="133">
        <v>12.307692307692307</v>
      </c>
      <c r="L9" s="133">
        <v>1.5384615384615383</v>
      </c>
      <c r="M9" s="135">
        <v>6.153846153846153</v>
      </c>
      <c r="N9" s="133">
        <v>60</v>
      </c>
      <c r="O9" s="136">
        <v>100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" customFormat="1" ht="21.75" customHeight="1">
      <c r="A10" s="61" t="str">
        <f>'1 Adult Part'!A11</f>
        <v>Cape Cod &amp; Islands</v>
      </c>
      <c r="B10" s="131">
        <v>72.09302325581395</v>
      </c>
      <c r="C10" s="132">
        <v>18.6046511627907</v>
      </c>
      <c r="D10" s="133">
        <v>9.30232558139535</v>
      </c>
      <c r="E10" s="132">
        <v>9.30232558139535</v>
      </c>
      <c r="F10" s="132">
        <v>0</v>
      </c>
      <c r="G10" s="133">
        <v>32.55813953488372</v>
      </c>
      <c r="H10" s="132">
        <v>11.627906976744184</v>
      </c>
      <c r="I10" s="133">
        <v>34.883720930232556</v>
      </c>
      <c r="J10" s="132">
        <v>0</v>
      </c>
      <c r="K10" s="133">
        <v>6.976744186046512</v>
      </c>
      <c r="L10" s="133">
        <v>0</v>
      </c>
      <c r="M10" s="135">
        <v>4.651162790697675</v>
      </c>
      <c r="N10" s="133">
        <v>44.18604651162791</v>
      </c>
      <c r="O10" s="136">
        <v>81.3953488372093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21.75" customHeight="1">
      <c r="A11" s="61" t="str">
        <f>'1 Adult Part'!A12</f>
        <v>Central Mass</v>
      </c>
      <c r="B11" s="131">
        <v>70.45454545454545</v>
      </c>
      <c r="C11" s="132">
        <v>17.045454545454547</v>
      </c>
      <c r="D11" s="133">
        <v>15.90909090909091</v>
      </c>
      <c r="E11" s="132">
        <v>12.5</v>
      </c>
      <c r="F11" s="132">
        <v>6.8181818181818175</v>
      </c>
      <c r="G11" s="133">
        <v>26.136363636363637</v>
      </c>
      <c r="H11" s="132">
        <v>3.4090909090909087</v>
      </c>
      <c r="I11" s="133">
        <v>11.363636363636363</v>
      </c>
      <c r="J11" s="132">
        <v>3.4090909090909087</v>
      </c>
      <c r="K11" s="133">
        <v>11.363636363636363</v>
      </c>
      <c r="L11" s="133">
        <v>1.1363636363636365</v>
      </c>
      <c r="M11" s="135">
        <v>4.545454545454546</v>
      </c>
      <c r="N11" s="133">
        <v>26.136363636363637</v>
      </c>
      <c r="O11" s="136">
        <v>90.9090909090909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5" customFormat="1" ht="21.75" customHeight="1">
      <c r="A12" s="61" t="str">
        <f>'1 Adult Part'!A13</f>
        <v>Franklin/Hampshire</v>
      </c>
      <c r="B12" s="131">
        <v>60.86956521739131</v>
      </c>
      <c r="C12" s="132">
        <v>26.08695652173913</v>
      </c>
      <c r="D12" s="133">
        <v>17.391304347826086</v>
      </c>
      <c r="E12" s="132">
        <v>8.695652173913043</v>
      </c>
      <c r="F12" s="132">
        <v>8.695652173913043</v>
      </c>
      <c r="G12" s="133">
        <v>39.1304347826087</v>
      </c>
      <c r="H12" s="132">
        <v>0</v>
      </c>
      <c r="I12" s="133">
        <v>30.434782608695656</v>
      </c>
      <c r="J12" s="132">
        <v>0</v>
      </c>
      <c r="K12" s="133">
        <v>0</v>
      </c>
      <c r="L12" s="133">
        <v>0</v>
      </c>
      <c r="M12" s="135">
        <v>4.3478260869565215</v>
      </c>
      <c r="N12" s="133">
        <v>39.1304347826087</v>
      </c>
      <c r="O12" s="136">
        <v>100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5" customFormat="1" ht="21.75" customHeight="1">
      <c r="A13" s="61" t="str">
        <f>'1 Adult Part'!A14</f>
        <v>Greater Lowell</v>
      </c>
      <c r="B13" s="131">
        <v>63.414634146341456</v>
      </c>
      <c r="C13" s="132">
        <v>19.51219512195122</v>
      </c>
      <c r="D13" s="133">
        <v>31.707317073170728</v>
      </c>
      <c r="E13" s="132">
        <v>4.878048780487805</v>
      </c>
      <c r="F13" s="132">
        <v>14.634146341463415</v>
      </c>
      <c r="G13" s="133">
        <v>2.4390243902439024</v>
      </c>
      <c r="H13" s="132">
        <v>0</v>
      </c>
      <c r="I13" s="133">
        <v>34.146341463414636</v>
      </c>
      <c r="J13" s="132">
        <v>0</v>
      </c>
      <c r="K13" s="133">
        <v>24.390243902439025</v>
      </c>
      <c r="L13" s="133">
        <v>4.878048780487805</v>
      </c>
      <c r="M13" s="135">
        <v>0</v>
      </c>
      <c r="N13" s="133">
        <v>51.21951219512195</v>
      </c>
      <c r="O13" s="136">
        <v>100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5" customFormat="1" ht="21.75" customHeight="1">
      <c r="A14" s="61" t="str">
        <f>'1 Adult Part'!A15</f>
        <v>Greater New Bedford</v>
      </c>
      <c r="B14" s="131">
        <v>79.1044776119403</v>
      </c>
      <c r="C14" s="132">
        <v>11.940298507462687</v>
      </c>
      <c r="D14" s="133">
        <v>38.80597014925374</v>
      </c>
      <c r="E14" s="132">
        <v>11.940298507462687</v>
      </c>
      <c r="F14" s="132">
        <v>0</v>
      </c>
      <c r="G14" s="133">
        <v>11.940298507462687</v>
      </c>
      <c r="H14" s="132">
        <v>10.447761194029852</v>
      </c>
      <c r="I14" s="133">
        <v>25.373134328358205</v>
      </c>
      <c r="J14" s="132">
        <v>1.492537313432836</v>
      </c>
      <c r="K14" s="133">
        <v>10.447761194029852</v>
      </c>
      <c r="L14" s="133">
        <v>0</v>
      </c>
      <c r="M14" s="135">
        <v>14.925373134328359</v>
      </c>
      <c r="N14" s="133">
        <v>52.23880597014925</v>
      </c>
      <c r="O14" s="136">
        <v>98.50746268656718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5" customFormat="1" ht="21.75" customHeight="1">
      <c r="A15" s="61" t="str">
        <f>'1 Adult Part'!A16</f>
        <v>Hampden</v>
      </c>
      <c r="B15" s="131">
        <v>72.16494845360825</v>
      </c>
      <c r="C15" s="132">
        <v>6.1855670103092795</v>
      </c>
      <c r="D15" s="133">
        <v>54.63917525773195</v>
      </c>
      <c r="E15" s="132">
        <v>22.164948453608243</v>
      </c>
      <c r="F15" s="132">
        <v>1.5463917525773199</v>
      </c>
      <c r="G15" s="133">
        <v>8.24742268041237</v>
      </c>
      <c r="H15" s="132">
        <v>12.88659793814433</v>
      </c>
      <c r="I15" s="133">
        <v>25.257731958762882</v>
      </c>
      <c r="J15" s="132">
        <v>2.0618556701030926</v>
      </c>
      <c r="K15" s="133">
        <v>49.484536082474236</v>
      </c>
      <c r="L15" s="133">
        <v>5.670103092783505</v>
      </c>
      <c r="M15" s="135">
        <v>1.5463917525773199</v>
      </c>
      <c r="N15" s="133">
        <v>42.78350515463918</v>
      </c>
      <c r="O15" s="136">
        <v>88.65979381443297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5" customFormat="1" ht="21.75" customHeight="1">
      <c r="A16" s="61" t="str">
        <f>'1 Adult Part'!A17</f>
        <v>Merrimack Valley</v>
      </c>
      <c r="B16" s="131">
        <v>80</v>
      </c>
      <c r="C16" s="132">
        <v>8</v>
      </c>
      <c r="D16" s="133">
        <v>60</v>
      </c>
      <c r="E16" s="132">
        <v>4</v>
      </c>
      <c r="F16" s="132">
        <v>12</v>
      </c>
      <c r="G16" s="133">
        <v>4</v>
      </c>
      <c r="H16" s="132">
        <v>8</v>
      </c>
      <c r="I16" s="133">
        <v>32</v>
      </c>
      <c r="J16" s="132">
        <v>0</v>
      </c>
      <c r="K16" s="133">
        <v>40</v>
      </c>
      <c r="L16" s="133">
        <v>0</v>
      </c>
      <c r="M16" s="135">
        <v>4</v>
      </c>
      <c r="N16" s="133">
        <v>60</v>
      </c>
      <c r="O16" s="136">
        <v>76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5" customFormat="1" ht="21.75" customHeight="1">
      <c r="A17" s="61" t="str">
        <f>'1 Adult Part'!A18</f>
        <v>Metro North</v>
      </c>
      <c r="B17" s="131">
        <v>65.93406593406593</v>
      </c>
      <c r="C17" s="132">
        <v>2.1978021978021984</v>
      </c>
      <c r="D17" s="133">
        <v>43.956043956043956</v>
      </c>
      <c r="E17" s="132">
        <v>18.681318681318682</v>
      </c>
      <c r="F17" s="132">
        <v>12.08791208791209</v>
      </c>
      <c r="G17" s="133">
        <v>0</v>
      </c>
      <c r="H17" s="132">
        <v>10.989010989010989</v>
      </c>
      <c r="I17" s="133">
        <v>32.967032967032964</v>
      </c>
      <c r="J17" s="132">
        <v>0</v>
      </c>
      <c r="K17" s="133">
        <v>37.362637362637365</v>
      </c>
      <c r="L17" s="133">
        <v>0</v>
      </c>
      <c r="M17" s="135">
        <v>1.0989010989010992</v>
      </c>
      <c r="N17" s="133">
        <v>40.65934065934066</v>
      </c>
      <c r="O17" s="136">
        <v>71.42857142857143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5" customFormat="1" ht="21.75" customHeight="1">
      <c r="A18" s="61" t="str">
        <f>'1 Adult Part'!A19</f>
        <v>Metro South/West</v>
      </c>
      <c r="B18" s="131">
        <v>75.47169811320755</v>
      </c>
      <c r="C18" s="132">
        <v>9.433962264150944</v>
      </c>
      <c r="D18" s="133">
        <v>24.528301886792452</v>
      </c>
      <c r="E18" s="132">
        <v>35.84905660377358</v>
      </c>
      <c r="F18" s="132">
        <v>5.660377358490567</v>
      </c>
      <c r="G18" s="133">
        <v>11.320754716981133</v>
      </c>
      <c r="H18" s="132">
        <v>1.8867924528301887</v>
      </c>
      <c r="I18" s="133">
        <v>24.528301886792452</v>
      </c>
      <c r="J18" s="132">
        <v>0</v>
      </c>
      <c r="K18" s="133">
        <v>1.8867924528301887</v>
      </c>
      <c r="L18" s="133">
        <v>0</v>
      </c>
      <c r="M18" s="135">
        <v>9.433962264150944</v>
      </c>
      <c r="N18" s="133">
        <v>56.60377358490567</v>
      </c>
      <c r="O18" s="136">
        <v>100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5" customFormat="1" ht="21.75" customHeight="1">
      <c r="A19" s="61" t="str">
        <f>'1 Adult Part'!A20</f>
        <v>North Central Mass</v>
      </c>
      <c r="B19" s="131">
        <v>100</v>
      </c>
      <c r="C19" s="132">
        <v>14.285714285714286</v>
      </c>
      <c r="D19" s="133">
        <v>14.285714285714286</v>
      </c>
      <c r="E19" s="132">
        <v>14.285714285714286</v>
      </c>
      <c r="F19" s="132">
        <v>0</v>
      </c>
      <c r="G19" s="133">
        <v>0</v>
      </c>
      <c r="H19" s="132">
        <v>0</v>
      </c>
      <c r="I19" s="133">
        <v>42.857142857142854</v>
      </c>
      <c r="J19" s="132">
        <v>0</v>
      </c>
      <c r="K19" s="133">
        <v>0</v>
      </c>
      <c r="L19" s="133">
        <v>0</v>
      </c>
      <c r="M19" s="135">
        <v>14.285714285714286</v>
      </c>
      <c r="N19" s="133">
        <v>57.142857142857146</v>
      </c>
      <c r="O19" s="136">
        <v>100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5" customFormat="1" ht="21.75" customHeight="1">
      <c r="A20" s="61" t="str">
        <f>'1 Adult Part'!A21</f>
        <v>North Shore</v>
      </c>
      <c r="B20" s="131">
        <v>68.57142857142857</v>
      </c>
      <c r="C20" s="132">
        <v>17.142857142857142</v>
      </c>
      <c r="D20" s="133">
        <v>25.714285714285715</v>
      </c>
      <c r="E20" s="132">
        <v>22.857142857142858</v>
      </c>
      <c r="F20" s="132">
        <v>0</v>
      </c>
      <c r="G20" s="133">
        <v>11.428571428571429</v>
      </c>
      <c r="H20" s="132">
        <v>0</v>
      </c>
      <c r="I20" s="133">
        <v>17.142857142857142</v>
      </c>
      <c r="J20" s="132">
        <v>0</v>
      </c>
      <c r="K20" s="133">
        <v>5.714285714285714</v>
      </c>
      <c r="L20" s="133">
        <v>0</v>
      </c>
      <c r="M20" s="135">
        <v>8.571428571428571</v>
      </c>
      <c r="N20" s="133">
        <v>17.142857142857142</v>
      </c>
      <c r="O20" s="136">
        <v>71.42857142857143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21.75" customHeight="1" thickBot="1">
      <c r="A21" s="63" t="str">
        <f>'1 Adult Part'!A22</f>
        <v>South Shore</v>
      </c>
      <c r="B21" s="137">
        <v>68.75</v>
      </c>
      <c r="C21" s="138">
        <v>6.25</v>
      </c>
      <c r="D21" s="139">
        <v>25</v>
      </c>
      <c r="E21" s="138">
        <v>25</v>
      </c>
      <c r="F21" s="138">
        <v>6.25</v>
      </c>
      <c r="G21" s="139">
        <v>0</v>
      </c>
      <c r="H21" s="138">
        <v>6.25</v>
      </c>
      <c r="I21" s="139">
        <v>37.5</v>
      </c>
      <c r="J21" s="138">
        <v>0</v>
      </c>
      <c r="K21" s="139">
        <v>12.5</v>
      </c>
      <c r="L21" s="139">
        <v>0</v>
      </c>
      <c r="M21" s="141">
        <v>0</v>
      </c>
      <c r="N21" s="139">
        <v>75</v>
      </c>
      <c r="O21" s="142">
        <v>75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t="21.75" customHeight="1" thickBot="1">
      <c r="A22" s="64" t="s">
        <v>10</v>
      </c>
      <c r="B22" s="143">
        <v>71.14375655823714</v>
      </c>
      <c r="C22" s="144">
        <v>10.49317943336831</v>
      </c>
      <c r="D22" s="145">
        <v>30.535152151101784</v>
      </c>
      <c r="E22" s="144">
        <v>24.97376705141658</v>
      </c>
      <c r="F22" s="146">
        <v>4.826862539349423</v>
      </c>
      <c r="G22" s="144">
        <v>10.912906610703043</v>
      </c>
      <c r="H22" s="146">
        <v>6.7156348373557195</v>
      </c>
      <c r="I22" s="144">
        <v>25.918153200419727</v>
      </c>
      <c r="J22" s="147">
        <v>0.944386149003148</v>
      </c>
      <c r="K22" s="144">
        <v>28.22665267576076</v>
      </c>
      <c r="L22" s="147">
        <v>1.783840503672613</v>
      </c>
      <c r="M22" s="144">
        <v>4.3022035676810075</v>
      </c>
      <c r="N22" s="146">
        <v>41.97271773347324</v>
      </c>
      <c r="O22" s="148">
        <v>86.77859391395594</v>
      </c>
      <c r="P22" s="3"/>
      <c r="Q22" s="4"/>
      <c r="R22" s="6"/>
      <c r="S22" s="7"/>
      <c r="T22" s="7"/>
      <c r="U22" s="7"/>
      <c r="V22" s="7"/>
      <c r="W22" s="7"/>
      <c r="X22" s="4"/>
      <c r="Y22" s="4"/>
      <c r="Z22" s="4"/>
      <c r="AA22" s="4"/>
      <c r="AB22" s="4"/>
      <c r="AC22" s="4"/>
      <c r="AD22" s="4"/>
    </row>
    <row r="23" ht="12.75">
      <c r="A23" s="1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4" sqref="A4:A6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71" t="s">
        <v>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</row>
    <row r="2" spans="1:18" s="58" customFormat="1" ht="19.5" customHeight="1">
      <c r="A2" s="274" t="str">
        <f>'1 Adult Part'!A2:R2</f>
        <v>FY18 QUARTER ENDING SEPTEMBER 30, 2017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18" s="58" customFormat="1" ht="19.5" customHeight="1" thickBot="1">
      <c r="A3" s="277" t="s">
        <v>79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8" s="58" customFormat="1" ht="12.75" customHeight="1">
      <c r="A4" s="288" t="s">
        <v>85</v>
      </c>
      <c r="B4" s="280" t="s">
        <v>48</v>
      </c>
      <c r="C4" s="281"/>
      <c r="D4" s="282"/>
      <c r="E4" s="280" t="s">
        <v>49</v>
      </c>
      <c r="F4" s="281"/>
      <c r="G4" s="282"/>
      <c r="H4" s="280" t="s">
        <v>50</v>
      </c>
      <c r="I4" s="281"/>
      <c r="J4" s="281"/>
      <c r="K4" s="281"/>
      <c r="L4" s="281"/>
      <c r="M4" s="282"/>
      <c r="N4" s="280" t="s">
        <v>51</v>
      </c>
      <c r="O4" s="286"/>
      <c r="P4" s="286"/>
      <c r="Q4" s="286"/>
      <c r="R4" s="287"/>
    </row>
    <row r="5" spans="1:18" ht="12.75" customHeight="1">
      <c r="A5" s="289"/>
      <c r="B5" s="283" t="s">
        <v>54</v>
      </c>
      <c r="C5" s="284"/>
      <c r="D5" s="285"/>
      <c r="E5" s="283" t="s">
        <v>53</v>
      </c>
      <c r="F5" s="284"/>
      <c r="G5" s="285"/>
      <c r="H5" s="283" t="s">
        <v>53</v>
      </c>
      <c r="I5" s="284"/>
      <c r="J5" s="284"/>
      <c r="K5" s="284"/>
      <c r="L5" s="284"/>
      <c r="M5" s="285"/>
      <c r="N5" s="283" t="s">
        <v>52</v>
      </c>
      <c r="O5" s="284"/>
      <c r="P5" s="284"/>
      <c r="Q5" s="284"/>
      <c r="R5" s="285"/>
    </row>
    <row r="6" spans="1:19" ht="50.25" customHeight="1" thickBot="1">
      <c r="A6" s="290"/>
      <c r="B6" s="165" t="s">
        <v>0</v>
      </c>
      <c r="C6" s="166" t="s">
        <v>1</v>
      </c>
      <c r="D6" s="253" t="s">
        <v>12</v>
      </c>
      <c r="E6" s="254" t="s">
        <v>0</v>
      </c>
      <c r="F6" s="204" t="s">
        <v>1</v>
      </c>
      <c r="G6" s="253" t="s">
        <v>12</v>
      </c>
      <c r="H6" s="254" t="s">
        <v>77</v>
      </c>
      <c r="I6" s="204" t="s">
        <v>26</v>
      </c>
      <c r="J6" s="204" t="s">
        <v>12</v>
      </c>
      <c r="K6" s="204" t="s">
        <v>76</v>
      </c>
      <c r="L6" s="204" t="s">
        <v>27</v>
      </c>
      <c r="M6" s="253" t="s">
        <v>12</v>
      </c>
      <c r="N6" s="166" t="s">
        <v>2</v>
      </c>
      <c r="O6" s="204" t="s">
        <v>3</v>
      </c>
      <c r="P6" s="166" t="s">
        <v>78</v>
      </c>
      <c r="Q6" s="166" t="s">
        <v>4</v>
      </c>
      <c r="R6" s="253" t="s">
        <v>68</v>
      </c>
      <c r="S6" s="23"/>
    </row>
    <row r="7" spans="1:19" s="10" customFormat="1" ht="19.5" customHeight="1">
      <c r="A7" s="61" t="s">
        <v>28</v>
      </c>
      <c r="B7" s="214">
        <v>95</v>
      </c>
      <c r="C7" s="76">
        <v>28</v>
      </c>
      <c r="D7" s="255">
        <f>C7/B7</f>
        <v>0.29473684210526313</v>
      </c>
      <c r="E7" s="215">
        <v>75</v>
      </c>
      <c r="F7" s="78">
        <v>14</v>
      </c>
      <c r="G7" s="77">
        <f aca="true" t="shared" si="0" ref="G7:G23">(F7/E7)</f>
        <v>0.18666666666666668</v>
      </c>
      <c r="H7" s="216">
        <v>63</v>
      </c>
      <c r="I7" s="76">
        <v>14</v>
      </c>
      <c r="J7" s="247">
        <f aca="true" t="shared" si="1" ref="J7:J23">(I7/H7)</f>
        <v>0.2222222222222222</v>
      </c>
      <c r="K7" s="78">
        <v>83</v>
      </c>
      <c r="L7" s="183">
        <v>23</v>
      </c>
      <c r="M7" s="79">
        <f>+L7/K7</f>
        <v>0.27710843373493976</v>
      </c>
      <c r="N7" s="179">
        <v>0</v>
      </c>
      <c r="O7" s="182">
        <v>0</v>
      </c>
      <c r="P7" s="183">
        <v>22</v>
      </c>
      <c r="Q7" s="184">
        <v>3</v>
      </c>
      <c r="R7" s="185">
        <v>2</v>
      </c>
      <c r="S7" s="24"/>
    </row>
    <row r="8" spans="1:19" s="10" customFormat="1" ht="19.5" customHeight="1">
      <c r="A8" s="62" t="s">
        <v>5</v>
      </c>
      <c r="B8" s="217">
        <v>334</v>
      </c>
      <c r="C8" s="80">
        <v>115</v>
      </c>
      <c r="D8" s="107">
        <f aca="true" t="shared" si="2" ref="D8:D23">C8/B8</f>
        <v>0.344311377245509</v>
      </c>
      <c r="E8" s="218">
        <v>227</v>
      </c>
      <c r="F8" s="82">
        <v>35</v>
      </c>
      <c r="G8" s="81">
        <f t="shared" si="0"/>
        <v>0.15418502202643172</v>
      </c>
      <c r="H8" s="216">
        <v>72</v>
      </c>
      <c r="I8" s="80">
        <v>18</v>
      </c>
      <c r="J8" s="248">
        <f t="shared" si="1"/>
        <v>0.25</v>
      </c>
      <c r="K8" s="82">
        <v>144</v>
      </c>
      <c r="L8" s="187">
        <v>62</v>
      </c>
      <c r="M8" s="83">
        <f>+L8/K8</f>
        <v>0.4305555555555556</v>
      </c>
      <c r="N8" s="180">
        <v>0</v>
      </c>
      <c r="O8" s="186">
        <v>0</v>
      </c>
      <c r="P8" s="187">
        <v>62</v>
      </c>
      <c r="Q8" s="188">
        <v>0</v>
      </c>
      <c r="R8" s="189">
        <v>0</v>
      </c>
      <c r="S8" s="24"/>
    </row>
    <row r="9" spans="1:19" s="10" customFormat="1" ht="19.5" customHeight="1">
      <c r="A9" s="61" t="s">
        <v>29</v>
      </c>
      <c r="B9" s="217">
        <v>267</v>
      </c>
      <c r="C9" s="85">
        <v>154</v>
      </c>
      <c r="D9" s="86">
        <f t="shared" si="2"/>
        <v>0.5767790262172284</v>
      </c>
      <c r="E9" s="218">
        <v>112</v>
      </c>
      <c r="F9" s="82">
        <v>47</v>
      </c>
      <c r="G9" s="81">
        <f t="shared" si="0"/>
        <v>0.41964285714285715</v>
      </c>
      <c r="H9" s="216">
        <v>68</v>
      </c>
      <c r="I9" s="85">
        <v>26</v>
      </c>
      <c r="J9" s="248">
        <f t="shared" si="1"/>
        <v>0.38235294117647056</v>
      </c>
      <c r="K9" s="82">
        <v>102</v>
      </c>
      <c r="L9" s="187">
        <v>110</v>
      </c>
      <c r="M9" s="83">
        <f aca="true" t="shared" si="3" ref="M9:M21">+L9/K9</f>
        <v>1.0784313725490196</v>
      </c>
      <c r="N9" s="190">
        <v>21</v>
      </c>
      <c r="O9" s="191">
        <v>2</v>
      </c>
      <c r="P9" s="192">
        <v>91</v>
      </c>
      <c r="Q9" s="193">
        <v>0</v>
      </c>
      <c r="R9" s="194">
        <v>1</v>
      </c>
      <c r="S9" s="24"/>
    </row>
    <row r="10" spans="1:19" s="10" customFormat="1" ht="19.5" customHeight="1">
      <c r="A10" s="61" t="s">
        <v>8</v>
      </c>
      <c r="B10" s="219">
        <v>242</v>
      </c>
      <c r="C10" s="85">
        <v>168</v>
      </c>
      <c r="D10" s="86">
        <f t="shared" si="2"/>
        <v>0.6942148760330579</v>
      </c>
      <c r="E10" s="220">
        <v>105</v>
      </c>
      <c r="F10" s="82">
        <v>34</v>
      </c>
      <c r="G10" s="81">
        <f t="shared" si="0"/>
        <v>0.3238095238095238</v>
      </c>
      <c r="H10" s="221">
        <v>20</v>
      </c>
      <c r="I10" s="85">
        <v>14</v>
      </c>
      <c r="J10" s="248">
        <f>IF(H10&gt;0,I10/H10,0)</f>
        <v>0.7</v>
      </c>
      <c r="K10" s="82">
        <v>25</v>
      </c>
      <c r="L10" s="187">
        <v>92</v>
      </c>
      <c r="M10" s="83">
        <f t="shared" si="3"/>
        <v>3.68</v>
      </c>
      <c r="N10" s="190">
        <v>19</v>
      </c>
      <c r="O10" s="191">
        <v>18</v>
      </c>
      <c r="P10" s="192">
        <v>72</v>
      </c>
      <c r="Q10" s="193">
        <v>3</v>
      </c>
      <c r="R10" s="194">
        <v>2</v>
      </c>
      <c r="S10" s="24"/>
    </row>
    <row r="11" spans="1:19" s="10" customFormat="1" ht="19.5" customHeight="1">
      <c r="A11" s="61" t="s">
        <v>9</v>
      </c>
      <c r="B11" s="217">
        <v>122</v>
      </c>
      <c r="C11" s="85">
        <v>103</v>
      </c>
      <c r="D11" s="86">
        <f t="shared" si="2"/>
        <v>0.8442622950819673</v>
      </c>
      <c r="E11" s="222">
        <v>55</v>
      </c>
      <c r="F11" s="82">
        <v>47</v>
      </c>
      <c r="G11" s="81">
        <f t="shared" si="0"/>
        <v>0.8545454545454545</v>
      </c>
      <c r="H11" s="216">
        <v>45</v>
      </c>
      <c r="I11" s="85">
        <v>4</v>
      </c>
      <c r="J11" s="248">
        <f t="shared" si="1"/>
        <v>0.08888888888888889</v>
      </c>
      <c r="K11" s="82">
        <v>55</v>
      </c>
      <c r="L11" s="187">
        <v>22</v>
      </c>
      <c r="M11" s="83">
        <f t="shared" si="3"/>
        <v>0.4</v>
      </c>
      <c r="N11" s="190">
        <v>0</v>
      </c>
      <c r="O11" s="191">
        <v>0</v>
      </c>
      <c r="P11" s="192">
        <v>22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24</v>
      </c>
      <c r="B12" s="223">
        <v>234</v>
      </c>
      <c r="C12" s="85">
        <v>140</v>
      </c>
      <c r="D12" s="86">
        <f t="shared" si="2"/>
        <v>0.5982905982905983</v>
      </c>
      <c r="E12" s="224">
        <v>158</v>
      </c>
      <c r="F12" s="82">
        <v>37</v>
      </c>
      <c r="G12" s="81">
        <f t="shared" si="0"/>
        <v>0.23417721518987342</v>
      </c>
      <c r="H12" s="216">
        <v>68</v>
      </c>
      <c r="I12" s="85">
        <v>19</v>
      </c>
      <c r="J12" s="248">
        <f t="shared" si="1"/>
        <v>0.27941176470588236</v>
      </c>
      <c r="K12" s="82">
        <v>88</v>
      </c>
      <c r="L12" s="187">
        <v>105</v>
      </c>
      <c r="M12" s="83">
        <f t="shared" si="3"/>
        <v>1.1931818181818181</v>
      </c>
      <c r="N12" s="190">
        <v>0</v>
      </c>
      <c r="O12" s="191">
        <v>0</v>
      </c>
      <c r="P12" s="192">
        <v>104</v>
      </c>
      <c r="Q12" s="193">
        <v>9</v>
      </c>
      <c r="R12" s="194">
        <v>16</v>
      </c>
      <c r="S12" s="24"/>
    </row>
    <row r="13" spans="1:19" s="10" customFormat="1" ht="19.5" customHeight="1">
      <c r="A13" s="61" t="s">
        <v>32</v>
      </c>
      <c r="B13" s="217">
        <v>90</v>
      </c>
      <c r="C13" s="85">
        <v>60</v>
      </c>
      <c r="D13" s="86">
        <f t="shared" si="2"/>
        <v>0.6666666666666666</v>
      </c>
      <c r="E13" s="218">
        <v>43</v>
      </c>
      <c r="F13" s="82">
        <v>15</v>
      </c>
      <c r="G13" s="81">
        <f t="shared" si="0"/>
        <v>0.3488372093023256</v>
      </c>
      <c r="H13" s="216">
        <v>25</v>
      </c>
      <c r="I13" s="85">
        <v>15</v>
      </c>
      <c r="J13" s="248">
        <f t="shared" si="1"/>
        <v>0.6</v>
      </c>
      <c r="K13" s="82">
        <v>61</v>
      </c>
      <c r="L13" s="187">
        <v>40</v>
      </c>
      <c r="M13" s="83">
        <f t="shared" si="3"/>
        <v>0.6557377049180327</v>
      </c>
      <c r="N13" s="190">
        <v>0</v>
      </c>
      <c r="O13" s="191">
        <v>0</v>
      </c>
      <c r="P13" s="192">
        <v>40</v>
      </c>
      <c r="Q13" s="193">
        <v>0</v>
      </c>
      <c r="R13" s="194">
        <v>1</v>
      </c>
      <c r="S13" s="24"/>
    </row>
    <row r="14" spans="1:19" s="10" customFormat="1" ht="19.5" customHeight="1">
      <c r="A14" s="61" t="s">
        <v>71</v>
      </c>
      <c r="B14" s="217">
        <v>214</v>
      </c>
      <c r="C14" s="85">
        <v>133</v>
      </c>
      <c r="D14" s="86">
        <f t="shared" si="2"/>
        <v>0.6214953271028038</v>
      </c>
      <c r="E14" s="218">
        <v>100</v>
      </c>
      <c r="F14" s="82">
        <v>49</v>
      </c>
      <c r="G14" s="81">
        <f t="shared" si="0"/>
        <v>0.49</v>
      </c>
      <c r="H14" s="216">
        <v>41</v>
      </c>
      <c r="I14" s="85">
        <v>26</v>
      </c>
      <c r="J14" s="248">
        <f t="shared" si="1"/>
        <v>0.6341463414634146</v>
      </c>
      <c r="K14" s="82">
        <v>132</v>
      </c>
      <c r="L14" s="187">
        <v>90</v>
      </c>
      <c r="M14" s="83">
        <f t="shared" si="3"/>
        <v>0.6818181818181818</v>
      </c>
      <c r="N14" s="190">
        <v>1</v>
      </c>
      <c r="O14" s="191">
        <v>0</v>
      </c>
      <c r="P14" s="192">
        <v>89</v>
      </c>
      <c r="Q14" s="193">
        <v>1</v>
      </c>
      <c r="R14" s="194">
        <v>1</v>
      </c>
      <c r="S14" s="24"/>
    </row>
    <row r="15" spans="1:19" s="10" customFormat="1" ht="19.5" customHeight="1">
      <c r="A15" s="61" t="s">
        <v>25</v>
      </c>
      <c r="B15" s="217">
        <v>250</v>
      </c>
      <c r="C15" s="85">
        <v>113</v>
      </c>
      <c r="D15" s="86">
        <f t="shared" si="2"/>
        <v>0.452</v>
      </c>
      <c r="E15" s="218">
        <v>128</v>
      </c>
      <c r="F15" s="82">
        <v>19</v>
      </c>
      <c r="G15" s="81">
        <f t="shared" si="0"/>
        <v>0.1484375</v>
      </c>
      <c r="H15" s="216">
        <v>128</v>
      </c>
      <c r="I15" s="85">
        <v>11</v>
      </c>
      <c r="J15" s="248">
        <f t="shared" si="1"/>
        <v>0.0859375</v>
      </c>
      <c r="K15" s="82">
        <v>250</v>
      </c>
      <c r="L15" s="187">
        <v>90</v>
      </c>
      <c r="M15" s="83">
        <f t="shared" si="3"/>
        <v>0.36</v>
      </c>
      <c r="N15" s="190">
        <v>0</v>
      </c>
      <c r="O15" s="191">
        <v>19</v>
      </c>
      <c r="P15" s="192">
        <v>78</v>
      </c>
      <c r="Q15" s="193">
        <v>0</v>
      </c>
      <c r="R15" s="194">
        <v>1</v>
      </c>
      <c r="S15" s="24"/>
    </row>
    <row r="16" spans="1:19" s="10" customFormat="1" ht="19.5" customHeight="1">
      <c r="A16" s="61" t="s">
        <v>30</v>
      </c>
      <c r="B16" s="217">
        <v>400</v>
      </c>
      <c r="C16" s="85">
        <v>227</v>
      </c>
      <c r="D16" s="86">
        <f t="shared" si="2"/>
        <v>0.5675</v>
      </c>
      <c r="E16" s="218">
        <v>126</v>
      </c>
      <c r="F16" s="82">
        <v>65</v>
      </c>
      <c r="G16" s="81">
        <f t="shared" si="0"/>
        <v>0.5158730158730159</v>
      </c>
      <c r="H16" s="216">
        <v>63</v>
      </c>
      <c r="I16" s="85">
        <v>54</v>
      </c>
      <c r="J16" s="248">
        <f t="shared" si="1"/>
        <v>0.8571428571428571</v>
      </c>
      <c r="K16" s="82">
        <v>73</v>
      </c>
      <c r="L16" s="187">
        <v>115</v>
      </c>
      <c r="M16" s="83">
        <f t="shared" si="3"/>
        <v>1.5753424657534247</v>
      </c>
      <c r="N16" s="190">
        <v>5</v>
      </c>
      <c r="O16" s="191">
        <v>2</v>
      </c>
      <c r="P16" s="192">
        <v>115</v>
      </c>
      <c r="Q16" s="193">
        <v>5</v>
      </c>
      <c r="R16" s="194">
        <v>5</v>
      </c>
      <c r="S16" s="24"/>
    </row>
    <row r="17" spans="1:19" s="10" customFormat="1" ht="19.5" customHeight="1">
      <c r="A17" s="61" t="s">
        <v>36</v>
      </c>
      <c r="B17" s="217">
        <v>269</v>
      </c>
      <c r="C17" s="85">
        <v>217</v>
      </c>
      <c r="D17" s="86">
        <f t="shared" si="2"/>
        <v>0.8066914498141264</v>
      </c>
      <c r="E17" s="224">
        <v>55</v>
      </c>
      <c r="F17" s="82">
        <v>19</v>
      </c>
      <c r="G17" s="81">
        <f t="shared" si="0"/>
        <v>0.34545454545454546</v>
      </c>
      <c r="H17" s="216">
        <v>35</v>
      </c>
      <c r="I17" s="85">
        <v>29</v>
      </c>
      <c r="J17" s="248">
        <f t="shared" si="1"/>
        <v>0.8285714285714286</v>
      </c>
      <c r="K17" s="82">
        <v>114</v>
      </c>
      <c r="L17" s="187">
        <v>182</v>
      </c>
      <c r="M17" s="83">
        <f t="shared" si="3"/>
        <v>1.5964912280701755</v>
      </c>
      <c r="N17" s="190">
        <v>25</v>
      </c>
      <c r="O17" s="191">
        <v>80</v>
      </c>
      <c r="P17" s="192">
        <v>95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6</v>
      </c>
      <c r="B18" s="217">
        <v>309</v>
      </c>
      <c r="C18" s="85">
        <v>199</v>
      </c>
      <c r="D18" s="86">
        <f t="shared" si="2"/>
        <v>0.6440129449838188</v>
      </c>
      <c r="E18" s="218">
        <v>199</v>
      </c>
      <c r="F18" s="82">
        <v>47</v>
      </c>
      <c r="G18" s="81">
        <f t="shared" si="0"/>
        <v>0.23618090452261306</v>
      </c>
      <c r="H18" s="216">
        <v>44</v>
      </c>
      <c r="I18" s="85">
        <v>23</v>
      </c>
      <c r="J18" s="248">
        <f t="shared" si="1"/>
        <v>0.5227272727272727</v>
      </c>
      <c r="K18" s="82">
        <v>74</v>
      </c>
      <c r="L18" s="187">
        <v>121</v>
      </c>
      <c r="M18" s="83">
        <f t="shared" si="3"/>
        <v>1.635135135135135</v>
      </c>
      <c r="N18" s="190">
        <v>0</v>
      </c>
      <c r="O18" s="191">
        <v>0</v>
      </c>
      <c r="P18" s="192">
        <v>61</v>
      </c>
      <c r="Q18" s="193">
        <v>0</v>
      </c>
      <c r="R18" s="194">
        <v>61</v>
      </c>
      <c r="S18" s="24"/>
    </row>
    <row r="19" spans="1:19" s="10" customFormat="1" ht="19.5" customHeight="1">
      <c r="A19" s="61" t="s">
        <v>7</v>
      </c>
      <c r="B19" s="217">
        <v>450</v>
      </c>
      <c r="C19" s="85">
        <v>159</v>
      </c>
      <c r="D19" s="86">
        <f t="shared" si="2"/>
        <v>0.35333333333333333</v>
      </c>
      <c r="E19" s="218">
        <v>280</v>
      </c>
      <c r="F19" s="82">
        <v>16</v>
      </c>
      <c r="G19" s="81">
        <f t="shared" si="0"/>
        <v>0.05714285714285714</v>
      </c>
      <c r="H19" s="216">
        <v>104</v>
      </c>
      <c r="I19" s="85">
        <v>15</v>
      </c>
      <c r="J19" s="248">
        <f t="shared" si="1"/>
        <v>0.14423076923076922</v>
      </c>
      <c r="K19" s="82">
        <v>219</v>
      </c>
      <c r="L19" s="187">
        <v>111</v>
      </c>
      <c r="M19" s="83">
        <f t="shared" si="3"/>
        <v>0.5068493150684932</v>
      </c>
      <c r="N19" s="190">
        <v>2</v>
      </c>
      <c r="O19" s="191">
        <v>0</v>
      </c>
      <c r="P19" s="192">
        <v>109</v>
      </c>
      <c r="Q19" s="193">
        <v>4</v>
      </c>
      <c r="R19" s="194">
        <v>3</v>
      </c>
      <c r="S19" s="24"/>
    </row>
    <row r="20" spans="1:19" s="10" customFormat="1" ht="19.5" customHeight="1">
      <c r="A20" s="61" t="s">
        <v>33</v>
      </c>
      <c r="B20" s="217">
        <v>63</v>
      </c>
      <c r="C20" s="85">
        <v>37</v>
      </c>
      <c r="D20" s="86">
        <f t="shared" si="2"/>
        <v>0.5873015873015873</v>
      </c>
      <c r="E20" s="218">
        <v>31</v>
      </c>
      <c r="F20" s="82">
        <v>4</v>
      </c>
      <c r="G20" s="81">
        <f t="shared" si="0"/>
        <v>0.12903225806451613</v>
      </c>
      <c r="H20" s="216">
        <v>31</v>
      </c>
      <c r="I20" s="85">
        <v>6</v>
      </c>
      <c r="J20" s="248">
        <f t="shared" si="1"/>
        <v>0.1935483870967742</v>
      </c>
      <c r="K20" s="82">
        <v>63</v>
      </c>
      <c r="L20" s="187">
        <v>31</v>
      </c>
      <c r="M20" s="83">
        <f t="shared" si="3"/>
        <v>0.49206349206349204</v>
      </c>
      <c r="N20" s="190">
        <v>1</v>
      </c>
      <c r="O20" s="191">
        <v>1</v>
      </c>
      <c r="P20" s="192">
        <v>29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31</v>
      </c>
      <c r="B21" s="217">
        <v>174</v>
      </c>
      <c r="C21" s="85">
        <v>108</v>
      </c>
      <c r="D21" s="86">
        <f t="shared" si="2"/>
        <v>0.6206896551724138</v>
      </c>
      <c r="E21" s="218">
        <v>48</v>
      </c>
      <c r="F21" s="82">
        <v>18</v>
      </c>
      <c r="G21" s="81">
        <f t="shared" si="0"/>
        <v>0.375</v>
      </c>
      <c r="H21" s="216">
        <v>48</v>
      </c>
      <c r="I21" s="85">
        <v>19</v>
      </c>
      <c r="J21" s="248">
        <f t="shared" si="1"/>
        <v>0.3958333333333333</v>
      </c>
      <c r="K21" s="82">
        <v>174</v>
      </c>
      <c r="L21" s="187">
        <v>100</v>
      </c>
      <c r="M21" s="83">
        <f t="shared" si="3"/>
        <v>0.5747126436781609</v>
      </c>
      <c r="N21" s="190">
        <v>0</v>
      </c>
      <c r="O21" s="191">
        <v>0</v>
      </c>
      <c r="P21" s="192">
        <v>100</v>
      </c>
      <c r="Q21" s="193">
        <v>0</v>
      </c>
      <c r="R21" s="194">
        <v>1</v>
      </c>
      <c r="S21" s="24"/>
    </row>
    <row r="22" spans="1:19" s="10" customFormat="1" ht="19.5" customHeight="1" thickBot="1">
      <c r="A22" s="63" t="s">
        <v>73</v>
      </c>
      <c r="B22" s="217">
        <v>140</v>
      </c>
      <c r="C22" s="88">
        <v>53</v>
      </c>
      <c r="D22" s="102">
        <f t="shared" si="2"/>
        <v>0.37857142857142856</v>
      </c>
      <c r="E22" s="218">
        <v>62</v>
      </c>
      <c r="F22" s="90">
        <v>18</v>
      </c>
      <c r="G22" s="89">
        <f t="shared" si="0"/>
        <v>0.2903225806451613</v>
      </c>
      <c r="H22" s="216">
        <v>62</v>
      </c>
      <c r="I22" s="88">
        <v>9</v>
      </c>
      <c r="J22" s="249">
        <f>IF(H22&gt;0,I22/H22,0)</f>
        <v>0.14516129032258066</v>
      </c>
      <c r="K22" s="90">
        <v>140</v>
      </c>
      <c r="L22" s="196">
        <v>41</v>
      </c>
      <c r="M22" s="83">
        <f>IF(K22&gt;0,L22/K22,0)</f>
        <v>0.29285714285714287</v>
      </c>
      <c r="N22" s="181">
        <v>0</v>
      </c>
      <c r="O22" s="195">
        <v>5</v>
      </c>
      <c r="P22" s="196">
        <v>36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10</v>
      </c>
      <c r="B23" s="225">
        <f>SUM(B7:B22)</f>
        <v>3653</v>
      </c>
      <c r="C23" s="91">
        <f>SUM(C7:C22)</f>
        <v>2014</v>
      </c>
      <c r="D23" s="114">
        <f t="shared" si="2"/>
        <v>0.551327675882836</v>
      </c>
      <c r="E23" s="226">
        <f>SUM(E7:E22)</f>
        <v>1804</v>
      </c>
      <c r="F23" s="91">
        <f>SUM(F7:F22)</f>
        <v>484</v>
      </c>
      <c r="G23" s="92">
        <f t="shared" si="0"/>
        <v>0.2682926829268293</v>
      </c>
      <c r="H23" s="227">
        <f>SUM(H7:H22)</f>
        <v>917</v>
      </c>
      <c r="I23" s="91">
        <f>SUM(I7:I22)</f>
        <v>302</v>
      </c>
      <c r="J23" s="250">
        <f t="shared" si="1"/>
        <v>0.3293347873500545</v>
      </c>
      <c r="K23" s="252">
        <f>SUM(K7:K22)</f>
        <v>1797</v>
      </c>
      <c r="L23" s="251">
        <f>SUM(L7:L22)</f>
        <v>1335</v>
      </c>
      <c r="M23" s="93">
        <f>+L23/K23</f>
        <v>0.7429048414023373</v>
      </c>
      <c r="N23" s="199">
        <f>SUM(N7:N22)</f>
        <v>74</v>
      </c>
      <c r="O23" s="200">
        <f>SUM(O7:O22)</f>
        <v>127</v>
      </c>
      <c r="P23" s="149">
        <f>SUM(P7:P22)</f>
        <v>1125</v>
      </c>
      <c r="Q23" s="149">
        <f>SUM(Q7:Q22)</f>
        <v>25</v>
      </c>
      <c r="R23" s="201">
        <f>SUM(R7:R22)</f>
        <v>94</v>
      </c>
      <c r="S23" s="24"/>
    </row>
    <row r="24" spans="1:18" ht="15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"/>
    </row>
    <row r="25" spans="1:18" ht="27.75" customHeight="1">
      <c r="A25" s="291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"/>
    </row>
    <row r="26" spans="1:18" ht="1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"/>
    </row>
    <row r="27" spans="1:18" ht="1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H5:M5"/>
    <mergeCell ref="N5:R5"/>
    <mergeCell ref="A24:Q24"/>
    <mergeCell ref="A25:Q25"/>
    <mergeCell ref="A26:Q26"/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selection activeCell="A4" sqref="A4:A5"/>
    </sheetView>
  </sheetViews>
  <sheetFormatPr defaultColWidth="9.140625" defaultRowHeight="12.75"/>
  <cols>
    <col min="1" max="1" width="19.28125" style="0" customWidth="1"/>
    <col min="2" max="2" width="8.57421875" style="16" customWidth="1"/>
    <col min="3" max="3" width="8.57421875" style="0" customWidth="1"/>
    <col min="4" max="4" width="6.57421875" style="17" customWidth="1"/>
    <col min="5" max="6" width="8.57421875" style="18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7" customWidth="1"/>
    <col min="13" max="14" width="8.57421875" style="0" customWidth="1"/>
    <col min="15" max="15" width="7.28125" style="15" customWidth="1"/>
    <col min="16" max="16" width="8.57421875" style="0" customWidth="1"/>
  </cols>
  <sheetData>
    <row r="1" spans="1:15" ht="19.5" customHeight="1">
      <c r="A1" s="271" t="str">
        <f>+'1 Adult Part'!A1:O1</f>
        <v>TAB 6 - WIOA TITLE I PARTICIPANT SUMMARIES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19"/>
    </row>
    <row r="2" spans="1:15" ht="19.5" customHeight="1">
      <c r="A2" s="274" t="str">
        <f>'1 Adult Part'!$A$2</f>
        <v>FY18 QUARTER ENDING SEPTEMBER 30, 2017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  <c r="O2" s="56"/>
    </row>
    <row r="3" spans="1:14" ht="19.5" customHeight="1" thickBot="1">
      <c r="A3" s="277" t="s">
        <v>39</v>
      </c>
      <c r="B3" s="307"/>
      <c r="C3" s="307"/>
      <c r="D3" s="307"/>
      <c r="E3" s="307"/>
      <c r="F3" s="307"/>
      <c r="G3" s="307"/>
      <c r="H3" s="307"/>
      <c r="I3" s="307"/>
      <c r="J3" s="322"/>
      <c r="K3" s="322"/>
      <c r="L3" s="322"/>
      <c r="M3" s="322"/>
      <c r="N3" s="323"/>
    </row>
    <row r="4" spans="1:14" ht="21.75" customHeight="1">
      <c r="A4" s="324" t="s">
        <v>85</v>
      </c>
      <c r="B4" s="304" t="str">
        <f>'2 Adult Exits'!$B$4</f>
        <v>Total Exits</v>
      </c>
      <c r="C4" s="319"/>
      <c r="D4" s="302"/>
      <c r="E4" s="303" t="str">
        <f>'2 Adult Exits'!$E$4</f>
        <v>Entered Employments</v>
      </c>
      <c r="F4" s="304"/>
      <c r="G4" s="305"/>
      <c r="H4" s="150" t="str">
        <f>'2 Adult Exits'!$H$4</f>
        <v>Exclusions</v>
      </c>
      <c r="I4" s="319" t="str">
        <f>'2 Adult Exits'!$I$4</f>
        <v>E.E. Rate at Exit</v>
      </c>
      <c r="J4" s="302"/>
      <c r="K4" s="301" t="str">
        <f>'2 Adult Exits'!$K$4</f>
        <v>Average Wage</v>
      </c>
      <c r="L4" s="302"/>
      <c r="M4" s="320" t="str">
        <f>'2 Adult Exits'!$M$4</f>
        <v>Credentials</v>
      </c>
      <c r="N4" s="321"/>
    </row>
    <row r="5" spans="1:16" ht="35.25" customHeight="1" thickBot="1">
      <c r="A5" s="325"/>
      <c r="B5" s="59" t="s">
        <v>0</v>
      </c>
      <c r="C5" s="59" t="s">
        <v>1</v>
      </c>
      <c r="D5" s="151" t="s">
        <v>60</v>
      </c>
      <c r="E5" s="152" t="s">
        <v>0</v>
      </c>
      <c r="F5" s="152" t="s">
        <v>1</v>
      </c>
      <c r="G5" s="151" t="s">
        <v>60</v>
      </c>
      <c r="H5" s="66" t="s">
        <v>1</v>
      </c>
      <c r="I5" s="59" t="s">
        <v>0</v>
      </c>
      <c r="J5" s="66" t="s">
        <v>1</v>
      </c>
      <c r="K5" s="59" t="s">
        <v>0</v>
      </c>
      <c r="L5" s="66" t="s">
        <v>1</v>
      </c>
      <c r="M5" s="59" t="s">
        <v>0</v>
      </c>
      <c r="N5" s="60" t="s">
        <v>1</v>
      </c>
      <c r="P5" s="54"/>
    </row>
    <row r="6" spans="1:16" s="229" customFormat="1" ht="21.75" customHeight="1">
      <c r="A6" s="62" t="str">
        <f>'1 Adult Part'!A7</f>
        <v>Berkshire</v>
      </c>
      <c r="B6" s="223">
        <v>58</v>
      </c>
      <c r="C6" s="101">
        <v>2</v>
      </c>
      <c r="D6" s="81">
        <f aca="true" t="shared" si="0" ref="D6:D22">C6/B6</f>
        <v>0.034482758620689655</v>
      </c>
      <c r="E6" s="218">
        <v>46</v>
      </c>
      <c r="F6" s="100">
        <v>1</v>
      </c>
      <c r="G6" s="81">
        <f aca="true" t="shared" si="1" ref="G6:G22">F6/E6</f>
        <v>0.021739130434782608</v>
      </c>
      <c r="H6" s="153">
        <v>0</v>
      </c>
      <c r="I6" s="154">
        <f aca="true" t="shared" si="2" ref="I6:I22">+E6/B6</f>
        <v>0.7931034482758621</v>
      </c>
      <c r="J6" s="81">
        <f aca="true" t="shared" si="3" ref="J6:J22">(F6/(C6-H6))</f>
        <v>0.5</v>
      </c>
      <c r="K6" s="230">
        <v>17</v>
      </c>
      <c r="L6" s="104">
        <v>17</v>
      </c>
      <c r="M6" s="214">
        <v>43</v>
      </c>
      <c r="N6" s="209">
        <v>14</v>
      </c>
      <c r="O6" s="228"/>
      <c r="P6" s="240"/>
    </row>
    <row r="7" spans="1:16" s="229" customFormat="1" ht="21.75" customHeight="1">
      <c r="A7" s="62" t="str">
        <f>'1 Adult Part'!A8</f>
        <v>Boston</v>
      </c>
      <c r="B7" s="223">
        <v>180</v>
      </c>
      <c r="C7" s="101">
        <v>33</v>
      </c>
      <c r="D7" s="102">
        <f t="shared" si="0"/>
        <v>0.18333333333333332</v>
      </c>
      <c r="E7" s="218">
        <v>140</v>
      </c>
      <c r="F7" s="100">
        <v>11</v>
      </c>
      <c r="G7" s="81">
        <f t="shared" si="1"/>
        <v>0.07857142857142857</v>
      </c>
      <c r="H7" s="153">
        <v>0</v>
      </c>
      <c r="I7" s="154">
        <f t="shared" si="2"/>
        <v>0.7777777777777778</v>
      </c>
      <c r="J7" s="81">
        <f t="shared" si="3"/>
        <v>0.3333333333333333</v>
      </c>
      <c r="K7" s="230">
        <v>13.75</v>
      </c>
      <c r="L7" s="104">
        <v>28.680109663064208</v>
      </c>
      <c r="M7" s="217">
        <v>121</v>
      </c>
      <c r="N7" s="210">
        <v>30</v>
      </c>
      <c r="O7" s="228"/>
      <c r="P7" s="240"/>
    </row>
    <row r="8" spans="1:16" s="229" customFormat="1" ht="21.75" customHeight="1">
      <c r="A8" s="61" t="str">
        <f>'1 Adult Part'!A9</f>
        <v>Bristol</v>
      </c>
      <c r="B8" s="223">
        <v>115</v>
      </c>
      <c r="C8" s="96">
        <v>26</v>
      </c>
      <c r="D8" s="86">
        <f t="shared" si="0"/>
        <v>0.22608695652173913</v>
      </c>
      <c r="E8" s="218">
        <v>98</v>
      </c>
      <c r="F8" s="95">
        <v>20</v>
      </c>
      <c r="G8" s="102">
        <f t="shared" si="1"/>
        <v>0.20408163265306123</v>
      </c>
      <c r="H8" s="155">
        <v>0</v>
      </c>
      <c r="I8" s="156">
        <f t="shared" si="2"/>
        <v>0.8521739130434782</v>
      </c>
      <c r="J8" s="86">
        <f t="shared" si="3"/>
        <v>0.7692307692307693</v>
      </c>
      <c r="K8" s="230">
        <v>14.9</v>
      </c>
      <c r="L8" s="104">
        <v>23.00201923076923</v>
      </c>
      <c r="M8" s="217">
        <v>0</v>
      </c>
      <c r="N8" s="211">
        <v>84</v>
      </c>
      <c r="O8" s="228"/>
      <c r="P8" s="240"/>
    </row>
    <row r="9" spans="1:16" s="229" customFormat="1" ht="21.75" customHeight="1">
      <c r="A9" s="61" t="str">
        <f>'1 Adult Part'!A10</f>
        <v>Brockton</v>
      </c>
      <c r="B9" s="241">
        <v>145</v>
      </c>
      <c r="C9" s="96">
        <v>21</v>
      </c>
      <c r="D9" s="86">
        <f t="shared" si="0"/>
        <v>0.14482758620689656</v>
      </c>
      <c r="E9" s="220">
        <v>124</v>
      </c>
      <c r="F9" s="95">
        <v>16</v>
      </c>
      <c r="G9" s="86">
        <f t="shared" si="1"/>
        <v>0.12903225806451613</v>
      </c>
      <c r="H9" s="157">
        <v>2</v>
      </c>
      <c r="I9" s="156">
        <f t="shared" si="2"/>
        <v>0.8551724137931035</v>
      </c>
      <c r="J9" s="86">
        <f t="shared" si="3"/>
        <v>0.8421052631578947</v>
      </c>
      <c r="K9" s="233">
        <v>17</v>
      </c>
      <c r="L9" s="104">
        <v>22.119771634615386</v>
      </c>
      <c r="M9" s="219">
        <v>20</v>
      </c>
      <c r="N9" s="211">
        <v>47</v>
      </c>
      <c r="O9" s="228"/>
      <c r="P9" s="240"/>
    </row>
    <row r="10" spans="1:16" s="229" customFormat="1" ht="21.75" customHeight="1">
      <c r="A10" s="61" t="str">
        <f>'1 Adult Part'!A11</f>
        <v>Cape Cod &amp; Islands</v>
      </c>
      <c r="B10" s="223">
        <v>52</v>
      </c>
      <c r="C10" s="96">
        <v>14</v>
      </c>
      <c r="D10" s="86">
        <f t="shared" si="0"/>
        <v>0.2692307692307692</v>
      </c>
      <c r="E10" s="218">
        <v>44</v>
      </c>
      <c r="F10" s="95">
        <v>12</v>
      </c>
      <c r="G10" s="86">
        <f>IF(E10&gt;0,F10/E10,0)</f>
        <v>0.2727272727272727</v>
      </c>
      <c r="H10" s="157">
        <v>1</v>
      </c>
      <c r="I10" s="156">
        <f t="shared" si="2"/>
        <v>0.8461538461538461</v>
      </c>
      <c r="J10" s="86">
        <f t="shared" si="3"/>
        <v>0.9230769230769231</v>
      </c>
      <c r="K10" s="230">
        <v>17.18</v>
      </c>
      <c r="L10" s="104">
        <v>19.069685314685312</v>
      </c>
      <c r="M10" s="217">
        <v>23</v>
      </c>
      <c r="N10" s="211">
        <v>7</v>
      </c>
      <c r="O10" s="228"/>
      <c r="P10" s="240"/>
    </row>
    <row r="11" spans="1:16" s="229" customFormat="1" ht="21.75" customHeight="1">
      <c r="A11" s="61" t="str">
        <f>'1 Adult Part'!A12</f>
        <v>Central Mass</v>
      </c>
      <c r="B11" s="223">
        <v>194</v>
      </c>
      <c r="C11" s="96">
        <v>56</v>
      </c>
      <c r="D11" s="86">
        <f t="shared" si="0"/>
        <v>0.28865979381443296</v>
      </c>
      <c r="E11" s="218">
        <v>164.9</v>
      </c>
      <c r="F11" s="95">
        <v>56</v>
      </c>
      <c r="G11" s="107">
        <f t="shared" si="1"/>
        <v>0.3395997574287447</v>
      </c>
      <c r="H11" s="158">
        <v>0</v>
      </c>
      <c r="I11" s="156">
        <f t="shared" si="2"/>
        <v>0.85</v>
      </c>
      <c r="J11" s="86">
        <f t="shared" si="3"/>
        <v>1</v>
      </c>
      <c r="K11" s="230">
        <v>17.75</v>
      </c>
      <c r="L11" s="104">
        <v>23.242582417582422</v>
      </c>
      <c r="M11" s="217">
        <v>71</v>
      </c>
      <c r="N11" s="211">
        <v>66</v>
      </c>
      <c r="O11" s="228"/>
      <c r="P11" s="240"/>
    </row>
    <row r="12" spans="1:16" s="229" customFormat="1" ht="21.75" customHeight="1">
      <c r="A12" s="61" t="str">
        <f>'1 Adult Part'!A13</f>
        <v>Franklin/Hampshire</v>
      </c>
      <c r="B12" s="223">
        <v>51</v>
      </c>
      <c r="C12" s="96">
        <v>14</v>
      </c>
      <c r="D12" s="86">
        <f t="shared" si="0"/>
        <v>0.27450980392156865</v>
      </c>
      <c r="E12" s="218">
        <v>44</v>
      </c>
      <c r="F12" s="95">
        <v>13</v>
      </c>
      <c r="G12" s="86">
        <f t="shared" si="1"/>
        <v>0.29545454545454547</v>
      </c>
      <c r="H12" s="157">
        <v>0</v>
      </c>
      <c r="I12" s="156">
        <f t="shared" si="2"/>
        <v>0.8627450980392157</v>
      </c>
      <c r="J12" s="86">
        <f t="shared" si="3"/>
        <v>0.9285714285714286</v>
      </c>
      <c r="K12" s="230">
        <v>16</v>
      </c>
      <c r="L12" s="104">
        <v>23.691627218934908</v>
      </c>
      <c r="M12" s="217">
        <v>40</v>
      </c>
      <c r="N12" s="211">
        <v>22</v>
      </c>
      <c r="O12" s="228"/>
      <c r="P12" s="240"/>
    </row>
    <row r="13" spans="1:16" s="229" customFormat="1" ht="21.75" customHeight="1">
      <c r="A13" s="61" t="str">
        <f>'1 Adult Part'!A14</f>
        <v>Greater Lowell</v>
      </c>
      <c r="B13" s="223">
        <v>155</v>
      </c>
      <c r="C13" s="96">
        <v>21</v>
      </c>
      <c r="D13" s="86">
        <f t="shared" si="0"/>
        <v>0.13548387096774195</v>
      </c>
      <c r="E13" s="218">
        <v>133</v>
      </c>
      <c r="F13" s="95">
        <v>21</v>
      </c>
      <c r="G13" s="102">
        <f t="shared" si="1"/>
        <v>0.15789473684210525</v>
      </c>
      <c r="H13" s="155">
        <v>0</v>
      </c>
      <c r="I13" s="156">
        <f t="shared" si="2"/>
        <v>0.8580645161290322</v>
      </c>
      <c r="J13" s="86">
        <f t="shared" si="3"/>
        <v>1</v>
      </c>
      <c r="K13" s="230">
        <v>21</v>
      </c>
      <c r="L13" s="104">
        <v>24.020902014652016</v>
      </c>
      <c r="M13" s="217">
        <v>119</v>
      </c>
      <c r="N13" s="211">
        <v>50</v>
      </c>
      <c r="O13" s="228"/>
      <c r="P13" s="240"/>
    </row>
    <row r="14" spans="1:16" s="229" customFormat="1" ht="21.75" customHeight="1">
      <c r="A14" s="61" t="str">
        <f>'1 Adult Part'!A15</f>
        <v>Greater New Bedford</v>
      </c>
      <c r="B14" s="241">
        <v>100</v>
      </c>
      <c r="C14" s="96">
        <v>44</v>
      </c>
      <c r="D14" s="86">
        <f t="shared" si="0"/>
        <v>0.44</v>
      </c>
      <c r="E14" s="220">
        <v>80</v>
      </c>
      <c r="F14" s="95">
        <v>39</v>
      </c>
      <c r="G14" s="86">
        <f t="shared" si="1"/>
        <v>0.4875</v>
      </c>
      <c r="H14" s="157">
        <v>0</v>
      </c>
      <c r="I14" s="156">
        <f t="shared" si="2"/>
        <v>0.8</v>
      </c>
      <c r="J14" s="86">
        <f t="shared" si="3"/>
        <v>0.8863636363636364</v>
      </c>
      <c r="K14" s="230">
        <v>15.55</v>
      </c>
      <c r="L14" s="104">
        <v>18.843040762656145</v>
      </c>
      <c r="M14" s="217">
        <v>155</v>
      </c>
      <c r="N14" s="211">
        <v>66</v>
      </c>
      <c r="O14" s="228"/>
      <c r="P14" s="240"/>
    </row>
    <row r="15" spans="1:16" s="229" customFormat="1" ht="21.75" customHeight="1">
      <c r="A15" s="61" t="str">
        <f>'1 Adult Part'!A16</f>
        <v>Hampden</v>
      </c>
      <c r="B15" s="223">
        <v>263</v>
      </c>
      <c r="C15" s="96">
        <v>45</v>
      </c>
      <c r="D15" s="86">
        <f t="shared" si="0"/>
        <v>0.17110266159695817</v>
      </c>
      <c r="E15" s="218">
        <v>224</v>
      </c>
      <c r="F15" s="95">
        <v>25</v>
      </c>
      <c r="G15" s="86">
        <f t="shared" si="1"/>
        <v>0.11160714285714286</v>
      </c>
      <c r="H15" s="157">
        <v>1</v>
      </c>
      <c r="I15" s="156">
        <f t="shared" si="2"/>
        <v>0.8517110266159695</v>
      </c>
      <c r="J15" s="86">
        <f t="shared" si="3"/>
        <v>0.5681818181818182</v>
      </c>
      <c r="K15" s="230">
        <v>15.79</v>
      </c>
      <c r="L15" s="104">
        <v>15.384471794871796</v>
      </c>
      <c r="M15" s="217">
        <v>42</v>
      </c>
      <c r="N15" s="211">
        <v>39</v>
      </c>
      <c r="O15" s="228"/>
      <c r="P15" s="240"/>
    </row>
    <row r="16" spans="1:16" s="229" customFormat="1" ht="21.75" customHeight="1">
      <c r="A16" s="61" t="str">
        <f>'1 Adult Part'!A17</f>
        <v>Merrimack Valley</v>
      </c>
      <c r="B16" s="223">
        <v>178</v>
      </c>
      <c r="C16" s="96">
        <v>38</v>
      </c>
      <c r="D16" s="86">
        <f t="shared" si="0"/>
        <v>0.21348314606741572</v>
      </c>
      <c r="E16" s="218">
        <v>143</v>
      </c>
      <c r="F16" s="95">
        <v>19</v>
      </c>
      <c r="G16" s="86">
        <f t="shared" si="1"/>
        <v>0.13286713286713286</v>
      </c>
      <c r="H16" s="157">
        <v>0</v>
      </c>
      <c r="I16" s="156">
        <f t="shared" si="2"/>
        <v>0.8033707865168539</v>
      </c>
      <c r="J16" s="86">
        <f t="shared" si="3"/>
        <v>0.5</v>
      </c>
      <c r="K16" s="230">
        <v>21</v>
      </c>
      <c r="L16" s="104">
        <v>18.824493927125506</v>
      </c>
      <c r="M16" s="217">
        <v>83</v>
      </c>
      <c r="N16" s="211">
        <v>31</v>
      </c>
      <c r="O16" s="228"/>
      <c r="P16" s="240"/>
    </row>
    <row r="17" spans="1:16" s="229" customFormat="1" ht="21.75" customHeight="1">
      <c r="A17" s="61" t="str">
        <f>'1 Adult Part'!A18</f>
        <v>Metro North</v>
      </c>
      <c r="B17" s="223">
        <v>209</v>
      </c>
      <c r="C17" s="96">
        <v>79</v>
      </c>
      <c r="D17" s="86">
        <f t="shared" si="0"/>
        <v>0.37799043062200954</v>
      </c>
      <c r="E17" s="218">
        <v>180</v>
      </c>
      <c r="F17" s="95">
        <v>51</v>
      </c>
      <c r="G17" s="86">
        <f t="shared" si="1"/>
        <v>0.2833333333333333</v>
      </c>
      <c r="H17" s="157">
        <v>1</v>
      </c>
      <c r="I17" s="156">
        <f t="shared" si="2"/>
        <v>0.861244019138756</v>
      </c>
      <c r="J17" s="86">
        <f t="shared" si="3"/>
        <v>0.6538461538461539</v>
      </c>
      <c r="K17" s="230">
        <v>21</v>
      </c>
      <c r="L17" s="104">
        <v>33.69128707893414</v>
      </c>
      <c r="M17" s="217">
        <v>55</v>
      </c>
      <c r="N17" s="211">
        <v>52</v>
      </c>
      <c r="O17" s="228"/>
      <c r="P17" s="240"/>
    </row>
    <row r="18" spans="1:16" s="229" customFormat="1" ht="21.75" customHeight="1">
      <c r="A18" s="61" t="str">
        <f>'1 Adult Part'!A19</f>
        <v>Metro South/West</v>
      </c>
      <c r="B18" s="223">
        <v>350</v>
      </c>
      <c r="C18" s="96">
        <v>45</v>
      </c>
      <c r="D18" s="86">
        <f t="shared" si="0"/>
        <v>0.12857142857142856</v>
      </c>
      <c r="E18" s="218">
        <v>300</v>
      </c>
      <c r="F18" s="95">
        <v>26</v>
      </c>
      <c r="G18" s="86">
        <f t="shared" si="1"/>
        <v>0.08666666666666667</v>
      </c>
      <c r="H18" s="157">
        <v>1</v>
      </c>
      <c r="I18" s="156">
        <f t="shared" si="2"/>
        <v>0.8571428571428571</v>
      </c>
      <c r="J18" s="86">
        <f t="shared" si="3"/>
        <v>0.5909090909090909</v>
      </c>
      <c r="K18" s="230">
        <v>30</v>
      </c>
      <c r="L18" s="104">
        <v>32.58284023668639</v>
      </c>
      <c r="M18" s="217">
        <v>132</v>
      </c>
      <c r="N18" s="211">
        <v>34</v>
      </c>
      <c r="O18" s="228"/>
      <c r="P18" s="240"/>
    </row>
    <row r="19" spans="1:16" s="229" customFormat="1" ht="21.75" customHeight="1">
      <c r="A19" s="61" t="str">
        <f>'1 Adult Part'!A20</f>
        <v>North Central Mass</v>
      </c>
      <c r="B19" s="223">
        <v>57</v>
      </c>
      <c r="C19" s="96">
        <v>8</v>
      </c>
      <c r="D19" s="86">
        <f t="shared" si="0"/>
        <v>0.14035087719298245</v>
      </c>
      <c r="E19" s="218">
        <v>49</v>
      </c>
      <c r="F19" s="95">
        <v>7</v>
      </c>
      <c r="G19" s="81">
        <f t="shared" si="1"/>
        <v>0.14285714285714285</v>
      </c>
      <c r="H19" s="153">
        <v>1</v>
      </c>
      <c r="I19" s="156">
        <f t="shared" si="2"/>
        <v>0.8596491228070176</v>
      </c>
      <c r="J19" s="86">
        <f t="shared" si="3"/>
        <v>1</v>
      </c>
      <c r="K19" s="230">
        <v>17</v>
      </c>
      <c r="L19" s="104">
        <v>17.794285714285714</v>
      </c>
      <c r="M19" s="217">
        <v>32</v>
      </c>
      <c r="N19" s="211">
        <v>17</v>
      </c>
      <c r="O19" s="228"/>
      <c r="P19" s="240"/>
    </row>
    <row r="20" spans="1:16" s="229" customFormat="1" ht="21.75" customHeight="1">
      <c r="A20" s="61" t="str">
        <f>'1 Adult Part'!A21</f>
        <v>North Shore</v>
      </c>
      <c r="B20" s="223">
        <v>100</v>
      </c>
      <c r="C20" s="96">
        <v>13</v>
      </c>
      <c r="D20" s="86">
        <f t="shared" si="0"/>
        <v>0.13</v>
      </c>
      <c r="E20" s="218">
        <v>86</v>
      </c>
      <c r="F20" s="95">
        <v>10</v>
      </c>
      <c r="G20" s="81">
        <f t="shared" si="1"/>
        <v>0.11627906976744186</v>
      </c>
      <c r="H20" s="153">
        <v>0</v>
      </c>
      <c r="I20" s="156">
        <f t="shared" si="2"/>
        <v>0.86</v>
      </c>
      <c r="J20" s="86">
        <f t="shared" si="3"/>
        <v>0.7692307692307693</v>
      </c>
      <c r="K20" s="230">
        <v>18</v>
      </c>
      <c r="L20" s="104">
        <v>29.508974358974363</v>
      </c>
      <c r="M20" s="217">
        <v>160</v>
      </c>
      <c r="N20" s="211">
        <v>50</v>
      </c>
      <c r="O20" s="228"/>
      <c r="P20" s="240"/>
    </row>
    <row r="21" spans="1:16" s="229" customFormat="1" ht="21.75" customHeight="1" thickBot="1">
      <c r="A21" s="63" t="str">
        <f>'1 Adult Part'!A22</f>
        <v>South Shore</v>
      </c>
      <c r="B21" s="242">
        <v>61</v>
      </c>
      <c r="C21" s="110">
        <v>15</v>
      </c>
      <c r="D21" s="89">
        <f t="shared" si="0"/>
        <v>0.2459016393442623</v>
      </c>
      <c r="E21" s="222">
        <v>52</v>
      </c>
      <c r="F21" s="109">
        <v>8</v>
      </c>
      <c r="G21" s="102">
        <f t="shared" si="1"/>
        <v>0.15384615384615385</v>
      </c>
      <c r="H21" s="155">
        <v>0</v>
      </c>
      <c r="I21" s="156">
        <f t="shared" si="2"/>
        <v>0.8524590163934426</v>
      </c>
      <c r="J21" s="107">
        <f t="shared" si="3"/>
        <v>0.5333333333333333</v>
      </c>
      <c r="K21" s="230">
        <v>20</v>
      </c>
      <c r="L21" s="112">
        <v>21.241826923076925</v>
      </c>
      <c r="M21" s="245">
        <v>39</v>
      </c>
      <c r="N21" s="212">
        <v>27</v>
      </c>
      <c r="O21" s="228"/>
      <c r="P21" s="240"/>
    </row>
    <row r="22" spans="1:16" s="229" customFormat="1" ht="21.75" customHeight="1" thickBot="1">
      <c r="A22" s="74" t="s">
        <v>10</v>
      </c>
      <c r="B22" s="243">
        <f>SUM(B6:B21)</f>
        <v>2268</v>
      </c>
      <c r="C22" s="113">
        <f>SUM(C6:C21)</f>
        <v>474</v>
      </c>
      <c r="D22" s="114">
        <f t="shared" si="0"/>
        <v>0.20899470899470898</v>
      </c>
      <c r="E22" s="226">
        <f>SUM(E6:E21)</f>
        <v>1907.9</v>
      </c>
      <c r="F22" s="159">
        <f>SUM(F6:F21)</f>
        <v>335</v>
      </c>
      <c r="G22" s="114">
        <f t="shared" si="1"/>
        <v>0.17558572252214477</v>
      </c>
      <c r="H22" s="160">
        <f>SUM(H6:H21)</f>
        <v>7</v>
      </c>
      <c r="I22" s="161">
        <f t="shared" si="2"/>
        <v>0.8412257495590829</v>
      </c>
      <c r="J22" s="114">
        <f t="shared" si="3"/>
        <v>0.7173447537473233</v>
      </c>
      <c r="K22" s="238">
        <v>19.623698831175638</v>
      </c>
      <c r="L22" s="117">
        <v>24.258589228884883</v>
      </c>
      <c r="M22" s="246">
        <f>SUM(M6:M21)</f>
        <v>1135</v>
      </c>
      <c r="N22" s="213">
        <f>SUM(N6:N21)</f>
        <v>636</v>
      </c>
      <c r="O22" s="228"/>
      <c r="P22" s="240"/>
    </row>
    <row r="23" spans="1:15" ht="18.75" customHeight="1">
      <c r="A23" s="67" t="str">
        <f>'2 Adult Exits'!A23</f>
        <v>Entered Employments include:  unsubsidized employment; military; and apprenticeship.</v>
      </c>
      <c r="B23" s="73"/>
      <c r="C23" s="67"/>
      <c r="D23" s="70"/>
      <c r="E23" s="69"/>
      <c r="F23" s="69"/>
      <c r="G23" s="67"/>
      <c r="H23" s="67"/>
      <c r="I23" s="67"/>
      <c r="J23" s="67"/>
      <c r="K23" s="67"/>
      <c r="L23" s="70"/>
      <c r="M23" s="67"/>
      <c r="N23" s="67"/>
      <c r="O23" s="1"/>
    </row>
    <row r="24" spans="1:15" ht="18" customHeight="1">
      <c r="A24" s="67" t="str">
        <f>'2 Adult Exits'!A24</f>
        <v>   Exclusions: Exiters who leave the program for medical reasons or who are institutionalized are not counted in Entered Employment rate.</v>
      </c>
      <c r="B24" s="73"/>
      <c r="C24" s="67"/>
      <c r="D24" s="70"/>
      <c r="E24" s="69"/>
      <c r="F24" s="69"/>
      <c r="G24" s="67"/>
      <c r="H24" s="67"/>
      <c r="I24" s="67"/>
      <c r="J24" s="67"/>
      <c r="K24" s="67"/>
      <c r="L24" s="70"/>
      <c r="M24" s="67"/>
      <c r="N24" s="67"/>
      <c r="O24" s="1"/>
    </row>
    <row r="25" spans="1:15" ht="17.25" customHeight="1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1"/>
    </row>
    <row r="26" spans="1:14" ht="12.75">
      <c r="A26" s="15"/>
      <c r="B26" s="162"/>
      <c r="C26" s="15"/>
      <c r="D26" s="163"/>
      <c r="E26" s="164"/>
      <c r="F26" s="164"/>
      <c r="G26" s="15"/>
      <c r="H26" s="15"/>
      <c r="I26" s="15"/>
      <c r="J26" s="15"/>
      <c r="K26" s="15"/>
      <c r="L26" s="163"/>
      <c r="M26" s="15"/>
      <c r="N26" s="15"/>
    </row>
    <row r="27" ht="12.75">
      <c r="L27" s="208"/>
    </row>
    <row r="28" spans="11:12" ht="12.75">
      <c r="K28" s="15"/>
      <c r="L28" s="2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5" customFormat="1" ht="19.5" customHeight="1">
      <c r="A1" s="271" t="str">
        <f>+'1 Adult Part'!A1:O1</f>
        <v>TAB 6 - WIOA TITLE I PARTICIPANT SUMMARIES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/>
      <c r="AC1"/>
    </row>
    <row r="2" spans="1:29" s="55" customFormat="1" ht="19.5" customHeight="1">
      <c r="A2" s="274" t="str">
        <f>'1 Adult Part'!$A$2</f>
        <v>FY18 QUARTER ENDING SEPTEMBER 30, 2017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4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/>
      <c r="AC2"/>
    </row>
    <row r="3" spans="1:29" s="55" customFormat="1" ht="19.5" customHeight="1" thickBot="1">
      <c r="A3" s="277" t="s">
        <v>38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/>
      <c r="AC3"/>
    </row>
    <row r="4" spans="1:27" ht="16.5" customHeight="1">
      <c r="A4" s="65"/>
      <c r="B4" s="326" t="str">
        <f>'3 Adult Characteristics'!$B$4</f>
        <v>Percentage of Total Participants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07" customFormat="1" ht="51.75" customHeight="1" thickBot="1">
      <c r="A5" s="202" t="s">
        <v>85</v>
      </c>
      <c r="B5" s="203" t="s">
        <v>13</v>
      </c>
      <c r="C5" s="176" t="s">
        <v>64</v>
      </c>
      <c r="D5" s="176" t="s">
        <v>14</v>
      </c>
      <c r="E5" s="176" t="s">
        <v>62</v>
      </c>
      <c r="F5" s="176" t="s">
        <v>63</v>
      </c>
      <c r="G5" s="176" t="s">
        <v>15</v>
      </c>
      <c r="H5" s="178" t="s">
        <v>16</v>
      </c>
      <c r="I5" s="176" t="s">
        <v>23</v>
      </c>
      <c r="J5" s="176" t="s">
        <v>18</v>
      </c>
      <c r="K5" s="176" t="s">
        <v>72</v>
      </c>
      <c r="L5" s="176" t="s">
        <v>19</v>
      </c>
      <c r="M5" s="204" t="s">
        <v>20</v>
      </c>
      <c r="N5" s="177" t="s">
        <v>21</v>
      </c>
      <c r="O5" s="205"/>
      <c r="P5" s="205"/>
      <c r="Q5" s="206"/>
      <c r="R5" s="206"/>
      <c r="S5" s="205"/>
      <c r="T5" s="205"/>
      <c r="U5" s="205"/>
      <c r="V5" s="205"/>
      <c r="W5" s="205"/>
      <c r="X5" s="205"/>
      <c r="Y5" s="205"/>
      <c r="Z5" s="205"/>
      <c r="AA5" s="205"/>
    </row>
    <row r="6" spans="1:29" s="5" customFormat="1" ht="21.75" customHeight="1">
      <c r="A6" s="61" t="str">
        <f>'1 Adult Part'!A7</f>
        <v>Berkshire</v>
      </c>
      <c r="B6" s="119">
        <v>50</v>
      </c>
      <c r="C6" s="120">
        <v>50</v>
      </c>
      <c r="D6" s="121">
        <v>7.142857142857143</v>
      </c>
      <c r="E6" s="120">
        <v>7.142857142857143</v>
      </c>
      <c r="F6" s="120">
        <v>3.5714285714285716</v>
      </c>
      <c r="G6" s="121">
        <v>7.142857142857143</v>
      </c>
      <c r="H6" s="120">
        <v>0</v>
      </c>
      <c r="I6" s="121">
        <v>78.57142857142857</v>
      </c>
      <c r="J6" s="120">
        <v>0</v>
      </c>
      <c r="K6" s="121">
        <v>7.142857142857143</v>
      </c>
      <c r="L6" s="121">
        <v>3.5714285714285716</v>
      </c>
      <c r="M6" s="123">
        <v>3.5714285714285716</v>
      </c>
      <c r="N6" s="122">
        <v>3.5714285714285716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</row>
    <row r="7" spans="1:29" s="5" customFormat="1" ht="21.75" customHeight="1">
      <c r="A7" s="62" t="str">
        <f>'1 Adult Part'!A8</f>
        <v>Boston</v>
      </c>
      <c r="B7" s="125">
        <v>54.78260869565217</v>
      </c>
      <c r="C7" s="126">
        <v>20</v>
      </c>
      <c r="D7" s="127">
        <v>15.65217391304348</v>
      </c>
      <c r="E7" s="126">
        <v>39.1304347826087</v>
      </c>
      <c r="F7" s="126">
        <v>11.304347826086957</v>
      </c>
      <c r="G7" s="127">
        <v>4.3478260869565215</v>
      </c>
      <c r="H7" s="126">
        <v>0.8695652173913043</v>
      </c>
      <c r="I7" s="127">
        <v>89.56521739130434</v>
      </c>
      <c r="J7" s="126">
        <v>0</v>
      </c>
      <c r="K7" s="127">
        <v>38.26086956521739</v>
      </c>
      <c r="L7" s="127">
        <v>0</v>
      </c>
      <c r="M7" s="129">
        <v>2.608695652173913</v>
      </c>
      <c r="N7" s="128">
        <v>11.304347826086957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/>
      <c r="AC7"/>
    </row>
    <row r="8" spans="1:29" s="5" customFormat="1" ht="21.75" customHeight="1">
      <c r="A8" s="61" t="str">
        <f>'1 Adult Part'!A9</f>
        <v>Bristol</v>
      </c>
      <c r="B8" s="131">
        <v>39.61038961038961</v>
      </c>
      <c r="C8" s="132">
        <v>40.90909090909091</v>
      </c>
      <c r="D8" s="133">
        <v>7.792207792207793</v>
      </c>
      <c r="E8" s="132">
        <v>5.194805194805196</v>
      </c>
      <c r="F8" s="132">
        <v>5.194805194805196</v>
      </c>
      <c r="G8" s="133">
        <v>2.597402597402598</v>
      </c>
      <c r="H8" s="132">
        <v>16.233766233766236</v>
      </c>
      <c r="I8" s="133">
        <v>94.15584415584415</v>
      </c>
      <c r="J8" s="132">
        <v>0.6493506493506495</v>
      </c>
      <c r="K8" s="133">
        <v>24.675324675324678</v>
      </c>
      <c r="L8" s="133">
        <v>0</v>
      </c>
      <c r="M8" s="135">
        <v>10.389610389610391</v>
      </c>
      <c r="N8" s="134">
        <v>5.194805194805196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/>
      <c r="AC8"/>
    </row>
    <row r="9" spans="1:29" s="5" customFormat="1" ht="21.75" customHeight="1">
      <c r="A9" s="61" t="str">
        <f>'1 Adult Part'!A10</f>
        <v>Brockton</v>
      </c>
      <c r="B9" s="131">
        <v>39.88095238095238</v>
      </c>
      <c r="C9" s="132">
        <v>39.285714285714285</v>
      </c>
      <c r="D9" s="133">
        <v>4.761904761904762</v>
      </c>
      <c r="E9" s="132">
        <v>11.309523809523812</v>
      </c>
      <c r="F9" s="132">
        <v>8.333333333333336</v>
      </c>
      <c r="G9" s="133">
        <v>1.7857142857142858</v>
      </c>
      <c r="H9" s="132">
        <v>8.333333333333336</v>
      </c>
      <c r="I9" s="133">
        <v>87.5</v>
      </c>
      <c r="J9" s="132">
        <v>1.7857142857142858</v>
      </c>
      <c r="K9" s="133">
        <v>14.880952380952383</v>
      </c>
      <c r="L9" s="133">
        <v>0</v>
      </c>
      <c r="M9" s="135">
        <v>3.5714285714285716</v>
      </c>
      <c r="N9" s="134">
        <v>10.714285714285714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/>
      <c r="AC9"/>
    </row>
    <row r="10" spans="1:29" s="5" customFormat="1" ht="21.75" customHeight="1">
      <c r="A10" s="61" t="str">
        <f>'1 Adult Part'!A11</f>
        <v>Cape Cod &amp; Islands</v>
      </c>
      <c r="B10" s="131">
        <v>62.13592233009709</v>
      </c>
      <c r="C10" s="132">
        <v>50.48543689320389</v>
      </c>
      <c r="D10" s="133">
        <v>4.854368932038835</v>
      </c>
      <c r="E10" s="132">
        <v>2.912621359223301</v>
      </c>
      <c r="F10" s="132">
        <v>0</v>
      </c>
      <c r="G10" s="133">
        <v>6.796116504854369</v>
      </c>
      <c r="H10" s="132">
        <v>0</v>
      </c>
      <c r="I10" s="133">
        <v>91.2621359223301</v>
      </c>
      <c r="J10" s="132">
        <v>0</v>
      </c>
      <c r="K10" s="133">
        <v>0.970873786407767</v>
      </c>
      <c r="L10" s="133">
        <v>0</v>
      </c>
      <c r="M10" s="135">
        <v>6.796116504854369</v>
      </c>
      <c r="N10" s="134">
        <v>6.796116504854369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/>
      <c r="AC10"/>
    </row>
    <row r="11" spans="1:29" s="5" customFormat="1" ht="21.75" customHeight="1">
      <c r="A11" s="61" t="str">
        <f>'1 Adult Part'!A12</f>
        <v>Central Mass</v>
      </c>
      <c r="B11" s="131">
        <v>48.57142857142857</v>
      </c>
      <c r="C11" s="132">
        <v>29.285714285714285</v>
      </c>
      <c r="D11" s="133">
        <v>10.714285714285714</v>
      </c>
      <c r="E11" s="132">
        <v>9.285714285714286</v>
      </c>
      <c r="F11" s="132">
        <v>5.714285714285714</v>
      </c>
      <c r="G11" s="133">
        <v>5.714285714285714</v>
      </c>
      <c r="H11" s="132">
        <v>1.4285714285714286</v>
      </c>
      <c r="I11" s="133">
        <v>95.71428571428571</v>
      </c>
      <c r="J11" s="132">
        <v>0.7142857142857143</v>
      </c>
      <c r="K11" s="133">
        <v>4.285714285714286</v>
      </c>
      <c r="L11" s="133">
        <v>0</v>
      </c>
      <c r="M11" s="135">
        <v>8.571428571428571</v>
      </c>
      <c r="N11" s="134">
        <v>7.142857142857143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/>
      <c r="AC11"/>
    </row>
    <row r="12" spans="1:29" s="5" customFormat="1" ht="21.75" customHeight="1">
      <c r="A12" s="61" t="str">
        <f>'1 Adult Part'!A13</f>
        <v>Franklin/Hampshire</v>
      </c>
      <c r="B12" s="131">
        <v>48.33333333333334</v>
      </c>
      <c r="C12" s="132">
        <v>48.33333333333334</v>
      </c>
      <c r="D12" s="133">
        <v>8.333333333333336</v>
      </c>
      <c r="E12" s="132">
        <v>1.666666666666667</v>
      </c>
      <c r="F12" s="132">
        <v>1.666666666666667</v>
      </c>
      <c r="G12" s="133">
        <v>5</v>
      </c>
      <c r="H12" s="132">
        <v>0</v>
      </c>
      <c r="I12" s="133">
        <v>86.66666666666669</v>
      </c>
      <c r="J12" s="132">
        <v>0</v>
      </c>
      <c r="K12" s="133">
        <v>0</v>
      </c>
      <c r="L12" s="133">
        <v>0</v>
      </c>
      <c r="M12" s="135">
        <v>8.333333333333336</v>
      </c>
      <c r="N12" s="134">
        <v>16.66666666666667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/>
      <c r="AC12"/>
    </row>
    <row r="13" spans="1:29" s="5" customFormat="1" ht="21.75" customHeight="1">
      <c r="A13" s="61" t="str">
        <f>'1 Adult Part'!A14</f>
        <v>Greater Lowell</v>
      </c>
      <c r="B13" s="131">
        <v>47.36842105263158</v>
      </c>
      <c r="C13" s="132">
        <v>24.812030075187973</v>
      </c>
      <c r="D13" s="133">
        <v>10.526315789473685</v>
      </c>
      <c r="E13" s="132">
        <v>6.015037593984962</v>
      </c>
      <c r="F13" s="132">
        <v>24.812030075187973</v>
      </c>
      <c r="G13" s="133">
        <v>2.255639097744361</v>
      </c>
      <c r="H13" s="132">
        <v>3.7593984962406015</v>
      </c>
      <c r="I13" s="133">
        <v>96.99248120300751</v>
      </c>
      <c r="J13" s="132">
        <v>0</v>
      </c>
      <c r="K13" s="133">
        <v>33.08270676691729</v>
      </c>
      <c r="L13" s="133">
        <v>0</v>
      </c>
      <c r="M13" s="135">
        <v>3.7593984962406015</v>
      </c>
      <c r="N13" s="134">
        <v>12.030075187969924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/>
      <c r="AC13"/>
    </row>
    <row r="14" spans="1:29" s="5" customFormat="1" ht="21.75" customHeight="1">
      <c r="A14" s="61" t="str">
        <f>'1 Adult Part'!A15</f>
        <v>Greater New Bedford</v>
      </c>
      <c r="B14" s="131">
        <v>65.48672566371681</v>
      </c>
      <c r="C14" s="132">
        <v>23.893805309734518</v>
      </c>
      <c r="D14" s="133">
        <v>29.203539823008853</v>
      </c>
      <c r="E14" s="132">
        <v>7.964601769911504</v>
      </c>
      <c r="F14" s="132">
        <v>1.7699115044247788</v>
      </c>
      <c r="G14" s="133">
        <v>4.424778761061947</v>
      </c>
      <c r="H14" s="132">
        <v>6.1946902654867255</v>
      </c>
      <c r="I14" s="133">
        <v>96.46017699115046</v>
      </c>
      <c r="J14" s="132">
        <v>1.7699115044247788</v>
      </c>
      <c r="K14" s="133">
        <v>9.734513274336283</v>
      </c>
      <c r="L14" s="133">
        <v>0</v>
      </c>
      <c r="M14" s="135">
        <v>7.079646017699115</v>
      </c>
      <c r="N14" s="134">
        <v>26.548672566371682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/>
      <c r="AC14"/>
    </row>
    <row r="15" spans="1:29" s="5" customFormat="1" ht="21.75" customHeight="1">
      <c r="A15" s="61" t="str">
        <f>'1 Adult Part'!A16</f>
        <v>Hampden</v>
      </c>
      <c r="B15" s="131">
        <v>54.62555066079295</v>
      </c>
      <c r="C15" s="132">
        <v>25.110132158590307</v>
      </c>
      <c r="D15" s="133">
        <v>27.312775330396477</v>
      </c>
      <c r="E15" s="132">
        <v>14.97797356828194</v>
      </c>
      <c r="F15" s="132">
        <v>4.845814977973569</v>
      </c>
      <c r="G15" s="133">
        <v>5.286343612334803</v>
      </c>
      <c r="H15" s="132">
        <v>6.607929515418502</v>
      </c>
      <c r="I15" s="133">
        <v>89.42731277533039</v>
      </c>
      <c r="J15" s="132">
        <v>3.5242290748898677</v>
      </c>
      <c r="K15" s="133">
        <v>35.68281938325991</v>
      </c>
      <c r="L15" s="133">
        <v>3.5242290748898677</v>
      </c>
      <c r="M15" s="135">
        <v>4.845814977973569</v>
      </c>
      <c r="N15" s="134">
        <v>17.621145374449338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</row>
    <row r="16" spans="1:29" s="5" customFormat="1" ht="21.75" customHeight="1">
      <c r="A16" s="61" t="str">
        <f>'1 Adult Part'!A17</f>
        <v>Merrimack Valley</v>
      </c>
      <c r="B16" s="131">
        <v>45.6221198156682</v>
      </c>
      <c r="C16" s="132">
        <v>56.22119815668203</v>
      </c>
      <c r="D16" s="133">
        <v>57.603686635944705</v>
      </c>
      <c r="E16" s="132">
        <v>3.225806451612903</v>
      </c>
      <c r="F16" s="132">
        <v>4.608294930875576</v>
      </c>
      <c r="G16" s="133">
        <v>0.4608294930875576</v>
      </c>
      <c r="H16" s="132">
        <v>20.737327188940093</v>
      </c>
      <c r="I16" s="133">
        <v>94.93087557603687</v>
      </c>
      <c r="J16" s="132">
        <v>30.87557603686636</v>
      </c>
      <c r="K16" s="133">
        <v>33.17972350230415</v>
      </c>
      <c r="L16" s="133">
        <v>0</v>
      </c>
      <c r="M16" s="135">
        <v>4.608294930875576</v>
      </c>
      <c r="N16" s="134">
        <v>11.981566820276498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/>
      <c r="AC16"/>
    </row>
    <row r="17" spans="1:29" s="5" customFormat="1" ht="21.75" customHeight="1">
      <c r="A17" s="61" t="str">
        <f>'1 Adult Part'!A18</f>
        <v>Metro North</v>
      </c>
      <c r="B17" s="131">
        <v>60.80402010050251</v>
      </c>
      <c r="C17" s="132">
        <v>43.71859296482412</v>
      </c>
      <c r="D17" s="133">
        <v>5.025125628140704</v>
      </c>
      <c r="E17" s="132">
        <v>12.56281407035176</v>
      </c>
      <c r="F17" s="132">
        <v>13.5678391959799</v>
      </c>
      <c r="G17" s="133">
        <v>4.0201005025125625</v>
      </c>
      <c r="H17" s="132">
        <v>0</v>
      </c>
      <c r="I17" s="133">
        <v>82.41206030150754</v>
      </c>
      <c r="J17" s="132">
        <v>0.5025125628140703</v>
      </c>
      <c r="K17" s="133">
        <v>18.592964824120603</v>
      </c>
      <c r="L17" s="133">
        <v>0</v>
      </c>
      <c r="M17" s="135">
        <v>1.0050251256281406</v>
      </c>
      <c r="N17" s="134">
        <v>9.547738693467336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/>
      <c r="AC17"/>
    </row>
    <row r="18" spans="1:29" s="5" customFormat="1" ht="21.75" customHeight="1">
      <c r="A18" s="61" t="str">
        <f>'1 Adult Part'!A19</f>
        <v>Metro South/West</v>
      </c>
      <c r="B18" s="131">
        <v>47.16981132075472</v>
      </c>
      <c r="C18" s="132">
        <v>38.36477987421384</v>
      </c>
      <c r="D18" s="133">
        <v>6.918238993710693</v>
      </c>
      <c r="E18" s="132">
        <v>9.433962264150944</v>
      </c>
      <c r="F18" s="132">
        <v>11.320754716981133</v>
      </c>
      <c r="G18" s="133">
        <v>4.402515723270441</v>
      </c>
      <c r="H18" s="132">
        <v>1.2578616352201257</v>
      </c>
      <c r="I18" s="133">
        <v>85.53459119496856</v>
      </c>
      <c r="J18" s="132">
        <v>0.6289308176100629</v>
      </c>
      <c r="K18" s="133">
        <v>1.8867924528301887</v>
      </c>
      <c r="L18" s="133">
        <v>0</v>
      </c>
      <c r="M18" s="135">
        <v>5.660377358490567</v>
      </c>
      <c r="N18" s="134">
        <v>15.723270440251572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/>
      <c r="AC18"/>
    </row>
    <row r="19" spans="1:29" s="5" customFormat="1" ht="21.75" customHeight="1">
      <c r="A19" s="61" t="str">
        <f>'1 Adult Part'!A20</f>
        <v>North Central Mass</v>
      </c>
      <c r="B19" s="131">
        <v>37.83783783783784</v>
      </c>
      <c r="C19" s="132">
        <v>37.83783783783784</v>
      </c>
      <c r="D19" s="133">
        <v>5.405405405405405</v>
      </c>
      <c r="E19" s="132">
        <v>2.7027027027027026</v>
      </c>
      <c r="F19" s="132">
        <v>2.7027027027027026</v>
      </c>
      <c r="G19" s="133">
        <v>0</v>
      </c>
      <c r="H19" s="132">
        <v>0</v>
      </c>
      <c r="I19" s="133">
        <v>94.5945945945946</v>
      </c>
      <c r="J19" s="132">
        <v>0</v>
      </c>
      <c r="K19" s="133">
        <v>27.027027027027028</v>
      </c>
      <c r="L19" s="133">
        <v>0</v>
      </c>
      <c r="M19" s="135">
        <v>8.108108108108109</v>
      </c>
      <c r="N19" s="134">
        <v>5.405405405405405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/>
      <c r="AC19"/>
    </row>
    <row r="20" spans="1:29" s="5" customFormat="1" ht="21.75" customHeight="1">
      <c r="A20" s="61" t="str">
        <f>'1 Adult Part'!A21</f>
        <v>North Shore</v>
      </c>
      <c r="B20" s="131">
        <v>62.03703703703704</v>
      </c>
      <c r="C20" s="132">
        <v>35.18518518518519</v>
      </c>
      <c r="D20" s="133">
        <v>4.62962962962963</v>
      </c>
      <c r="E20" s="132">
        <v>7.407407407407407</v>
      </c>
      <c r="F20" s="132">
        <v>1.8518518518518519</v>
      </c>
      <c r="G20" s="133">
        <v>0</v>
      </c>
      <c r="H20" s="132">
        <v>0</v>
      </c>
      <c r="I20" s="133">
        <v>93.51851851851852</v>
      </c>
      <c r="J20" s="132">
        <v>0</v>
      </c>
      <c r="K20" s="133">
        <v>0</v>
      </c>
      <c r="L20" s="133">
        <v>0</v>
      </c>
      <c r="M20" s="135">
        <v>3.7037037037037037</v>
      </c>
      <c r="N20" s="134">
        <v>5.555555555555555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/>
      <c r="AC20"/>
    </row>
    <row r="21" spans="1:29" s="5" customFormat="1" ht="21.75" customHeight="1" thickBot="1">
      <c r="A21" s="63" t="str">
        <f>'1 Adult Part'!A22</f>
        <v>South Shore</v>
      </c>
      <c r="B21" s="137">
        <v>52.830188679245275</v>
      </c>
      <c r="C21" s="138">
        <v>32.075471698113205</v>
      </c>
      <c r="D21" s="139">
        <v>1.8867924528301887</v>
      </c>
      <c r="E21" s="138">
        <v>7.547169811320755</v>
      </c>
      <c r="F21" s="138">
        <v>15.09433962264151</v>
      </c>
      <c r="G21" s="139">
        <v>3.7735849056603774</v>
      </c>
      <c r="H21" s="138">
        <v>5.660377358490567</v>
      </c>
      <c r="I21" s="139">
        <v>96.22641509433963</v>
      </c>
      <c r="J21" s="138">
        <v>1.8867924528301887</v>
      </c>
      <c r="K21" s="139">
        <v>5.660377358490567</v>
      </c>
      <c r="L21" s="139">
        <v>0</v>
      </c>
      <c r="M21" s="141">
        <v>1.8867924528301887</v>
      </c>
      <c r="N21" s="140">
        <v>1.8867924528301887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/>
      <c r="AC21"/>
    </row>
    <row r="22" spans="1:29" s="5" customFormat="1" ht="21.75" customHeight="1" thickBot="1">
      <c r="A22" s="64" t="s">
        <v>10</v>
      </c>
      <c r="B22" s="143">
        <v>51.19165839126117</v>
      </c>
      <c r="C22" s="145">
        <v>36.941410129096326</v>
      </c>
      <c r="D22" s="144">
        <v>16.28599801390268</v>
      </c>
      <c r="E22" s="144">
        <v>10.02979145978153</v>
      </c>
      <c r="F22" s="146">
        <v>7.795431976166833</v>
      </c>
      <c r="G22" s="144">
        <v>3.4756703078450846</v>
      </c>
      <c r="H22" s="146">
        <v>5.908639523336643</v>
      </c>
      <c r="I22" s="146">
        <v>90.91360476663358</v>
      </c>
      <c r="J22" s="146">
        <v>4.2204568023833176</v>
      </c>
      <c r="K22" s="144">
        <v>18.71896722939424</v>
      </c>
      <c r="L22" s="144">
        <v>0.4468718967229395</v>
      </c>
      <c r="M22" s="147">
        <v>5.114200595829196</v>
      </c>
      <c r="N22" s="140">
        <v>11.519364448857994</v>
      </c>
      <c r="O22" s="3"/>
      <c r="P22" s="4"/>
      <c r="Q22" s="6"/>
      <c r="R22" s="7"/>
      <c r="S22" s="7"/>
      <c r="T22" s="7"/>
      <c r="U22" s="7"/>
      <c r="V22" s="7"/>
      <c r="W22" s="4"/>
      <c r="X22" s="4"/>
      <c r="Y22" s="4"/>
      <c r="Z22" s="4"/>
      <c r="AA22" s="4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2017-02-22T16:55:14Z</cp:lastPrinted>
  <dcterms:created xsi:type="dcterms:W3CDTF">2002-10-30T15:58:39Z</dcterms:created>
  <dcterms:modified xsi:type="dcterms:W3CDTF">2017-12-11T16:01:40Z</dcterms:modified>
  <cp:category/>
  <cp:version/>
  <cp:contentType/>
  <cp:contentStatus/>
</cp:coreProperties>
</file>