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461" windowWidth="21600" windowHeight="12510" tabRatio="935" activeTab="0"/>
  </bookViews>
  <sheets>
    <sheet name="Cover Sheet " sheetId="1" r:id="rId1"/>
    <sheet name="1 In School Youth Part" sheetId="2" r:id="rId2"/>
    <sheet name="2 Out of School Youth Part" sheetId="3" r:id="rId3"/>
    <sheet name="3 Total Youth Part" sheetId="4" r:id="rId4"/>
    <sheet name="4 In School Youth Exits" sheetId="5" r:id="rId5"/>
    <sheet name="5 Out School Youth Exits" sheetId="6" r:id="rId6"/>
    <sheet name="6 Total Youth Exits" sheetId="7" r:id="rId7"/>
    <sheet name="7 In School Characteristic" sheetId="8" r:id="rId8"/>
    <sheet name="8 Out School Characteristics" sheetId="9" r:id="rId9"/>
    <sheet name="9 Total Characteristics" sheetId="10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Characteristic'!$A$1:$T$22</definedName>
    <definedName name="_xlnm.Print_Area" localSheetId="8">'8 Out School Characteristics'!$A$1:$T$22</definedName>
    <definedName name="_xlnm.Print_Area" localSheetId="9">'9 Total Characteristics'!$A$1:$T$22</definedName>
    <definedName name="_xlnm.Print_Area" localSheetId="0">'Cover Sheet '!$A$1:$C$31</definedName>
  </definedNames>
  <calcPr fullCalcOnLoad="1"/>
</workbook>
</file>

<file path=xl/sharedStrings.xml><?xml version="1.0" encoding="utf-8"?>
<sst xmlns="http://schemas.openxmlformats.org/spreadsheetml/2006/main" count="315" uniqueCount="91">
  <si>
    <t>STATE TOTALS</t>
  </si>
  <si>
    <t>Pct.</t>
  </si>
  <si>
    <t>PARTICIPANTS</t>
  </si>
  <si>
    <t>Annual
Plan</t>
  </si>
  <si>
    <t>YTD
Actual</t>
  </si>
  <si>
    <t>ENROLLMENTS BY ACTIVITY (Multiple Counts)</t>
  </si>
  <si>
    <t>TOTAL EXITS</t>
  </si>
  <si>
    <t>ENTERED EMPLOYMENTS</t>
  </si>
  <si>
    <t>ENT POST-HS TRN</t>
  </si>
  <si>
    <t>PERCENTAGES OF TOTAL PARTICIPANTS</t>
  </si>
  <si>
    <t>H.S.
Student</t>
  </si>
  <si>
    <t>H.S.
Dropout</t>
  </si>
  <si>
    <t>Pregnant/
Parenting</t>
  </si>
  <si>
    <t>Foster
Child</t>
  </si>
  <si>
    <t>YOUTH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</si>
  <si>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</si>
  <si>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</si>
  <si>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</si>
  <si>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</si>
  <si>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</si>
  <si>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</si>
  <si>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</si>
  <si>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</si>
  <si>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</si>
  <si>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</si>
  <si>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</si>
  <si>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</si>
  <si>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</si>
  <si>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</si>
  <si>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</si>
  <si>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 xml:space="preserve">TABLE 6 - TOTAL YOUTH EXIT AND OUTCOME SUMMARY </t>
  </si>
  <si>
    <t>Exit and Outcome Summary</t>
  </si>
  <si>
    <t>Participant Characteristics</t>
  </si>
  <si>
    <t xml:space="preserve">  Table 6 - Total Youth</t>
  </si>
  <si>
    <t xml:space="preserve">  Table 3 - Total Youth</t>
  </si>
  <si>
    <t>Participant Activities</t>
  </si>
  <si>
    <t>TABLE 3 - TOTAL YOUTH PARTICIPANT ACTIVITIES</t>
  </si>
  <si>
    <t xml:space="preserve">TABLE 9 - TOTAL YOUTH PARTICIPANT CHARACTERISTICS </t>
  </si>
  <si>
    <t>% of   Plan</t>
  </si>
  <si>
    <t xml:space="preserve">  Table 9 - Total Youth</t>
  </si>
  <si>
    <t>Female</t>
  </si>
  <si>
    <t>Math or
Reading
Level &lt; 9.0</t>
  </si>
  <si>
    <t>Asian or
Pacific
Islander</t>
  </si>
  <si>
    <t>South Shore</t>
  </si>
  <si>
    <t xml:space="preserve">Compiled by Massachusetts Department of Career Services </t>
  </si>
  <si>
    <t xml:space="preserve">  Table 1 - In School Youth </t>
  </si>
  <si>
    <t xml:space="preserve">  Table 2 - Out of School Youth </t>
  </si>
  <si>
    <t xml:space="preserve">  Table 4 - In School Youth </t>
  </si>
  <si>
    <t xml:space="preserve">  Table 5 - Out of School Youth </t>
  </si>
  <si>
    <t xml:space="preserve">  Table 7 - In School Youth </t>
  </si>
  <si>
    <t xml:space="preserve">  Table 8 - Out of School Youth </t>
  </si>
  <si>
    <t>TABLE 1 - IN SCHOOL YOUTH PARTICIPANT ACTIVITIES</t>
  </si>
  <si>
    <t>TABLE 2 - OUT OF SCHOOL YOUTH PARTICIPANT ACTIVITIES</t>
  </si>
  <si>
    <t xml:space="preserve">TABLE 8 - OUT OF SCHOOL YOUTH PARTICIPANT CHARACTERISTICS </t>
  </si>
  <si>
    <t xml:space="preserve">TABLE 4 - IN SCHOOL YOUTH EXIT AND OUTCOME SUMMARY </t>
  </si>
  <si>
    <t xml:space="preserve">TABLE 7 - IN SCHOOL YOUTH PARTICIPANT CHARACTERISTICS </t>
  </si>
  <si>
    <t xml:space="preserve">TABLE 5 - OUT OF SCHOOL YOUTH EXIT AND OUTCOME SUMMARY </t>
  </si>
  <si>
    <t>DEG/CERT</t>
  </si>
  <si>
    <t>Age
14-18</t>
  </si>
  <si>
    <t>Total
Enrs</t>
  </si>
  <si>
    <t>Reqs
Addtl      Asst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</si>
  <si>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</si>
  <si>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</si>
  <si>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</si>
  <si>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</si>
  <si>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</si>
  <si>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</si>
  <si>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</si>
  <si>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(1)
Educ Trng
&amp; Tutoring</t>
  </si>
  <si>
    <t>(2)
ABE/GED
Alternative</t>
  </si>
  <si>
    <t xml:space="preserve">Exclusions:  Exiters who leave the program for any exlusionary reason are not counted in the placed in employment/education rate.  </t>
  </si>
  <si>
    <t>Home-less/Run-away</t>
  </si>
  <si>
    <t>Offend</t>
  </si>
  <si>
    <t>PLACED EMP/
ED RATE</t>
  </si>
  <si>
    <t>Exclusions</t>
  </si>
  <si>
    <t>AVG
WAGE</t>
  </si>
  <si>
    <t>Data Source:  Crystal Reports/MOSES Database</t>
  </si>
  <si>
    <t xml:space="preserve"> TAB 7 - WIOA TITLE I PARTICIPANT SUMMARY</t>
  </si>
  <si>
    <t>TAB 7 - WIOA TITLE I PARTICIPANT SUMMARY</t>
  </si>
  <si>
    <t>Age
19-21</t>
  </si>
  <si>
    <t>Age
22-24</t>
  </si>
  <si>
    <t>WORKFORCE AREA</t>
  </si>
  <si>
    <t>Hisp
or Latino</t>
  </si>
  <si>
    <t>Limit-
ed Engl</t>
  </si>
  <si>
    <t>Wel-
fare</t>
  </si>
  <si>
    <t>Black or
African</t>
  </si>
  <si>
    <t>Dis-
abled</t>
  </si>
  <si>
    <t>Age
16-18</t>
  </si>
  <si>
    <t>(3)
Finan-
cial Lit</t>
  </si>
  <si>
    <t xml:space="preserve">Activities  1: Educational training, tutoring and dropout prevention; 2: ABE, GED preparation, alternative school; 3: Financial Literacy;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</si>
  <si>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FY18 QUARTER ENDING SEPTEMBER 30, 2017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</si>
</sst>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mmmm\ d\,\ yyyy"/>
    <numFmt numFmtId="177" formatCode="[$-409]dddd\,\ mmmm\ dd\,\ yyyy"/>
    <numFmt numFmtId="178" formatCode="mmmm\ dd\,\ yyyy"/>
    <numFmt numFmtId="179" formatCode="[$-409]mmmm\ d\,\ yyyy;@"/>
    <numFmt numFmtId="180" formatCode="_(* #,##0.0_);_(* \(#,##0.0\);_(* &quot;-&quot;??_);_(@_)"/>
    <numFmt numFmtId="181" formatCode="m/d/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[$%-409]"/>
    <numFmt numFmtId="187" formatCode="0;\-0;\-"/>
    <numFmt numFmtId="188" formatCode="0[$%-409];\-0[$%-409];\-"/>
    <numFmt numFmtId="189" formatCode="[$$-409]0.00"/>
    <numFmt numFmtId="190" formatCode="#,##0[$%-409]"/>
    <numFmt numFmtId="191" formatCode="#,##0;\-#,##0;\-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vertical="center"/>
    </xf>
    <xf numFmtId="0" fontId="1" fillId="0" borderId="13" xfId="0" applyFont="1" applyBorder="1" applyAlignment="1">
      <alignment horizont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9" fontId="1" fillId="0" borderId="12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left" indent="2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4" fillId="0" borderId="16" xfId="0" applyFont="1" applyBorder="1" applyAlignment="1">
      <alignment horizontal="center" vertical="center"/>
    </xf>
    <xf numFmtId="3" fontId="14" fillId="33" borderId="17" xfId="0" applyNumberFormat="1" applyFont="1" applyFill="1" applyBorder="1" applyAlignment="1">
      <alignment horizontal="center" vertical="center"/>
    </xf>
    <xf numFmtId="9" fontId="14" fillId="33" borderId="18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center" vertical="center"/>
    </xf>
    <xf numFmtId="3" fontId="14" fillId="33" borderId="16" xfId="0" applyNumberFormat="1" applyFont="1" applyFill="1" applyBorder="1" applyAlignment="1">
      <alignment horizontal="center" vertical="center"/>
    </xf>
    <xf numFmtId="1" fontId="14" fillId="33" borderId="19" xfId="0" applyNumberFormat="1" applyFont="1" applyFill="1" applyBorder="1" applyAlignment="1">
      <alignment horizontal="center" vertical="center"/>
    </xf>
    <xf numFmtId="3" fontId="14" fillId="33" borderId="20" xfId="0" applyNumberFormat="1" applyFont="1" applyFill="1" applyBorder="1" applyAlignment="1">
      <alignment horizontal="center" vertical="center"/>
    </xf>
    <xf numFmtId="3" fontId="14" fillId="33" borderId="21" xfId="0" applyNumberFormat="1" applyFont="1" applyFill="1" applyBorder="1" applyAlignment="1">
      <alignment horizontal="center" vertical="center"/>
    </xf>
    <xf numFmtId="166" fontId="14" fillId="33" borderId="18" xfId="0" applyNumberFormat="1" applyFont="1" applyFill="1" applyBorder="1" applyAlignment="1">
      <alignment horizontal="center" vertical="center"/>
    </xf>
    <xf numFmtId="3" fontId="14" fillId="33" borderId="18" xfId="0" applyNumberFormat="1" applyFont="1" applyFill="1" applyBorder="1" applyAlignment="1">
      <alignment horizontal="center" vertical="center"/>
    </xf>
    <xf numFmtId="9" fontId="14" fillId="33" borderId="22" xfId="0" applyNumberFormat="1" applyFont="1" applyFill="1" applyBorder="1" applyAlignment="1">
      <alignment horizontal="center" vertical="center"/>
    </xf>
    <xf numFmtId="3" fontId="14" fillId="33" borderId="23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4" fillId="33" borderId="25" xfId="0" applyNumberFormat="1" applyFont="1" applyFill="1" applyBorder="1" applyAlignment="1">
      <alignment horizontal="center" vertical="center"/>
    </xf>
    <xf numFmtId="9" fontId="14" fillId="33" borderId="26" xfId="0" applyNumberFormat="1" applyFont="1" applyFill="1" applyBorder="1" applyAlignment="1">
      <alignment horizontal="center" vertical="center"/>
    </xf>
    <xf numFmtId="3" fontId="14" fillId="33" borderId="27" xfId="0" applyNumberFormat="1" applyFont="1" applyFill="1" applyBorder="1" applyAlignment="1">
      <alignment horizontal="center" vertical="center"/>
    </xf>
    <xf numFmtId="3" fontId="14" fillId="33" borderId="24" xfId="0" applyNumberFormat="1" applyFont="1" applyFill="1" applyBorder="1" applyAlignment="1">
      <alignment horizontal="center" vertical="center"/>
    </xf>
    <xf numFmtId="1" fontId="14" fillId="33" borderId="28" xfId="0" applyNumberFormat="1" applyFont="1" applyFill="1" applyBorder="1" applyAlignment="1">
      <alignment horizontal="center" vertical="center"/>
    </xf>
    <xf numFmtId="3" fontId="14" fillId="33" borderId="29" xfId="0" applyNumberFormat="1" applyFont="1" applyFill="1" applyBorder="1" applyAlignment="1">
      <alignment horizontal="center" vertical="center"/>
    </xf>
    <xf numFmtId="3" fontId="14" fillId="33" borderId="30" xfId="0" applyNumberFormat="1" applyFont="1" applyFill="1" applyBorder="1" applyAlignment="1">
      <alignment horizontal="center" vertical="center"/>
    </xf>
    <xf numFmtId="166" fontId="14" fillId="33" borderId="26" xfId="0" applyNumberFormat="1" applyFont="1" applyFill="1" applyBorder="1" applyAlignment="1">
      <alignment horizontal="center" vertical="center"/>
    </xf>
    <xf numFmtId="3" fontId="14" fillId="33" borderId="26" xfId="0" applyNumberFormat="1" applyFont="1" applyFill="1" applyBorder="1" applyAlignment="1">
      <alignment horizontal="center" vertical="center"/>
    </xf>
    <xf numFmtId="1" fontId="14" fillId="33" borderId="27" xfId="0" applyNumberFormat="1" applyFont="1" applyFill="1" applyBorder="1" applyAlignment="1">
      <alignment horizontal="center" vertical="center"/>
    </xf>
    <xf numFmtId="3" fontId="14" fillId="33" borderId="31" xfId="0" applyNumberFormat="1" applyFont="1" applyFill="1" applyBorder="1" applyAlignment="1">
      <alignment horizontal="center" vertical="center"/>
    </xf>
    <xf numFmtId="9" fontId="14" fillId="33" borderId="32" xfId="0" applyNumberFormat="1" applyFont="1" applyFill="1" applyBorder="1" applyAlignment="1">
      <alignment horizontal="center" vertical="center"/>
    </xf>
    <xf numFmtId="1" fontId="14" fillId="33" borderId="33" xfId="0" applyNumberFormat="1" applyFont="1" applyFill="1" applyBorder="1" applyAlignment="1">
      <alignment horizontal="center" vertical="center"/>
    </xf>
    <xf numFmtId="3" fontId="14" fillId="33" borderId="34" xfId="0" applyNumberFormat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3" fontId="14" fillId="33" borderId="36" xfId="0" applyNumberFormat="1" applyFont="1" applyFill="1" applyBorder="1" applyAlignment="1">
      <alignment horizontal="center" vertical="center"/>
    </xf>
    <xf numFmtId="9" fontId="14" fillId="33" borderId="37" xfId="0" applyNumberFormat="1" applyFont="1" applyFill="1" applyBorder="1" applyAlignment="1">
      <alignment horizontal="center" vertical="center"/>
    </xf>
    <xf numFmtId="3" fontId="14" fillId="33" borderId="33" xfId="0" applyNumberFormat="1" applyFont="1" applyFill="1" applyBorder="1" applyAlignment="1">
      <alignment horizontal="center" vertical="center"/>
    </xf>
    <xf numFmtId="3" fontId="14" fillId="33" borderId="35" xfId="0" applyNumberFormat="1" applyFont="1" applyFill="1" applyBorder="1" applyAlignment="1">
      <alignment horizontal="center" vertical="center"/>
    </xf>
    <xf numFmtId="166" fontId="14" fillId="33" borderId="32" xfId="0" applyNumberFormat="1" applyFont="1" applyFill="1" applyBorder="1" applyAlignment="1">
      <alignment horizontal="center" vertical="center"/>
    </xf>
    <xf numFmtId="3" fontId="14" fillId="33" borderId="32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3" fontId="14" fillId="33" borderId="39" xfId="0" applyNumberFormat="1" applyFont="1" applyFill="1" applyBorder="1" applyAlignment="1">
      <alignment horizontal="center" vertical="center"/>
    </xf>
    <xf numFmtId="9" fontId="14" fillId="33" borderId="40" xfId="0" applyNumberFormat="1" applyFont="1" applyFill="1" applyBorder="1" applyAlignment="1">
      <alignment horizontal="center" vertical="center"/>
    </xf>
    <xf numFmtId="3" fontId="14" fillId="33" borderId="41" xfId="0" applyNumberFormat="1" applyFont="1" applyFill="1" applyBorder="1" applyAlignment="1">
      <alignment horizontal="center" vertical="center"/>
    </xf>
    <xf numFmtId="3" fontId="14" fillId="33" borderId="42" xfId="0" applyNumberFormat="1" applyFont="1" applyFill="1" applyBorder="1" applyAlignment="1">
      <alignment horizontal="center" vertical="center"/>
    </xf>
    <xf numFmtId="1" fontId="14" fillId="33" borderId="41" xfId="0" applyNumberFormat="1" applyFont="1" applyFill="1" applyBorder="1" applyAlignment="1">
      <alignment horizontal="center" vertical="center"/>
    </xf>
    <xf numFmtId="3" fontId="14" fillId="33" borderId="43" xfId="0" applyNumberFormat="1" applyFont="1" applyFill="1" applyBorder="1" applyAlignment="1">
      <alignment horizontal="center" vertical="center"/>
    </xf>
    <xf numFmtId="3" fontId="14" fillId="33" borderId="44" xfId="0" applyNumberFormat="1" applyFont="1" applyFill="1" applyBorder="1" applyAlignment="1">
      <alignment horizontal="center" vertical="center"/>
    </xf>
    <xf numFmtId="166" fontId="14" fillId="33" borderId="40" xfId="0" applyNumberFormat="1" applyFont="1" applyFill="1" applyBorder="1" applyAlignment="1">
      <alignment horizontal="center" vertical="center"/>
    </xf>
    <xf numFmtId="3" fontId="14" fillId="33" borderId="40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3" fontId="14" fillId="33" borderId="47" xfId="0" applyNumberFormat="1" applyFont="1" applyFill="1" applyBorder="1" applyAlignment="1">
      <alignment horizontal="center" vertical="center"/>
    </xf>
    <xf numFmtId="3" fontId="14" fillId="33" borderId="48" xfId="0" applyNumberFormat="1" applyFont="1" applyFill="1" applyBorder="1" applyAlignment="1">
      <alignment horizontal="center" vertical="center"/>
    </xf>
    <xf numFmtId="9" fontId="14" fillId="33" borderId="49" xfId="0" applyNumberFormat="1" applyFont="1" applyFill="1" applyBorder="1" applyAlignment="1">
      <alignment horizontal="center" vertical="center"/>
    </xf>
    <xf numFmtId="3" fontId="14" fillId="33" borderId="50" xfId="0" applyNumberFormat="1" applyFont="1" applyFill="1" applyBorder="1" applyAlignment="1">
      <alignment horizontal="center" vertical="center"/>
    </xf>
    <xf numFmtId="3" fontId="14" fillId="33" borderId="51" xfId="0" applyNumberFormat="1" applyFont="1" applyFill="1" applyBorder="1" applyAlignment="1">
      <alignment horizontal="center" vertical="center"/>
    </xf>
    <xf numFmtId="3" fontId="14" fillId="33" borderId="52" xfId="0" applyNumberFormat="1" applyFont="1" applyFill="1" applyBorder="1" applyAlignment="1">
      <alignment horizontal="center" vertical="center"/>
    </xf>
    <xf numFmtId="3" fontId="14" fillId="33" borderId="53" xfId="0" applyNumberFormat="1" applyFont="1" applyFill="1" applyBorder="1" applyAlignment="1">
      <alignment horizontal="center" vertical="center"/>
    </xf>
    <xf numFmtId="3" fontId="14" fillId="33" borderId="54" xfId="0" applyNumberFormat="1" applyFont="1" applyFill="1" applyBorder="1" applyAlignment="1">
      <alignment horizontal="center" vertical="center"/>
    </xf>
    <xf numFmtId="3" fontId="14" fillId="33" borderId="55" xfId="0" applyNumberFormat="1" applyFont="1" applyFill="1" applyBorder="1" applyAlignment="1">
      <alignment horizontal="center" vertical="center"/>
    </xf>
    <xf numFmtId="3" fontId="14" fillId="33" borderId="56" xfId="0" applyNumberFormat="1" applyFont="1" applyFill="1" applyBorder="1" applyAlignment="1">
      <alignment horizontal="center" vertical="center"/>
    </xf>
    <xf numFmtId="3" fontId="14" fillId="33" borderId="49" xfId="0" applyNumberFormat="1" applyFont="1" applyFill="1" applyBorder="1" applyAlignment="1">
      <alignment horizontal="center" vertical="center"/>
    </xf>
    <xf numFmtId="3" fontId="14" fillId="33" borderId="57" xfId="0" applyNumberFormat="1" applyFont="1" applyFill="1" applyBorder="1" applyAlignment="1">
      <alignment horizontal="center" vertical="center"/>
    </xf>
    <xf numFmtId="1" fontId="14" fillId="33" borderId="47" xfId="0" applyNumberFormat="1" applyFont="1" applyFill="1" applyBorder="1" applyAlignment="1">
      <alignment horizontal="center" vertical="center"/>
    </xf>
    <xf numFmtId="9" fontId="14" fillId="33" borderId="47" xfId="0" applyNumberFormat="1" applyFont="1" applyFill="1" applyBorder="1" applyAlignment="1">
      <alignment horizontal="center" vertical="center"/>
    </xf>
    <xf numFmtId="9" fontId="14" fillId="33" borderId="41" xfId="0" applyNumberFormat="1" applyFont="1" applyFill="1" applyBorder="1" applyAlignment="1">
      <alignment horizontal="center" vertical="center"/>
    </xf>
    <xf numFmtId="1" fontId="14" fillId="33" borderId="50" xfId="0" applyNumberFormat="1" applyFont="1" applyFill="1" applyBorder="1" applyAlignment="1">
      <alignment horizontal="center" vertical="center"/>
    </xf>
    <xf numFmtId="1" fontId="14" fillId="33" borderId="2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1" fontId="14" fillId="33" borderId="54" xfId="0" applyNumberFormat="1" applyFont="1" applyFill="1" applyBorder="1" applyAlignment="1">
      <alignment horizontal="center" vertical="center"/>
    </xf>
    <xf numFmtId="1" fontId="14" fillId="33" borderId="48" xfId="0" applyNumberFormat="1" applyFont="1" applyFill="1" applyBorder="1" applyAlignment="1">
      <alignment horizontal="center" vertical="center"/>
    </xf>
    <xf numFmtId="1" fontId="14" fillId="33" borderId="52" xfId="0" applyNumberFormat="1" applyFont="1" applyFill="1" applyBorder="1" applyAlignment="1">
      <alignment horizontal="center" vertical="center"/>
    </xf>
    <xf numFmtId="1" fontId="14" fillId="33" borderId="53" xfId="0" applyNumberFormat="1" applyFont="1" applyFill="1" applyBorder="1" applyAlignment="1">
      <alignment horizontal="center" vertical="center"/>
    </xf>
    <xf numFmtId="1" fontId="14" fillId="33" borderId="55" xfId="0" applyNumberFormat="1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1" fontId="14" fillId="33" borderId="58" xfId="0" applyNumberFormat="1" applyFont="1" applyFill="1" applyBorder="1" applyAlignment="1">
      <alignment horizontal="center" vertical="center"/>
    </xf>
    <xf numFmtId="1" fontId="14" fillId="33" borderId="16" xfId="0" applyNumberFormat="1" applyFont="1" applyFill="1" applyBorder="1" applyAlignment="1">
      <alignment horizontal="center" vertical="center"/>
    </xf>
    <xf numFmtId="1" fontId="14" fillId="33" borderId="24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1" fontId="14" fillId="33" borderId="59" xfId="0" applyNumberFormat="1" applyFont="1" applyFill="1" applyBorder="1" applyAlignment="1">
      <alignment horizontal="center" vertical="center"/>
    </xf>
    <xf numFmtId="1" fontId="14" fillId="33" borderId="20" xfId="0" applyNumberFormat="1" applyFont="1" applyFill="1" applyBorder="1" applyAlignment="1">
      <alignment horizontal="center" vertical="center"/>
    </xf>
    <xf numFmtId="1" fontId="14" fillId="33" borderId="31" xfId="0" applyNumberFormat="1" applyFont="1" applyFill="1" applyBorder="1" applyAlignment="1">
      <alignment horizontal="center" vertical="center"/>
    </xf>
    <xf numFmtId="1" fontId="14" fillId="33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60" xfId="0" applyFont="1" applyBorder="1" applyAlignment="1">
      <alignment vertical="center"/>
    </xf>
    <xf numFmtId="9" fontId="14" fillId="33" borderId="0" xfId="0" applyNumberFormat="1" applyFont="1" applyFill="1" applyBorder="1" applyAlignment="1">
      <alignment horizontal="center" vertical="center"/>
    </xf>
    <xf numFmtId="1" fontId="14" fillId="33" borderId="0" xfId="0" applyNumberFormat="1" applyFont="1" applyFill="1" applyBorder="1" applyAlignment="1">
      <alignment horizontal="center" vertical="center"/>
    </xf>
    <xf numFmtId="166" fontId="14" fillId="33" borderId="0" xfId="0" applyNumberFormat="1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9" fontId="5" fillId="0" borderId="58" xfId="0" applyNumberFormat="1" applyFont="1" applyBorder="1" applyAlignment="1">
      <alignment horizontal="center" wrapText="1"/>
    </xf>
    <xf numFmtId="188" fontId="18" fillId="0" borderId="41" xfId="0" applyNumberFormat="1" applyFont="1" applyBorder="1" applyAlignment="1">
      <alignment horizontal="center" vertical="center"/>
    </xf>
    <xf numFmtId="188" fontId="18" fillId="0" borderId="39" xfId="0" applyNumberFormat="1" applyFont="1" applyBorder="1" applyAlignment="1">
      <alignment horizontal="center" vertical="center"/>
    </xf>
    <xf numFmtId="188" fontId="18" fillId="0" borderId="4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88" fontId="18" fillId="0" borderId="57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3" fontId="14" fillId="33" borderId="63" xfId="0" applyNumberFormat="1" applyFont="1" applyFill="1" applyBorder="1" applyAlignment="1">
      <alignment horizontal="center" vertical="center"/>
    </xf>
    <xf numFmtId="3" fontId="14" fillId="33" borderId="64" xfId="0" applyNumberFormat="1" applyFont="1" applyFill="1" applyBorder="1" applyAlignment="1">
      <alignment horizontal="center" vertical="center"/>
    </xf>
    <xf numFmtId="3" fontId="14" fillId="33" borderId="38" xfId="0" applyNumberFormat="1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9" fontId="14" fillId="33" borderId="27" xfId="0" applyNumberFormat="1" applyFont="1" applyFill="1" applyBorder="1" applyAlignment="1">
      <alignment horizontal="center" vertical="center"/>
    </xf>
    <xf numFmtId="166" fontId="14" fillId="0" borderId="18" xfId="0" applyNumberFormat="1" applyFont="1" applyBorder="1" applyAlignment="1">
      <alignment horizontal="center" vertical="center"/>
    </xf>
    <xf numFmtId="166" fontId="14" fillId="0" borderId="22" xfId="0" applyNumberFormat="1" applyFont="1" applyBorder="1" applyAlignment="1">
      <alignment horizontal="center" vertical="center"/>
    </xf>
    <xf numFmtId="9" fontId="14" fillId="33" borderId="33" xfId="0" applyNumberFormat="1" applyFont="1" applyFill="1" applyBorder="1" applyAlignment="1">
      <alignment horizontal="center" vertical="center"/>
    </xf>
    <xf numFmtId="9" fontId="14" fillId="33" borderId="67" xfId="0" applyNumberFormat="1" applyFont="1" applyFill="1" applyBorder="1" applyAlignment="1">
      <alignment horizontal="center" vertical="center"/>
    </xf>
    <xf numFmtId="175" fontId="14" fillId="0" borderId="38" xfId="42" applyNumberFormat="1" applyFont="1" applyBorder="1" applyAlignment="1">
      <alignment horizontal="center" vertical="center"/>
    </xf>
    <xf numFmtId="3" fontId="14" fillId="33" borderId="37" xfId="0" applyNumberFormat="1" applyFont="1" applyFill="1" applyBorder="1" applyAlignment="1">
      <alignment horizontal="center" vertical="center"/>
    </xf>
    <xf numFmtId="166" fontId="14" fillId="0" borderId="44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90" fontId="18" fillId="0" borderId="47" xfId="0" applyNumberFormat="1" applyFont="1" applyBorder="1" applyAlignment="1">
      <alignment horizontal="center" vertical="center"/>
    </xf>
    <xf numFmtId="190" fontId="18" fillId="0" borderId="50" xfId="0" applyNumberFormat="1" applyFont="1" applyBorder="1" applyAlignment="1">
      <alignment horizontal="center" vertical="center"/>
    </xf>
    <xf numFmtId="190" fontId="18" fillId="0" borderId="50" xfId="59" applyNumberFormat="1" applyFont="1" applyBorder="1" applyAlignment="1">
      <alignment horizontal="center" vertical="center"/>
    </xf>
    <xf numFmtId="190" fontId="18" fillId="0" borderId="27" xfId="0" applyNumberFormat="1" applyFont="1" applyBorder="1" applyAlignment="1">
      <alignment horizontal="center" vertical="center"/>
    </xf>
    <xf numFmtId="190" fontId="18" fillId="0" borderId="25" xfId="0" applyNumberFormat="1" applyFont="1" applyBorder="1" applyAlignment="1">
      <alignment horizontal="center" vertical="center"/>
    </xf>
    <xf numFmtId="190" fontId="18" fillId="0" borderId="25" xfId="59" applyNumberFormat="1" applyFont="1" applyBorder="1" applyAlignment="1">
      <alignment horizontal="center" vertical="center"/>
    </xf>
    <xf numFmtId="190" fontId="18" fillId="0" borderId="49" xfId="0" applyNumberFormat="1" applyFont="1" applyBorder="1" applyAlignment="1">
      <alignment horizontal="center" vertical="center"/>
    </xf>
    <xf numFmtId="190" fontId="18" fillId="0" borderId="26" xfId="0" applyNumberFormat="1" applyFont="1" applyBorder="1" applyAlignment="1">
      <alignment horizontal="center" vertical="center"/>
    </xf>
    <xf numFmtId="190" fontId="18" fillId="0" borderId="41" xfId="0" applyNumberFormat="1" applyFont="1" applyBorder="1" applyAlignment="1">
      <alignment horizontal="center" vertical="center"/>
    </xf>
    <xf numFmtId="190" fontId="18" fillId="0" borderId="39" xfId="0" applyNumberFormat="1" applyFont="1" applyBorder="1" applyAlignment="1">
      <alignment horizontal="center" vertical="center"/>
    </xf>
    <xf numFmtId="190" fontId="18" fillId="0" borderId="40" xfId="0" applyNumberFormat="1" applyFont="1" applyBorder="1" applyAlignment="1">
      <alignment horizontal="center" vertical="center"/>
    </xf>
    <xf numFmtId="190" fontId="18" fillId="0" borderId="33" xfId="0" applyNumberFormat="1" applyFont="1" applyBorder="1" applyAlignment="1">
      <alignment horizontal="center" vertical="center"/>
    </xf>
    <xf numFmtId="190" fontId="18" fillId="0" borderId="36" xfId="0" applyNumberFormat="1" applyFont="1" applyBorder="1" applyAlignment="1">
      <alignment horizontal="center" vertical="center"/>
    </xf>
    <xf numFmtId="190" fontId="18" fillId="0" borderId="36" xfId="59" applyNumberFormat="1" applyFont="1" applyBorder="1" applyAlignment="1">
      <alignment horizontal="center" vertical="center"/>
    </xf>
    <xf numFmtId="190" fontId="18" fillId="0" borderId="32" xfId="0" applyNumberFormat="1" applyFont="1" applyBorder="1" applyAlignment="1">
      <alignment horizontal="center" vertical="center"/>
    </xf>
    <xf numFmtId="191" fontId="18" fillId="0" borderId="38" xfId="42" applyNumberFormat="1" applyFont="1" applyBorder="1" applyAlignment="1">
      <alignment horizontal="center" vertical="center"/>
    </xf>
    <xf numFmtId="190" fontId="18" fillId="0" borderId="39" xfId="59" applyNumberFormat="1" applyFont="1" applyBorder="1" applyAlignment="1">
      <alignment horizontal="center" vertical="center"/>
    </xf>
    <xf numFmtId="190" fontId="18" fillId="0" borderId="48" xfId="0" applyNumberFormat="1" applyFont="1" applyBorder="1" applyAlignment="1">
      <alignment horizontal="center" vertical="center"/>
    </xf>
    <xf numFmtId="190" fontId="18" fillId="0" borderId="48" xfId="59" applyNumberFormat="1" applyFont="1" applyBorder="1" applyAlignment="1">
      <alignment horizontal="center" vertical="center"/>
    </xf>
    <xf numFmtId="190" fontId="18" fillId="0" borderId="53" xfId="0" applyNumberFormat="1" applyFont="1" applyBorder="1" applyAlignment="1">
      <alignment horizontal="center" vertical="center"/>
    </xf>
    <xf numFmtId="190" fontId="18" fillId="0" borderId="53" xfId="59" applyNumberFormat="1" applyFont="1" applyBorder="1" applyAlignment="1">
      <alignment horizontal="center" vertical="center"/>
    </xf>
    <xf numFmtId="190" fontId="18" fillId="0" borderId="68" xfId="0" applyNumberFormat="1" applyFont="1" applyBorder="1" applyAlignment="1">
      <alignment horizontal="center" vertical="center"/>
    </xf>
    <xf numFmtId="190" fontId="18" fillId="0" borderId="68" xfId="59" applyNumberFormat="1" applyFont="1" applyBorder="1" applyAlignment="1">
      <alignment horizontal="center" vertical="center"/>
    </xf>
    <xf numFmtId="9" fontId="14" fillId="33" borderId="20" xfId="0" applyNumberFormat="1" applyFont="1" applyFill="1" applyBorder="1" applyAlignment="1">
      <alignment horizontal="center" vertical="center"/>
    </xf>
    <xf numFmtId="187" fontId="18" fillId="0" borderId="62" xfId="0" applyNumberFormat="1" applyFont="1" applyBorder="1" applyAlignment="1">
      <alignment horizontal="center" vertical="center"/>
    </xf>
    <xf numFmtId="187" fontId="18" fillId="0" borderId="30" xfId="0" applyNumberFormat="1" applyFont="1" applyBorder="1" applyAlignment="1">
      <alignment horizontal="center" vertical="center"/>
    </xf>
    <xf numFmtId="187" fontId="18" fillId="0" borderId="4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1" fillId="0" borderId="30" xfId="0" applyFont="1" applyBorder="1" applyAlignment="1">
      <alignment vertical="center"/>
    </xf>
    <xf numFmtId="187" fontId="19" fillId="0" borderId="62" xfId="0" applyNumberFormat="1" applyFont="1" applyBorder="1" applyAlignment="1">
      <alignment horizontal="center" vertical="center"/>
    </xf>
    <xf numFmtId="190" fontId="19" fillId="0" borderId="47" xfId="0" applyNumberFormat="1" applyFont="1" applyBorder="1" applyAlignment="1">
      <alignment horizontal="center" vertical="center"/>
    </xf>
    <xf numFmtId="190" fontId="19" fillId="0" borderId="69" xfId="0" applyNumberFormat="1" applyFont="1" applyBorder="1" applyAlignment="1">
      <alignment horizontal="center" vertical="center"/>
    </xf>
    <xf numFmtId="190" fontId="19" fillId="0" borderId="50" xfId="0" applyNumberFormat="1" applyFont="1" applyBorder="1" applyAlignment="1">
      <alignment horizontal="center" vertical="center"/>
    </xf>
    <xf numFmtId="190" fontId="19" fillId="0" borderId="50" xfId="59" applyNumberFormat="1" applyFont="1" applyBorder="1" applyAlignment="1">
      <alignment horizontal="center" vertical="center"/>
    </xf>
    <xf numFmtId="190" fontId="19" fillId="0" borderId="49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187" fontId="19" fillId="0" borderId="30" xfId="0" applyNumberFormat="1" applyFont="1" applyBorder="1" applyAlignment="1">
      <alignment horizontal="center" vertical="center"/>
    </xf>
    <xf numFmtId="190" fontId="19" fillId="0" borderId="27" xfId="0" applyNumberFormat="1" applyFont="1" applyBorder="1" applyAlignment="1">
      <alignment horizontal="center" vertical="center"/>
    </xf>
    <xf numFmtId="190" fontId="19" fillId="0" borderId="70" xfId="0" applyNumberFormat="1" applyFont="1" applyBorder="1" applyAlignment="1">
      <alignment horizontal="center" vertical="center"/>
    </xf>
    <xf numFmtId="190" fontId="19" fillId="0" borderId="25" xfId="0" applyNumberFormat="1" applyFont="1" applyBorder="1" applyAlignment="1">
      <alignment horizontal="center" vertical="center"/>
    </xf>
    <xf numFmtId="190" fontId="19" fillId="0" borderId="70" xfId="59" applyNumberFormat="1" applyFont="1" applyBorder="1" applyAlignment="1">
      <alignment horizontal="center" vertical="center"/>
    </xf>
    <xf numFmtId="190" fontId="19" fillId="0" borderId="26" xfId="0" applyNumberFormat="1" applyFont="1" applyBorder="1" applyAlignment="1">
      <alignment horizontal="center" vertical="center"/>
    </xf>
    <xf numFmtId="190" fontId="19" fillId="0" borderId="25" xfId="59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187" fontId="19" fillId="0" borderId="45" xfId="0" applyNumberFormat="1" applyFont="1" applyBorder="1" applyAlignment="1">
      <alignment horizontal="center" vertical="center"/>
    </xf>
    <xf numFmtId="190" fontId="19" fillId="0" borderId="33" xfId="59" applyNumberFormat="1" applyFont="1" applyBorder="1" applyAlignment="1">
      <alignment horizontal="center" vertical="center"/>
    </xf>
    <xf numFmtId="190" fontId="19" fillId="0" borderId="71" xfId="59" applyNumberFormat="1" applyFont="1" applyBorder="1" applyAlignment="1">
      <alignment horizontal="center" vertical="center"/>
    </xf>
    <xf numFmtId="190" fontId="19" fillId="0" borderId="36" xfId="59" applyNumberFormat="1" applyFont="1" applyBorder="1" applyAlignment="1">
      <alignment horizontal="center" vertical="center"/>
    </xf>
    <xf numFmtId="190" fontId="19" fillId="0" borderId="37" xfId="59" applyNumberFormat="1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191" fontId="19" fillId="0" borderId="38" xfId="0" applyNumberFormat="1" applyFont="1" applyBorder="1" applyAlignment="1">
      <alignment horizontal="center" vertical="center"/>
    </xf>
    <xf numFmtId="190" fontId="19" fillId="0" borderId="41" xfId="0" applyNumberFormat="1" applyFont="1" applyBorder="1" applyAlignment="1">
      <alignment horizontal="center" vertical="center"/>
    </xf>
    <xf numFmtId="190" fontId="19" fillId="0" borderId="72" xfId="0" applyNumberFormat="1" applyFont="1" applyBorder="1" applyAlignment="1">
      <alignment horizontal="center" vertical="center"/>
    </xf>
    <xf numFmtId="190" fontId="19" fillId="0" borderId="39" xfId="0" applyNumberFormat="1" applyFont="1" applyBorder="1" applyAlignment="1">
      <alignment horizontal="center" vertical="center"/>
    </xf>
    <xf numFmtId="190" fontId="19" fillId="0" borderId="4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90" fontId="19" fillId="0" borderId="48" xfId="0" applyNumberFormat="1" applyFont="1" applyBorder="1" applyAlignment="1">
      <alignment horizontal="center" vertical="center"/>
    </xf>
    <xf numFmtId="190" fontId="19" fillId="0" borderId="53" xfId="0" applyNumberFormat="1" applyFont="1" applyBorder="1" applyAlignment="1">
      <alignment horizontal="center" vertical="center"/>
    </xf>
    <xf numFmtId="190" fontId="19" fillId="0" borderId="35" xfId="59" applyNumberFormat="1" applyFont="1" applyBorder="1" applyAlignment="1">
      <alignment horizontal="center" vertical="center"/>
    </xf>
    <xf numFmtId="190" fontId="19" fillId="0" borderId="57" xfId="0" applyNumberFormat="1" applyFont="1" applyBorder="1" applyAlignment="1">
      <alignment horizontal="center" vertical="center"/>
    </xf>
    <xf numFmtId="0" fontId="5" fillId="0" borderId="73" xfId="0" applyFont="1" applyBorder="1" applyAlignment="1">
      <alignment horizontal="center" wrapText="1"/>
    </xf>
    <xf numFmtId="190" fontId="18" fillId="0" borderId="57" xfId="0" applyNumberFormat="1" applyFont="1" applyBorder="1" applyAlignment="1">
      <alignment horizontal="center" vertical="center"/>
    </xf>
    <xf numFmtId="187" fontId="18" fillId="0" borderId="44" xfId="0" applyNumberFormat="1" applyFont="1" applyBorder="1" applyAlignment="1">
      <alignment horizontal="center" vertical="center"/>
    </xf>
    <xf numFmtId="190" fontId="19" fillId="0" borderId="48" xfId="59" applyNumberFormat="1" applyFont="1" applyBorder="1" applyAlignment="1">
      <alignment horizontal="center" vertical="center"/>
    </xf>
    <xf numFmtId="190" fontId="19" fillId="0" borderId="53" xfId="59" applyNumberFormat="1" applyFont="1" applyBorder="1" applyAlignment="1">
      <alignment horizontal="center" vertical="center"/>
    </xf>
    <xf numFmtId="190" fontId="19" fillId="0" borderId="68" xfId="59" applyNumberFormat="1" applyFont="1" applyBorder="1" applyAlignment="1">
      <alignment horizontal="center" vertical="center"/>
    </xf>
    <xf numFmtId="190" fontId="19" fillId="0" borderId="39" xfId="59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38" xfId="0" applyNumberFormat="1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5" fillId="0" borderId="77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9" fontId="2" fillId="0" borderId="7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9" fontId="1" fillId="0" borderId="63" xfId="0" applyNumberFormat="1" applyFont="1" applyBorder="1" applyAlignment="1">
      <alignment horizontal="center"/>
    </xf>
    <xf numFmtId="9" fontId="1" fillId="0" borderId="51" xfId="0" applyNumberFormat="1" applyFont="1" applyBorder="1" applyAlignment="1">
      <alignment horizontal="center"/>
    </xf>
    <xf numFmtId="9" fontId="1" fillId="0" borderId="59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9" fontId="2" fillId="0" borderId="6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59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60" xfId="0" applyFont="1" applyBorder="1" applyAlignment="1">
      <alignment horizontal="left" wrapText="1" indent="1"/>
    </xf>
    <xf numFmtId="0" fontId="16" fillId="0" borderId="0" xfId="0" applyFont="1" applyAlignment="1">
      <alignment horizontal="left" wrapText="1" indent="1"/>
    </xf>
    <xf numFmtId="0" fontId="16" fillId="0" borderId="29" xfId="0" applyFont="1" applyBorder="1" applyAlignment="1">
      <alignment horizontal="left" wrapText="1" indent="1"/>
    </xf>
    <xf numFmtId="0" fontId="0" fillId="0" borderId="59" xfId="0" applyFont="1" applyBorder="1" applyAlignment="1">
      <alignment horizontal="center"/>
    </xf>
    <xf numFmtId="0" fontId="15" fillId="0" borderId="77" xfId="0" applyFont="1" applyBorder="1" applyAlignment="1">
      <alignment horizontal="left" wrapText="1"/>
    </xf>
    <xf numFmtId="0" fontId="17" fillId="0" borderId="46" xfId="0" applyFont="1" applyBorder="1" applyAlignment="1">
      <alignment horizontal="left"/>
    </xf>
    <xf numFmtId="9" fontId="5" fillId="0" borderId="63" xfId="0" applyNumberFormat="1" applyFont="1" applyBorder="1" applyAlignment="1">
      <alignment horizontal="center"/>
    </xf>
    <xf numFmtId="9" fontId="5" fillId="0" borderId="51" xfId="0" applyNumberFormat="1" applyFont="1" applyBorder="1" applyAlignment="1">
      <alignment horizontal="center"/>
    </xf>
    <xf numFmtId="0" fontId="20" fillId="0" borderId="51" xfId="0" applyFont="1" applyBorder="1" applyAlignment="1">
      <alignment/>
    </xf>
    <xf numFmtId="0" fontId="20" fillId="0" borderId="59" xfId="0" applyFont="1" applyBorder="1" applyAlignment="1">
      <alignment/>
    </xf>
    <xf numFmtId="9" fontId="2" fillId="0" borderId="15" xfId="0" applyNumberFormat="1" applyFont="1" applyBorder="1" applyAlignment="1">
      <alignment horizontal="center" vertical="center" wrapText="1"/>
    </xf>
    <xf numFmtId="9" fontId="2" fillId="0" borderId="76" xfId="0" applyNumberFormat="1" applyFont="1" applyBorder="1" applyAlignment="1">
      <alignment horizontal="center" vertical="center" wrapText="1"/>
    </xf>
    <xf numFmtId="9" fontId="2" fillId="0" borderId="6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29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050" y="0"/>
          <a:ext cx="7924800" cy="60102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90" zoomScaleNormal="90" zoomScalePageLayoutView="0" workbookViewId="0" topLeftCell="A1">
      <selection activeCell="A32" sqref="A32"/>
    </sheetView>
  </sheetViews>
  <sheetFormatPr defaultColWidth="9.140625" defaultRowHeight="12.75"/>
  <cols>
    <col min="1" max="1" width="24.57421875" style="17" customWidth="1"/>
    <col min="2" max="2" width="14.57421875" style="17" customWidth="1"/>
    <col min="3" max="3" width="80.00390625" style="17" customWidth="1"/>
    <col min="4" max="4" width="16.57421875" style="2" customWidth="1"/>
    <col min="5" max="5" width="21.421875" style="2" customWidth="1"/>
    <col min="6" max="6" width="11.57421875" style="17" customWidth="1"/>
    <col min="7" max="7" width="10.421875" style="17" customWidth="1"/>
    <col min="8" max="9" width="9.140625" style="17" customWidth="1"/>
    <col min="10" max="10" width="11.00390625" style="17" customWidth="1"/>
    <col min="11" max="16384" width="9.140625" style="17" customWidth="1"/>
  </cols>
  <sheetData>
    <row r="1" spans="1:3" ht="17.25" customHeight="1">
      <c r="A1" s="239"/>
      <c r="B1" s="239"/>
      <c r="C1" s="239"/>
    </row>
    <row r="2" spans="1:3" ht="17.25" customHeight="1">
      <c r="A2" s="242"/>
      <c r="B2" s="243"/>
      <c r="C2" s="243"/>
    </row>
    <row r="3" spans="1:3" ht="17.25" customHeight="1">
      <c r="A3" s="240"/>
      <c r="B3" s="240"/>
      <c r="C3" s="240"/>
    </row>
    <row r="4" spans="1:4" ht="17.25" customHeight="1">
      <c r="A4" s="244" t="s">
        <v>77</v>
      </c>
      <c r="B4" s="245"/>
      <c r="C4" s="245"/>
      <c r="D4" s="39"/>
    </row>
    <row r="5" spans="1:3" ht="16.5" customHeight="1">
      <c r="A5" s="242" t="s">
        <v>90</v>
      </c>
      <c r="B5" s="242"/>
      <c r="C5" s="242"/>
    </row>
    <row r="6" spans="1:3" ht="17.25" customHeight="1">
      <c r="A6" s="30"/>
      <c r="B6" s="30"/>
      <c r="C6" s="30"/>
    </row>
    <row r="7" spans="1:3" ht="17.25" customHeight="1">
      <c r="A7" s="241" t="s">
        <v>14</v>
      </c>
      <c r="B7" s="241"/>
      <c r="C7" s="241"/>
    </row>
    <row r="8" spans="1:15" ht="17.25" customHeight="1">
      <c r="A8" s="29"/>
      <c r="B8" s="29"/>
      <c r="C8" s="29"/>
      <c r="N8" s="19"/>
      <c r="O8" s="19"/>
    </row>
    <row r="9" spans="3:15" ht="17.25" customHeight="1">
      <c r="C9" s="37" t="s">
        <v>35</v>
      </c>
      <c r="D9" s="37"/>
      <c r="E9" s="37"/>
      <c r="N9" s="19"/>
      <c r="O9" s="19"/>
    </row>
    <row r="10" spans="1:3" ht="7.5" customHeight="1">
      <c r="A10" s="26"/>
      <c r="B10" s="26"/>
      <c r="C10" s="34"/>
    </row>
    <row r="11" spans="1:3" ht="20.25" customHeight="1">
      <c r="A11" s="35"/>
      <c r="B11" s="26"/>
      <c r="C11" s="36" t="s">
        <v>45</v>
      </c>
    </row>
    <row r="12" spans="1:3" ht="20.25" customHeight="1">
      <c r="A12" s="35"/>
      <c r="B12" s="27"/>
      <c r="C12" s="36" t="s">
        <v>46</v>
      </c>
    </row>
    <row r="13" spans="1:3" ht="20.25" customHeight="1">
      <c r="A13" s="35"/>
      <c r="B13" s="26"/>
      <c r="C13" s="36" t="s">
        <v>34</v>
      </c>
    </row>
    <row r="14" spans="1:3" ht="17.25" customHeight="1">
      <c r="A14" s="35"/>
      <c r="B14" s="26"/>
      <c r="C14" s="37"/>
    </row>
    <row r="15" spans="1:3" ht="17.25" customHeight="1">
      <c r="A15" s="35"/>
      <c r="B15" s="26"/>
      <c r="C15" s="37" t="s">
        <v>31</v>
      </c>
    </row>
    <row r="16" spans="1:3" ht="6.75" customHeight="1">
      <c r="A16" s="26"/>
      <c r="B16" s="26"/>
      <c r="C16" s="38"/>
    </row>
    <row r="17" spans="1:3" ht="20.25" customHeight="1">
      <c r="A17" s="35"/>
      <c r="B17" s="27"/>
      <c r="C17" s="36" t="s">
        <v>47</v>
      </c>
    </row>
    <row r="18" spans="1:3" ht="20.25" customHeight="1">
      <c r="A18" s="35"/>
      <c r="B18" s="27"/>
      <c r="C18" s="36" t="s">
        <v>48</v>
      </c>
    </row>
    <row r="19" spans="1:3" ht="20.25" customHeight="1">
      <c r="A19" s="26"/>
      <c r="B19" s="26"/>
      <c r="C19" s="36" t="s">
        <v>33</v>
      </c>
    </row>
    <row r="20" spans="1:3" ht="17.25" customHeight="1">
      <c r="A20" s="26"/>
      <c r="B20" s="26"/>
      <c r="C20" s="37"/>
    </row>
    <row r="21" spans="1:3" ht="17.25" customHeight="1">
      <c r="A21" s="26"/>
      <c r="B21" s="26"/>
      <c r="C21" s="37" t="s">
        <v>32</v>
      </c>
    </row>
    <row r="22" spans="1:3" ht="6" customHeight="1">
      <c r="A22" s="26"/>
      <c r="B22" s="26"/>
      <c r="C22" s="38"/>
    </row>
    <row r="23" spans="1:3" ht="20.25" customHeight="1">
      <c r="A23" s="26"/>
      <c r="B23" s="26"/>
      <c r="C23" s="36" t="s">
        <v>49</v>
      </c>
    </row>
    <row r="24" spans="1:3" ht="20.25" customHeight="1">
      <c r="A24" s="26"/>
      <c r="B24" s="26"/>
      <c r="C24" s="36" t="s">
        <v>50</v>
      </c>
    </row>
    <row r="25" spans="1:3" ht="20.25" customHeight="1">
      <c r="A25" s="26"/>
      <c r="B25" s="26"/>
      <c r="C25" s="36" t="s">
        <v>39</v>
      </c>
    </row>
    <row r="26" spans="1:3" ht="17.25" customHeight="1">
      <c r="A26" s="26"/>
      <c r="B26" s="26"/>
      <c r="C26" s="27"/>
    </row>
    <row r="27" spans="1:3" ht="17.25" customHeight="1">
      <c r="A27" s="28"/>
      <c r="B27" s="28"/>
      <c r="C27" s="28"/>
    </row>
    <row r="28" spans="1:3" ht="12.75" customHeight="1">
      <c r="A28" s="25"/>
      <c r="B28" s="2"/>
      <c r="C28" s="2"/>
    </row>
    <row r="29" spans="2:3" ht="16.5" customHeight="1">
      <c r="B29" s="2"/>
      <c r="C29" s="2"/>
    </row>
    <row r="30" spans="1:3" ht="11.25" customHeight="1">
      <c r="A30" s="17" t="s">
        <v>76</v>
      </c>
      <c r="B30" s="2"/>
      <c r="C30" s="40"/>
    </row>
    <row r="31" spans="1:3" ht="12.75">
      <c r="A31" s="2" t="s">
        <v>44</v>
      </c>
      <c r="B31" s="2"/>
      <c r="C31" s="2"/>
    </row>
  </sheetData>
  <sheetProtection/>
  <mergeCells count="6">
    <mergeCell ref="A1:C1"/>
    <mergeCell ref="A3:C3"/>
    <mergeCell ref="A7:C7"/>
    <mergeCell ref="A2:C2"/>
    <mergeCell ref="A4:C4"/>
    <mergeCell ref="A5:C5"/>
  </mergeCells>
  <printOptions horizontalCentered="1" verticalCentered="1"/>
  <pageMargins left="0.7" right="0.7" top="0.55" bottom="0.47" header="0.28" footer="0.31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9.421875" style="0" customWidth="1"/>
    <col min="2" max="2" width="6.140625" style="0" customWidth="1"/>
    <col min="3" max="5" width="5.00390625" style="0" bestFit="1" customWidth="1"/>
    <col min="6" max="6" width="5.8515625" style="0" customWidth="1"/>
    <col min="7" max="7" width="6.8515625" style="0" customWidth="1"/>
    <col min="8" max="8" width="7.28125" style="0" customWidth="1"/>
    <col min="9" max="9" width="6.421875" style="0" customWidth="1"/>
    <col min="10" max="10" width="6.8515625" style="0" customWidth="1"/>
    <col min="11" max="11" width="6.421875" style="18" customWidth="1"/>
    <col min="12" max="12" width="6.8515625" style="0" customWidth="1"/>
    <col min="13" max="13" width="6.28125" style="0" customWidth="1"/>
    <col min="14" max="14" width="7.00390625" style="0" customWidth="1"/>
    <col min="15" max="15" width="5.57421875" style="0" customWidth="1"/>
    <col min="16" max="16" width="6.421875" style="0" customWidth="1"/>
    <col min="17" max="17" width="5.8515625" style="0" customWidth="1"/>
    <col min="18" max="18" width="6.8515625" style="0" customWidth="1"/>
    <col min="19" max="19" width="7.28125" style="0" customWidth="1"/>
    <col min="20" max="20" width="6.7109375" style="0" customWidth="1"/>
  </cols>
  <sheetData>
    <row r="1" spans="1:29" ht="19.5" customHeight="1">
      <c r="A1" s="268" t="s">
        <v>78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5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96" t="str">
        <f>'1 In School Youth Part'!A2:N2</f>
        <v>FY18 QUARTER ENDING SEPTEMBER 30, 2017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8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99" t="s">
        <v>37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1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288" t="str">
        <f>'1 In School Youth Part'!$A$4</f>
        <v>WORKFORCE AREA</v>
      </c>
      <c r="B4" s="273" t="s">
        <v>9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302"/>
      <c r="S4" s="302"/>
      <c r="T4" s="303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89"/>
      <c r="B5" s="128" t="s">
        <v>59</v>
      </c>
      <c r="C5" s="128" t="s">
        <v>58</v>
      </c>
      <c r="D5" s="131" t="s">
        <v>79</v>
      </c>
      <c r="E5" s="130" t="s">
        <v>80</v>
      </c>
      <c r="F5" s="130" t="s">
        <v>40</v>
      </c>
      <c r="G5" s="130" t="s">
        <v>82</v>
      </c>
      <c r="H5" s="131" t="s">
        <v>85</v>
      </c>
      <c r="I5" s="131" t="s">
        <v>42</v>
      </c>
      <c r="J5" s="131" t="s">
        <v>86</v>
      </c>
      <c r="K5" s="131" t="s">
        <v>10</v>
      </c>
      <c r="L5" s="131" t="s">
        <v>11</v>
      </c>
      <c r="M5" s="130" t="s">
        <v>83</v>
      </c>
      <c r="N5" s="130" t="s">
        <v>41</v>
      </c>
      <c r="O5" s="132" t="s">
        <v>72</v>
      </c>
      <c r="P5" s="131" t="s">
        <v>84</v>
      </c>
      <c r="Q5" s="131" t="s">
        <v>13</v>
      </c>
      <c r="R5" s="130" t="s">
        <v>71</v>
      </c>
      <c r="S5" s="130" t="s">
        <v>12</v>
      </c>
      <c r="T5" s="129" t="s">
        <v>60</v>
      </c>
      <c r="U5" s="1"/>
      <c r="V5" s="1"/>
      <c r="W5" s="10"/>
      <c r="X5" s="10"/>
      <c r="Y5" s="1"/>
      <c r="Z5" s="1"/>
      <c r="AA5" s="1"/>
      <c r="AB5" s="1"/>
      <c r="AC5" s="1"/>
      <c r="AD5" s="1"/>
      <c r="AE5" s="1"/>
      <c r="AF5" s="1"/>
      <c r="AG5" s="1"/>
    </row>
    <row r="6" spans="1:33" s="4" customFormat="1" ht="21.75" customHeight="1">
      <c r="A6" s="85" t="s">
        <v>15</v>
      </c>
      <c r="B6" s="187">
        <f>'3 Total Youth Part'!C6</f>
        <v>27</v>
      </c>
      <c r="C6" s="163">
        <v>62.96296296296296</v>
      </c>
      <c r="D6" s="164">
        <v>29.62962962962963</v>
      </c>
      <c r="E6" s="180">
        <v>7.407407407407407</v>
      </c>
      <c r="F6" s="180">
        <v>66.66666666666667</v>
      </c>
      <c r="G6" s="164">
        <v>11.11111111111111</v>
      </c>
      <c r="H6" s="164">
        <v>22.22222222222222</v>
      </c>
      <c r="I6" s="165">
        <v>0</v>
      </c>
      <c r="J6" s="164">
        <v>22.22222222222222</v>
      </c>
      <c r="K6" s="164">
        <v>3.7037037037037037</v>
      </c>
      <c r="L6" s="164">
        <v>81.48148148148148</v>
      </c>
      <c r="M6" s="181">
        <v>3.7037037037037037</v>
      </c>
      <c r="N6" s="164">
        <v>37.03703703703704</v>
      </c>
      <c r="O6" s="164">
        <v>0</v>
      </c>
      <c r="P6" s="164">
        <v>25.925925925925927</v>
      </c>
      <c r="Q6" s="164">
        <v>7.407407407407407</v>
      </c>
      <c r="R6" s="164">
        <v>3.7037037037037037</v>
      </c>
      <c r="S6" s="164">
        <v>18.51851851851852</v>
      </c>
      <c r="T6" s="169">
        <v>0</v>
      </c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4" customFormat="1" ht="21.75" customHeight="1">
      <c r="A7" s="86" t="s">
        <v>16</v>
      </c>
      <c r="B7" s="188">
        <f>'3 Total Youth Part'!C7</f>
        <v>80</v>
      </c>
      <c r="C7" s="166">
        <v>32.5</v>
      </c>
      <c r="D7" s="167">
        <v>42.5</v>
      </c>
      <c r="E7" s="182">
        <v>25</v>
      </c>
      <c r="F7" s="182">
        <v>46.25</v>
      </c>
      <c r="G7" s="167">
        <v>43.75</v>
      </c>
      <c r="H7" s="167">
        <v>48.75</v>
      </c>
      <c r="I7" s="167">
        <v>3.75</v>
      </c>
      <c r="J7" s="167">
        <v>8.75</v>
      </c>
      <c r="K7" s="167">
        <v>3.75</v>
      </c>
      <c r="L7" s="167">
        <v>46.25</v>
      </c>
      <c r="M7" s="182">
        <v>1.25</v>
      </c>
      <c r="N7" s="167">
        <v>95</v>
      </c>
      <c r="O7" s="167">
        <v>18.75</v>
      </c>
      <c r="P7" s="167">
        <v>21.25</v>
      </c>
      <c r="Q7" s="167">
        <v>2.5</v>
      </c>
      <c r="R7" s="167">
        <v>11.25</v>
      </c>
      <c r="S7" s="167">
        <v>11.25</v>
      </c>
      <c r="T7" s="170">
        <v>20</v>
      </c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4" customFormat="1" ht="21.75" customHeight="1">
      <c r="A8" s="85" t="s">
        <v>17</v>
      </c>
      <c r="B8" s="188">
        <f>'3 Total Youth Part'!C8</f>
        <v>149</v>
      </c>
      <c r="C8" s="166">
        <v>63.758389261744966</v>
      </c>
      <c r="D8" s="167">
        <v>26.845637583892618</v>
      </c>
      <c r="E8" s="182">
        <v>9.395973154362416</v>
      </c>
      <c r="F8" s="182">
        <v>47.6510067114094</v>
      </c>
      <c r="G8" s="167">
        <v>16.107382550335572</v>
      </c>
      <c r="H8" s="167">
        <v>18.120805369127517</v>
      </c>
      <c r="I8" s="167">
        <v>5.369127516778524</v>
      </c>
      <c r="J8" s="167">
        <v>42.281879194630875</v>
      </c>
      <c r="K8" s="167">
        <v>34.22818791946309</v>
      </c>
      <c r="L8" s="167">
        <v>42.95302013422819</v>
      </c>
      <c r="M8" s="183">
        <v>0</v>
      </c>
      <c r="N8" s="167">
        <v>42.95302013422819</v>
      </c>
      <c r="O8" s="167">
        <v>5.369127516778524</v>
      </c>
      <c r="P8" s="167">
        <v>6.7114093959731544</v>
      </c>
      <c r="Q8" s="167">
        <v>4.697986577181208</v>
      </c>
      <c r="R8" s="167">
        <v>3.3557046979865772</v>
      </c>
      <c r="S8" s="167">
        <v>9.395973154362416</v>
      </c>
      <c r="T8" s="170">
        <v>2.0134228187919465</v>
      </c>
      <c r="U8" s="1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4" customFormat="1" ht="21.75" customHeight="1">
      <c r="A9" s="85" t="s">
        <v>18</v>
      </c>
      <c r="B9" s="188">
        <f>'3 Total Youth Part'!C9</f>
        <v>30</v>
      </c>
      <c r="C9" s="166">
        <v>33.333333333333336</v>
      </c>
      <c r="D9" s="167">
        <v>46.66666666666667</v>
      </c>
      <c r="E9" s="182">
        <v>20</v>
      </c>
      <c r="F9" s="182">
        <v>76.66666666666667</v>
      </c>
      <c r="G9" s="167">
        <v>23.333333333333336</v>
      </c>
      <c r="H9" s="167">
        <v>60</v>
      </c>
      <c r="I9" s="167">
        <v>0</v>
      </c>
      <c r="J9" s="167">
        <v>6.666666666666666</v>
      </c>
      <c r="K9" s="167">
        <v>3.333333333333333</v>
      </c>
      <c r="L9" s="167">
        <v>46.66666666666667</v>
      </c>
      <c r="M9" s="182">
        <v>6.666666666666666</v>
      </c>
      <c r="N9" s="167">
        <v>16.666666666666668</v>
      </c>
      <c r="O9" s="167">
        <v>0</v>
      </c>
      <c r="P9" s="167">
        <v>16.666666666666668</v>
      </c>
      <c r="Q9" s="167">
        <v>0</v>
      </c>
      <c r="R9" s="167">
        <v>13.333333333333332</v>
      </c>
      <c r="S9" s="167">
        <v>33.333333333333336</v>
      </c>
      <c r="T9" s="170">
        <v>10</v>
      </c>
      <c r="U9" s="1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4" customFormat="1" ht="21.75" customHeight="1">
      <c r="A10" s="85" t="s">
        <v>19</v>
      </c>
      <c r="B10" s="188">
        <f>'3 Total Youth Part'!C10</f>
        <v>47</v>
      </c>
      <c r="C10" s="166">
        <v>44.680851063829785</v>
      </c>
      <c r="D10" s="167">
        <v>42.553191489361694</v>
      </c>
      <c r="E10" s="182">
        <v>12.76595744680851</v>
      </c>
      <c r="F10" s="182">
        <v>68.08510638297872</v>
      </c>
      <c r="G10" s="167">
        <v>25.53191489361702</v>
      </c>
      <c r="H10" s="167">
        <v>14.893617021276595</v>
      </c>
      <c r="I10" s="168">
        <v>4.25531914893617</v>
      </c>
      <c r="J10" s="167">
        <v>59.57446808510638</v>
      </c>
      <c r="K10" s="167">
        <v>0</v>
      </c>
      <c r="L10" s="167">
        <v>68.08510638297872</v>
      </c>
      <c r="M10" s="183">
        <v>2.127659574468085</v>
      </c>
      <c r="N10" s="167">
        <v>2.127659574468085</v>
      </c>
      <c r="O10" s="167">
        <v>4.25531914893617</v>
      </c>
      <c r="P10" s="167">
        <v>17.02127659574468</v>
      </c>
      <c r="Q10" s="167">
        <v>2.127659574468085</v>
      </c>
      <c r="R10" s="167">
        <v>0</v>
      </c>
      <c r="S10" s="167">
        <v>21.276595744680847</v>
      </c>
      <c r="T10" s="170">
        <v>0</v>
      </c>
      <c r="U10" s="1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4" customFormat="1" ht="21.75" customHeight="1">
      <c r="A11" s="85" t="s">
        <v>20</v>
      </c>
      <c r="B11" s="188">
        <f>'3 Total Youth Part'!C11</f>
        <v>91</v>
      </c>
      <c r="C11" s="166">
        <v>36.26373626373626</v>
      </c>
      <c r="D11" s="167">
        <v>38.46153846153846</v>
      </c>
      <c r="E11" s="182">
        <v>25.274725274725274</v>
      </c>
      <c r="F11" s="182">
        <v>68.13186813186813</v>
      </c>
      <c r="G11" s="167">
        <v>32.96703296703297</v>
      </c>
      <c r="H11" s="167">
        <v>25.274725274725274</v>
      </c>
      <c r="I11" s="167">
        <v>0</v>
      </c>
      <c r="J11" s="167">
        <v>8.79120879120879</v>
      </c>
      <c r="K11" s="167">
        <v>0</v>
      </c>
      <c r="L11" s="167">
        <v>58.24175824175824</v>
      </c>
      <c r="M11" s="182">
        <v>0</v>
      </c>
      <c r="N11" s="167">
        <v>60.43956043956044</v>
      </c>
      <c r="O11" s="167">
        <v>1.0989010989010988</v>
      </c>
      <c r="P11" s="167">
        <v>16.483516483516485</v>
      </c>
      <c r="Q11" s="167">
        <v>4.395604395604395</v>
      </c>
      <c r="R11" s="167">
        <v>6.593406593406594</v>
      </c>
      <c r="S11" s="167">
        <v>23.076923076923077</v>
      </c>
      <c r="T11" s="170">
        <v>2.1978021978021975</v>
      </c>
      <c r="U11" s="1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4" customFormat="1" ht="21.75" customHeight="1">
      <c r="A12" s="85" t="s">
        <v>21</v>
      </c>
      <c r="B12" s="188">
        <f>'3 Total Youth Part'!C12</f>
        <v>35</v>
      </c>
      <c r="C12" s="166">
        <v>20</v>
      </c>
      <c r="D12" s="167">
        <v>62.857142857142854</v>
      </c>
      <c r="E12" s="182">
        <v>17.142857142857142</v>
      </c>
      <c r="F12" s="182">
        <v>62.857142857142854</v>
      </c>
      <c r="G12" s="167">
        <v>14.285714285714286</v>
      </c>
      <c r="H12" s="167">
        <v>20</v>
      </c>
      <c r="I12" s="167">
        <v>5.714285714285714</v>
      </c>
      <c r="J12" s="167">
        <v>57.142857142857146</v>
      </c>
      <c r="K12" s="167">
        <v>0</v>
      </c>
      <c r="L12" s="167">
        <v>28.571428571428573</v>
      </c>
      <c r="M12" s="183">
        <v>0</v>
      </c>
      <c r="N12" s="167">
        <v>54.285714285714285</v>
      </c>
      <c r="O12" s="167">
        <v>22.857142857142858</v>
      </c>
      <c r="P12" s="167">
        <v>22.857142857142858</v>
      </c>
      <c r="Q12" s="167">
        <v>5.714285714285714</v>
      </c>
      <c r="R12" s="167">
        <v>20</v>
      </c>
      <c r="S12" s="167">
        <v>20</v>
      </c>
      <c r="T12" s="170">
        <v>14.285714285714286</v>
      </c>
      <c r="U12" s="1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4" customFormat="1" ht="21.75" customHeight="1">
      <c r="A13" s="85" t="s">
        <v>22</v>
      </c>
      <c r="B13" s="188">
        <f>'3 Total Youth Part'!C13</f>
        <v>33</v>
      </c>
      <c r="C13" s="166">
        <v>66.66666666666667</v>
      </c>
      <c r="D13" s="167">
        <v>24.24242424242424</v>
      </c>
      <c r="E13" s="182">
        <v>9.090909090909092</v>
      </c>
      <c r="F13" s="182">
        <v>54.54545454545455</v>
      </c>
      <c r="G13" s="167">
        <v>36.36363636363637</v>
      </c>
      <c r="H13" s="167">
        <v>18.181818181818183</v>
      </c>
      <c r="I13" s="167">
        <v>21.21212121212121</v>
      </c>
      <c r="J13" s="167">
        <v>9.090909090909092</v>
      </c>
      <c r="K13" s="167">
        <v>36.36363636363637</v>
      </c>
      <c r="L13" s="167">
        <v>51.51515151515152</v>
      </c>
      <c r="M13" s="182">
        <v>6.06060606060606</v>
      </c>
      <c r="N13" s="167">
        <v>18.181818181818183</v>
      </c>
      <c r="O13" s="168">
        <v>6.06060606060606</v>
      </c>
      <c r="P13" s="167">
        <v>6.06060606060606</v>
      </c>
      <c r="Q13" s="167">
        <v>0</v>
      </c>
      <c r="R13" s="167">
        <v>6.06060606060606</v>
      </c>
      <c r="S13" s="167">
        <v>18.181818181818183</v>
      </c>
      <c r="T13" s="170">
        <v>63.63636363636364</v>
      </c>
      <c r="U13" s="1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4" customFormat="1" ht="21.75" customHeight="1">
      <c r="A14" s="85" t="s">
        <v>23</v>
      </c>
      <c r="B14" s="188">
        <f>'3 Total Youth Part'!C14</f>
        <v>23</v>
      </c>
      <c r="C14" s="166">
        <v>34.78260869565217</v>
      </c>
      <c r="D14" s="167">
        <v>43.47826086956522</v>
      </c>
      <c r="E14" s="182">
        <v>21.73913043478261</v>
      </c>
      <c r="F14" s="182">
        <v>30.43478260869565</v>
      </c>
      <c r="G14" s="167">
        <v>17.391304347826086</v>
      </c>
      <c r="H14" s="167">
        <v>43.47826086956522</v>
      </c>
      <c r="I14" s="167">
        <v>8.695652173913043</v>
      </c>
      <c r="J14" s="167">
        <v>34.78260869565217</v>
      </c>
      <c r="K14" s="167">
        <v>4.3478260869565215</v>
      </c>
      <c r="L14" s="167">
        <v>73.91304347826087</v>
      </c>
      <c r="M14" s="183">
        <v>0</v>
      </c>
      <c r="N14" s="167">
        <v>82.60869565217392</v>
      </c>
      <c r="O14" s="167">
        <v>4.3478260869565215</v>
      </c>
      <c r="P14" s="167">
        <v>13.043478260869565</v>
      </c>
      <c r="Q14" s="167">
        <v>0</v>
      </c>
      <c r="R14" s="167">
        <v>17.391304347826086</v>
      </c>
      <c r="S14" s="167">
        <v>13.043478260869565</v>
      </c>
      <c r="T14" s="170">
        <v>8.695652173913043</v>
      </c>
      <c r="U14" s="1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4" customFormat="1" ht="21.75" customHeight="1">
      <c r="A15" s="85" t="s">
        <v>24</v>
      </c>
      <c r="B15" s="188">
        <f>'3 Total Youth Part'!C15</f>
        <v>310</v>
      </c>
      <c r="C15" s="166">
        <v>62.90322580645161</v>
      </c>
      <c r="D15" s="167">
        <v>25.806451612903224</v>
      </c>
      <c r="E15" s="182">
        <v>11.29032258064516</v>
      </c>
      <c r="F15" s="182">
        <v>61.29032258064516</v>
      </c>
      <c r="G15" s="167">
        <v>65.48387096774194</v>
      </c>
      <c r="H15" s="167">
        <v>10.96774193548387</v>
      </c>
      <c r="I15" s="167">
        <v>1.6129032258064515</v>
      </c>
      <c r="J15" s="167">
        <v>19.677419354838708</v>
      </c>
      <c r="K15" s="167">
        <v>36.774193548387096</v>
      </c>
      <c r="L15" s="167">
        <v>59.354838709677416</v>
      </c>
      <c r="M15" s="182">
        <v>0</v>
      </c>
      <c r="N15" s="167">
        <v>58.38709677419355</v>
      </c>
      <c r="O15" s="167">
        <v>1.935483870967742</v>
      </c>
      <c r="P15" s="167">
        <v>19.032258064516128</v>
      </c>
      <c r="Q15" s="167">
        <v>1.6129032258064515</v>
      </c>
      <c r="R15" s="167">
        <v>24.516129032258064</v>
      </c>
      <c r="S15" s="167">
        <v>10</v>
      </c>
      <c r="T15" s="170">
        <v>0.967741935483871</v>
      </c>
      <c r="U15" s="1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4" customFormat="1" ht="21.75" customHeight="1">
      <c r="A16" s="85" t="s">
        <v>25</v>
      </c>
      <c r="B16" s="188">
        <f>'3 Total Youth Part'!C16</f>
        <v>37</v>
      </c>
      <c r="C16" s="166">
        <v>13.513513513513512</v>
      </c>
      <c r="D16" s="167">
        <v>64.86486486486487</v>
      </c>
      <c r="E16" s="182">
        <v>21.62162162162162</v>
      </c>
      <c r="F16" s="182">
        <v>89.18918918918918</v>
      </c>
      <c r="G16" s="167">
        <v>83.78378378378379</v>
      </c>
      <c r="H16" s="167">
        <v>16.216216216216218</v>
      </c>
      <c r="I16" s="167">
        <v>2.7027027027027026</v>
      </c>
      <c r="J16" s="167">
        <v>0</v>
      </c>
      <c r="K16" s="167">
        <v>0</v>
      </c>
      <c r="L16" s="167">
        <v>0</v>
      </c>
      <c r="M16" s="182">
        <v>0</v>
      </c>
      <c r="N16" s="167">
        <v>43.24324324324324</v>
      </c>
      <c r="O16" s="167">
        <v>0</v>
      </c>
      <c r="P16" s="167">
        <v>10.81081081081081</v>
      </c>
      <c r="Q16" s="168">
        <v>0</v>
      </c>
      <c r="R16" s="167">
        <v>0</v>
      </c>
      <c r="S16" s="167">
        <v>21.62162162162162</v>
      </c>
      <c r="T16" s="170">
        <v>81.08108108108108</v>
      </c>
      <c r="U16" s="1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4" customFormat="1" ht="21.75" customHeight="1">
      <c r="A17" s="85" t="s">
        <v>26</v>
      </c>
      <c r="B17" s="188">
        <f>'3 Total Youth Part'!C17</f>
        <v>63</v>
      </c>
      <c r="C17" s="166">
        <v>68.25396825396825</v>
      </c>
      <c r="D17" s="167">
        <v>25.3968253968254</v>
      </c>
      <c r="E17" s="182">
        <v>6.34920634920635</v>
      </c>
      <c r="F17" s="182">
        <v>36.507936507936506</v>
      </c>
      <c r="G17" s="167">
        <v>33.333333333333336</v>
      </c>
      <c r="H17" s="167">
        <v>44.44444444444444</v>
      </c>
      <c r="I17" s="167">
        <v>3.174603174603175</v>
      </c>
      <c r="J17" s="167">
        <v>41.26984126984127</v>
      </c>
      <c r="K17" s="167">
        <v>49.2063492063492</v>
      </c>
      <c r="L17" s="167">
        <v>46.03174603174603</v>
      </c>
      <c r="M17" s="182">
        <v>11.11111111111111</v>
      </c>
      <c r="N17" s="167">
        <v>49.2063492063492</v>
      </c>
      <c r="O17" s="167">
        <v>1.5873015873015874</v>
      </c>
      <c r="P17" s="167">
        <v>11.11111111111111</v>
      </c>
      <c r="Q17" s="168">
        <v>1.5873015873015874</v>
      </c>
      <c r="R17" s="167">
        <v>1.5873015873015874</v>
      </c>
      <c r="S17" s="167">
        <v>4.761904761904762</v>
      </c>
      <c r="T17" s="170">
        <v>1.5873015873015874</v>
      </c>
      <c r="U17" s="1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4" customFormat="1" ht="21.75" customHeight="1">
      <c r="A18" s="85" t="s">
        <v>27</v>
      </c>
      <c r="B18" s="188">
        <f>'3 Total Youth Part'!C18</f>
        <v>49</v>
      </c>
      <c r="C18" s="166">
        <v>42.857142857142854</v>
      </c>
      <c r="D18" s="167">
        <v>34.69387755102041</v>
      </c>
      <c r="E18" s="182">
        <v>22.448979591836732</v>
      </c>
      <c r="F18" s="182">
        <v>42.857142857142854</v>
      </c>
      <c r="G18" s="167">
        <v>48.97959183673469</v>
      </c>
      <c r="H18" s="167">
        <v>14.285714285714286</v>
      </c>
      <c r="I18" s="167">
        <v>2.0408163265306123</v>
      </c>
      <c r="J18" s="167">
        <v>42.857142857142854</v>
      </c>
      <c r="K18" s="167">
        <v>26.530612244897963</v>
      </c>
      <c r="L18" s="167">
        <v>18.367346938775512</v>
      </c>
      <c r="M18" s="182">
        <v>0</v>
      </c>
      <c r="N18" s="167">
        <v>12.244897959183673</v>
      </c>
      <c r="O18" s="168">
        <v>10.204081632653061</v>
      </c>
      <c r="P18" s="167">
        <v>8.16326530612245</v>
      </c>
      <c r="Q18" s="167">
        <v>0</v>
      </c>
      <c r="R18" s="167">
        <v>4.081632653061225</v>
      </c>
      <c r="S18" s="167">
        <v>18.367346938775512</v>
      </c>
      <c r="T18" s="170">
        <v>12.244897959183673</v>
      </c>
      <c r="U18" s="1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4" customFormat="1" ht="21.75" customHeight="1">
      <c r="A19" s="85" t="s">
        <v>28</v>
      </c>
      <c r="B19" s="188">
        <f>'3 Total Youth Part'!C19</f>
        <v>28</v>
      </c>
      <c r="C19" s="166">
        <v>35.714285714285715</v>
      </c>
      <c r="D19" s="167">
        <v>35.714285714285715</v>
      </c>
      <c r="E19" s="182">
        <v>28.571428571428573</v>
      </c>
      <c r="F19" s="182">
        <v>85.71428571428571</v>
      </c>
      <c r="G19" s="167">
        <v>53.57142857142857</v>
      </c>
      <c r="H19" s="167">
        <v>14.285714285714286</v>
      </c>
      <c r="I19" s="168">
        <v>3.5714285714285716</v>
      </c>
      <c r="J19" s="167">
        <v>7.142857142857143</v>
      </c>
      <c r="K19" s="167">
        <v>0</v>
      </c>
      <c r="L19" s="167">
        <v>42.857142857142854</v>
      </c>
      <c r="M19" s="183">
        <v>0</v>
      </c>
      <c r="N19" s="167">
        <v>57.142857142857146</v>
      </c>
      <c r="O19" s="167">
        <v>0</v>
      </c>
      <c r="P19" s="167">
        <v>14.285714285714286</v>
      </c>
      <c r="Q19" s="167">
        <v>0</v>
      </c>
      <c r="R19" s="168">
        <v>35.714285714285715</v>
      </c>
      <c r="S19" s="167">
        <v>57.142857142857146</v>
      </c>
      <c r="T19" s="170">
        <v>0</v>
      </c>
      <c r="U19" s="1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4" customFormat="1" ht="21.75" customHeight="1">
      <c r="A20" s="85" t="s">
        <v>29</v>
      </c>
      <c r="B20" s="188">
        <f>'3 Total Youth Part'!C20</f>
        <v>54</v>
      </c>
      <c r="C20" s="166">
        <v>64.81481481481482</v>
      </c>
      <c r="D20" s="167">
        <v>25.925925925925927</v>
      </c>
      <c r="E20" s="182">
        <v>9.25925925925926</v>
      </c>
      <c r="F20" s="182">
        <v>64.81481481481482</v>
      </c>
      <c r="G20" s="167">
        <v>38.888888888888886</v>
      </c>
      <c r="H20" s="167">
        <v>29.62962962962963</v>
      </c>
      <c r="I20" s="167">
        <v>1.8518518518518519</v>
      </c>
      <c r="J20" s="167">
        <v>31.48148148148148</v>
      </c>
      <c r="K20" s="167">
        <v>24.074074074074073</v>
      </c>
      <c r="L20" s="167">
        <v>75.92592592592592</v>
      </c>
      <c r="M20" s="182">
        <v>0</v>
      </c>
      <c r="N20" s="167">
        <v>74.07407407407408</v>
      </c>
      <c r="O20" s="167">
        <v>0</v>
      </c>
      <c r="P20" s="167">
        <v>14.814814814814815</v>
      </c>
      <c r="Q20" s="167">
        <v>0</v>
      </c>
      <c r="R20" s="167">
        <v>1.8518518518518519</v>
      </c>
      <c r="S20" s="167">
        <v>0</v>
      </c>
      <c r="T20" s="170">
        <v>1.8518518518518519</v>
      </c>
      <c r="U20" s="1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4" customFormat="1" ht="21.75" customHeight="1" thickBot="1">
      <c r="A21" s="87" t="s">
        <v>43</v>
      </c>
      <c r="B21" s="189">
        <f>'3 Total Youth Part'!C21</f>
        <v>30</v>
      </c>
      <c r="C21" s="174">
        <v>70</v>
      </c>
      <c r="D21" s="175">
        <v>16.666666666666668</v>
      </c>
      <c r="E21" s="184">
        <v>13.333333333333332</v>
      </c>
      <c r="F21" s="184">
        <v>60</v>
      </c>
      <c r="G21" s="175">
        <v>20</v>
      </c>
      <c r="H21" s="175">
        <v>20</v>
      </c>
      <c r="I21" s="176">
        <v>6.666666666666666</v>
      </c>
      <c r="J21" s="175">
        <v>30</v>
      </c>
      <c r="K21" s="175">
        <v>26.666666666666664</v>
      </c>
      <c r="L21" s="175">
        <v>70</v>
      </c>
      <c r="M21" s="185">
        <v>6.666666666666666</v>
      </c>
      <c r="N21" s="175">
        <v>3.333333333333333</v>
      </c>
      <c r="O21" s="175">
        <v>6.666666666666666</v>
      </c>
      <c r="P21" s="175">
        <v>3.333333333333333</v>
      </c>
      <c r="Q21" s="175">
        <v>3.333333333333333</v>
      </c>
      <c r="R21" s="175">
        <v>0</v>
      </c>
      <c r="S21" s="176">
        <v>20</v>
      </c>
      <c r="T21" s="177">
        <v>60</v>
      </c>
      <c r="U21" s="1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4" customFormat="1" ht="21.75" customHeight="1" thickBot="1">
      <c r="A22" s="89" t="s">
        <v>0</v>
      </c>
      <c r="B22" s="234">
        <f>SUM(B6:B21)</f>
        <v>1086</v>
      </c>
      <c r="C22" s="133">
        <v>52.394106813996316</v>
      </c>
      <c r="D22" s="134">
        <v>32.87292817679558</v>
      </c>
      <c r="E22" s="137">
        <v>14.732965009208103</v>
      </c>
      <c r="F22" s="137">
        <v>58.37937384898711</v>
      </c>
      <c r="G22" s="134">
        <v>41.71270718232044</v>
      </c>
      <c r="H22" s="134">
        <v>22.467771639042358</v>
      </c>
      <c r="I22" s="134">
        <v>3.406998158379374</v>
      </c>
      <c r="J22" s="134">
        <v>25.87476979742173</v>
      </c>
      <c r="K22" s="134">
        <v>22.83609576427256</v>
      </c>
      <c r="L22" s="134">
        <v>51.74953959484346</v>
      </c>
      <c r="M22" s="137">
        <v>1.4732965009208103</v>
      </c>
      <c r="N22" s="134">
        <v>50.27624309392265</v>
      </c>
      <c r="O22" s="134">
        <v>4.696132596685083</v>
      </c>
      <c r="P22" s="134">
        <v>14.917127071823204</v>
      </c>
      <c r="Q22" s="134">
        <v>2.3020257826887662</v>
      </c>
      <c r="R22" s="134">
        <v>11.786372007366483</v>
      </c>
      <c r="S22" s="134">
        <v>14.548802946593003</v>
      </c>
      <c r="T22" s="135">
        <v>10.220994475138122</v>
      </c>
      <c r="U22" s="13"/>
      <c r="V22" s="3"/>
      <c r="W22" s="11"/>
      <c r="X22" s="5"/>
      <c r="Y22" s="5"/>
      <c r="Z22" s="5"/>
      <c r="AA22" s="5"/>
      <c r="AB22" s="5"/>
      <c r="AC22" s="3"/>
      <c r="AD22" s="3"/>
      <c r="AE22" s="3"/>
      <c r="AF22" s="3"/>
      <c r="AG22" s="3"/>
    </row>
    <row r="23" ht="12.75">
      <c r="P23" s="21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5" right="0.25" top="1" bottom="0.57" header="0.12" footer="0.13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zoomScale="90" zoomScaleNormal="90" zoomScalePageLayoutView="0" workbookViewId="0" topLeftCell="A1">
      <selection activeCell="A26" sqref="A26"/>
    </sheetView>
  </sheetViews>
  <sheetFormatPr defaultColWidth="9.140625" defaultRowHeight="12.75"/>
  <cols>
    <col min="1" max="1" width="20.7109375" style="0" customWidth="1"/>
    <col min="2" max="2" width="8.421875" style="0" customWidth="1"/>
    <col min="3" max="3" width="8.00390625" style="0" customWidth="1"/>
    <col min="4" max="4" width="7.28125" style="0" customWidth="1"/>
    <col min="5" max="5" width="9.7109375" style="0" customWidth="1"/>
    <col min="6" max="6" width="9.421875" style="0" customWidth="1"/>
    <col min="7" max="7" width="6.8515625" style="0" customWidth="1"/>
    <col min="8" max="8" width="9.57421875" style="0" customWidth="1"/>
    <col min="9" max="9" width="9.28125" style="0" customWidth="1"/>
    <col min="10" max="10" width="8.140625" style="0" customWidth="1"/>
    <col min="11" max="11" width="9.7109375" style="0" customWidth="1"/>
    <col min="12" max="12" width="7.421875" style="0" customWidth="1"/>
    <col min="13" max="13" width="8.421875" style="0" customWidth="1"/>
    <col min="14" max="14" width="6.8515625" style="0" customWidth="1"/>
    <col min="17" max="17" width="8.8515625" style="0" customWidth="1"/>
  </cols>
  <sheetData>
    <row r="1" spans="1:27" ht="19.5" customHeight="1">
      <c r="A1" s="249" t="s">
        <v>78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  <c r="O1" s="31"/>
      <c r="P1" s="31"/>
      <c r="Q1" s="15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59" t="s">
        <v>90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thickBot="1">
      <c r="A3" s="256" t="s">
        <v>51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262" t="s">
        <v>81</v>
      </c>
      <c r="B4" s="252" t="s">
        <v>2</v>
      </c>
      <c r="C4" s="253"/>
      <c r="D4" s="254"/>
      <c r="E4" s="252" t="s">
        <v>5</v>
      </c>
      <c r="F4" s="255"/>
      <c r="G4" s="255"/>
      <c r="H4" s="255"/>
      <c r="I4" s="253"/>
      <c r="J4" s="253"/>
      <c r="K4" s="253"/>
      <c r="L4" s="253"/>
      <c r="M4" s="253"/>
      <c r="N4" s="25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customHeight="1" thickBot="1">
      <c r="A5" s="263"/>
      <c r="B5" s="7" t="s">
        <v>3</v>
      </c>
      <c r="C5" s="8" t="s">
        <v>4</v>
      </c>
      <c r="D5" s="9" t="s">
        <v>1</v>
      </c>
      <c r="E5" s="8" t="s">
        <v>68</v>
      </c>
      <c r="F5" s="8" t="s">
        <v>69</v>
      </c>
      <c r="G5" s="8" t="s">
        <v>88</v>
      </c>
      <c r="H5" s="8" t="s">
        <v>61</v>
      </c>
      <c r="I5" s="12" t="s">
        <v>62</v>
      </c>
      <c r="J5" s="8" t="s">
        <v>63</v>
      </c>
      <c r="K5" s="12" t="s">
        <v>64</v>
      </c>
      <c r="L5" s="8" t="s">
        <v>65</v>
      </c>
      <c r="M5" s="12" t="s">
        <v>66</v>
      </c>
      <c r="N5" s="9" t="s">
        <v>67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27" s="4" customFormat="1" ht="19.5" customHeight="1">
      <c r="A6" s="85" t="s">
        <v>15</v>
      </c>
      <c r="B6" s="90">
        <v>0</v>
      </c>
      <c r="C6" s="91">
        <v>1</v>
      </c>
      <c r="D6" s="92">
        <f>IF(B6&gt;0,(C6/B6),0)</f>
        <v>0</v>
      </c>
      <c r="E6" s="102">
        <v>1</v>
      </c>
      <c r="F6" s="110">
        <v>0</v>
      </c>
      <c r="G6" s="91">
        <v>1</v>
      </c>
      <c r="H6" s="91">
        <v>0</v>
      </c>
      <c r="I6" s="105">
        <v>0</v>
      </c>
      <c r="J6" s="110">
        <v>0</v>
      </c>
      <c r="K6" s="93">
        <v>0</v>
      </c>
      <c r="L6" s="94">
        <v>0</v>
      </c>
      <c r="M6" s="105">
        <v>1</v>
      </c>
      <c r="N6" s="119">
        <v>0</v>
      </c>
      <c r="O6" s="1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ht="19.5" customHeight="1">
      <c r="A7" s="86" t="s">
        <v>16</v>
      </c>
      <c r="B7" s="44">
        <v>23</v>
      </c>
      <c r="C7" s="95">
        <v>6</v>
      </c>
      <c r="D7" s="43">
        <f aca="true" t="shared" si="0" ref="D6:D22">(C7/B7)</f>
        <v>0.2608695652173913</v>
      </c>
      <c r="E7" s="46">
        <v>1</v>
      </c>
      <c r="F7" s="111">
        <v>2</v>
      </c>
      <c r="G7" s="95">
        <v>0</v>
      </c>
      <c r="H7" s="95">
        <v>0</v>
      </c>
      <c r="I7" s="114">
        <v>2</v>
      </c>
      <c r="J7" s="111">
        <v>0</v>
      </c>
      <c r="K7" s="114">
        <v>1</v>
      </c>
      <c r="L7" s="116">
        <v>0</v>
      </c>
      <c r="M7" s="114">
        <v>2</v>
      </c>
      <c r="N7" s="120">
        <v>0</v>
      </c>
      <c r="O7" s="1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19.5" customHeight="1">
      <c r="A8" s="85" t="s">
        <v>17</v>
      </c>
      <c r="B8" s="56">
        <v>52</v>
      </c>
      <c r="C8" s="96">
        <v>55</v>
      </c>
      <c r="D8" s="55">
        <f t="shared" si="0"/>
        <v>1.0576923076923077</v>
      </c>
      <c r="E8" s="63">
        <v>51</v>
      </c>
      <c r="F8" s="112">
        <v>46</v>
      </c>
      <c r="G8" s="96">
        <v>35</v>
      </c>
      <c r="H8" s="112">
        <v>51</v>
      </c>
      <c r="I8" s="106">
        <v>51</v>
      </c>
      <c r="J8" s="112">
        <v>53</v>
      </c>
      <c r="K8" s="106">
        <v>41</v>
      </c>
      <c r="L8" s="117">
        <v>41</v>
      </c>
      <c r="M8" s="106">
        <v>51</v>
      </c>
      <c r="N8" s="121">
        <v>0</v>
      </c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19.5" customHeight="1">
      <c r="A9" s="85" t="s">
        <v>18</v>
      </c>
      <c r="B9" s="56">
        <v>10</v>
      </c>
      <c r="C9" s="96">
        <v>1</v>
      </c>
      <c r="D9" s="55">
        <f>IF(B9&gt;0,C9/B9,0)</f>
        <v>0.1</v>
      </c>
      <c r="E9" s="63">
        <v>1</v>
      </c>
      <c r="F9" s="112">
        <v>1</v>
      </c>
      <c r="G9" s="96">
        <v>1</v>
      </c>
      <c r="H9" s="112">
        <v>1</v>
      </c>
      <c r="I9" s="106">
        <v>1</v>
      </c>
      <c r="J9" s="112">
        <v>1</v>
      </c>
      <c r="K9" s="106">
        <v>1</v>
      </c>
      <c r="L9" s="117">
        <v>1</v>
      </c>
      <c r="M9" s="106">
        <v>1</v>
      </c>
      <c r="N9" s="121">
        <v>1</v>
      </c>
      <c r="O9" s="1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4" customFormat="1" ht="19.5" customHeight="1">
      <c r="A10" s="85" t="s">
        <v>19</v>
      </c>
      <c r="B10" s="56">
        <v>0</v>
      </c>
      <c r="C10" s="96">
        <v>0</v>
      </c>
      <c r="D10" s="55">
        <f>IF(B10&gt;0,C10/B10,0)</f>
        <v>0</v>
      </c>
      <c r="E10" s="63">
        <v>0</v>
      </c>
      <c r="F10" s="112">
        <v>0</v>
      </c>
      <c r="G10" s="96">
        <v>0</v>
      </c>
      <c r="H10" s="112">
        <v>0</v>
      </c>
      <c r="I10" s="106">
        <v>0</v>
      </c>
      <c r="J10" s="112">
        <v>0</v>
      </c>
      <c r="K10" s="106">
        <v>0</v>
      </c>
      <c r="L10" s="117">
        <v>0</v>
      </c>
      <c r="M10" s="106">
        <v>0</v>
      </c>
      <c r="N10" s="121">
        <v>0</v>
      </c>
      <c r="O10" s="1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4" customFormat="1" ht="19.5" customHeight="1">
      <c r="A11" s="85" t="s">
        <v>20</v>
      </c>
      <c r="B11" s="56">
        <v>0</v>
      </c>
      <c r="C11" s="96">
        <v>0</v>
      </c>
      <c r="D11" s="55">
        <f>IF(B11&gt;0,C11/B11,0)</f>
        <v>0</v>
      </c>
      <c r="E11" s="63">
        <v>0</v>
      </c>
      <c r="F11" s="112">
        <v>0</v>
      </c>
      <c r="G11" s="96">
        <v>0</v>
      </c>
      <c r="H11" s="112">
        <v>0</v>
      </c>
      <c r="I11" s="106">
        <v>0</v>
      </c>
      <c r="J11" s="112">
        <v>0</v>
      </c>
      <c r="K11" s="106">
        <v>0</v>
      </c>
      <c r="L11" s="117">
        <v>0</v>
      </c>
      <c r="M11" s="106">
        <v>0</v>
      </c>
      <c r="N11" s="121">
        <v>0</v>
      </c>
      <c r="O11" s="1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4" customFormat="1" ht="19.5" customHeight="1">
      <c r="A12" s="85" t="s">
        <v>21</v>
      </c>
      <c r="B12" s="56">
        <v>13</v>
      </c>
      <c r="C12" s="96">
        <v>2</v>
      </c>
      <c r="D12" s="55">
        <f t="shared" si="0"/>
        <v>0.15384615384615385</v>
      </c>
      <c r="E12" s="56">
        <v>2</v>
      </c>
      <c r="F12" s="112">
        <v>0</v>
      </c>
      <c r="G12" s="96">
        <v>2</v>
      </c>
      <c r="H12" s="112">
        <v>2</v>
      </c>
      <c r="I12" s="106">
        <v>2</v>
      </c>
      <c r="J12" s="96">
        <v>0</v>
      </c>
      <c r="K12" s="54">
        <v>2</v>
      </c>
      <c r="L12" s="117">
        <v>0</v>
      </c>
      <c r="M12" s="106">
        <v>2</v>
      </c>
      <c r="N12" s="64">
        <v>0</v>
      </c>
      <c r="O12" s="1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19.5" customHeight="1">
      <c r="A13" s="85" t="s">
        <v>22</v>
      </c>
      <c r="B13" s="56">
        <v>30</v>
      </c>
      <c r="C13" s="96">
        <v>12</v>
      </c>
      <c r="D13" s="55">
        <f t="shared" si="0"/>
        <v>0.4</v>
      </c>
      <c r="E13" s="63">
        <v>12</v>
      </c>
      <c r="F13" s="112">
        <v>0</v>
      </c>
      <c r="G13" s="96">
        <v>0</v>
      </c>
      <c r="H13" s="112">
        <v>12</v>
      </c>
      <c r="I13" s="106">
        <v>12</v>
      </c>
      <c r="J13" s="112">
        <v>0</v>
      </c>
      <c r="K13" s="106">
        <v>12</v>
      </c>
      <c r="L13" s="117">
        <v>12</v>
      </c>
      <c r="M13" s="106">
        <v>0</v>
      </c>
      <c r="N13" s="121">
        <v>0</v>
      </c>
      <c r="O13" s="1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4" customFormat="1" ht="19.5" customHeight="1">
      <c r="A14" s="85" t="s">
        <v>23</v>
      </c>
      <c r="B14" s="56">
        <v>0</v>
      </c>
      <c r="C14" s="96">
        <v>3</v>
      </c>
      <c r="D14" s="55">
        <f>IF(B14&gt;0,C14/B14,0)</f>
        <v>0</v>
      </c>
      <c r="E14" s="63">
        <v>2</v>
      </c>
      <c r="F14" s="112">
        <v>2</v>
      </c>
      <c r="G14" s="96">
        <v>2</v>
      </c>
      <c r="H14" s="112">
        <v>2</v>
      </c>
      <c r="I14" s="106">
        <v>2</v>
      </c>
      <c r="J14" s="112">
        <v>2</v>
      </c>
      <c r="K14" s="106">
        <v>0</v>
      </c>
      <c r="L14" s="117">
        <v>2</v>
      </c>
      <c r="M14" s="106">
        <v>2</v>
      </c>
      <c r="N14" s="121">
        <v>2</v>
      </c>
      <c r="O14" s="1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4" customFormat="1" ht="19.5" customHeight="1">
      <c r="A15" s="85" t="s">
        <v>24</v>
      </c>
      <c r="B15" s="56">
        <v>137</v>
      </c>
      <c r="C15" s="96">
        <v>114</v>
      </c>
      <c r="D15" s="55">
        <f t="shared" si="0"/>
        <v>0.8321167883211679</v>
      </c>
      <c r="E15" s="63">
        <v>98</v>
      </c>
      <c r="F15" s="112">
        <v>5</v>
      </c>
      <c r="G15" s="96">
        <v>98</v>
      </c>
      <c r="H15" s="112">
        <v>109</v>
      </c>
      <c r="I15" s="106">
        <v>83</v>
      </c>
      <c r="J15" s="112">
        <v>110</v>
      </c>
      <c r="K15" s="106">
        <v>15</v>
      </c>
      <c r="L15" s="117">
        <v>110</v>
      </c>
      <c r="M15" s="106">
        <v>114</v>
      </c>
      <c r="N15" s="121">
        <v>0</v>
      </c>
      <c r="O15" s="1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19.5" customHeight="1">
      <c r="A16" s="85" t="s">
        <v>25</v>
      </c>
      <c r="B16" s="56">
        <v>0</v>
      </c>
      <c r="C16" s="96">
        <v>0</v>
      </c>
      <c r="D16" s="55">
        <f>IF(B16&gt;0,C16/B16,0)</f>
        <v>0</v>
      </c>
      <c r="E16" s="63">
        <v>0</v>
      </c>
      <c r="F16" s="112">
        <v>0</v>
      </c>
      <c r="G16" s="96">
        <v>0</v>
      </c>
      <c r="H16" s="112">
        <v>0</v>
      </c>
      <c r="I16" s="106">
        <v>0</v>
      </c>
      <c r="J16" s="112">
        <v>0</v>
      </c>
      <c r="K16" s="106">
        <v>0</v>
      </c>
      <c r="L16" s="117">
        <v>0</v>
      </c>
      <c r="M16" s="106">
        <v>0</v>
      </c>
      <c r="N16" s="121">
        <v>0</v>
      </c>
      <c r="O16" s="1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4" customFormat="1" ht="19.5" customHeight="1">
      <c r="A17" s="85" t="s">
        <v>26</v>
      </c>
      <c r="B17" s="56">
        <v>41</v>
      </c>
      <c r="C17" s="96">
        <v>32</v>
      </c>
      <c r="D17" s="55">
        <f t="shared" si="0"/>
        <v>0.7804878048780488</v>
      </c>
      <c r="E17" s="63">
        <v>24</v>
      </c>
      <c r="F17" s="112">
        <v>5</v>
      </c>
      <c r="G17" s="96">
        <v>0</v>
      </c>
      <c r="H17" s="112">
        <v>23</v>
      </c>
      <c r="I17" s="106">
        <v>24</v>
      </c>
      <c r="J17" s="112">
        <v>21</v>
      </c>
      <c r="K17" s="106">
        <v>24</v>
      </c>
      <c r="L17" s="117">
        <v>24</v>
      </c>
      <c r="M17" s="106">
        <v>24</v>
      </c>
      <c r="N17" s="121">
        <v>8</v>
      </c>
      <c r="O17" s="1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ht="19.5" customHeight="1">
      <c r="A18" s="85" t="s">
        <v>27</v>
      </c>
      <c r="B18" s="56">
        <v>42</v>
      </c>
      <c r="C18" s="96">
        <v>13</v>
      </c>
      <c r="D18" s="55">
        <f t="shared" si="0"/>
        <v>0.30952380952380953</v>
      </c>
      <c r="E18" s="63">
        <v>3</v>
      </c>
      <c r="F18" s="112">
        <v>6</v>
      </c>
      <c r="G18" s="96">
        <v>2</v>
      </c>
      <c r="H18" s="112">
        <v>11</v>
      </c>
      <c r="I18" s="106">
        <v>11</v>
      </c>
      <c r="J18" s="112">
        <v>1</v>
      </c>
      <c r="K18" s="106">
        <v>1</v>
      </c>
      <c r="L18" s="117">
        <v>9</v>
      </c>
      <c r="M18" s="106">
        <v>12</v>
      </c>
      <c r="N18" s="121">
        <v>0</v>
      </c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ht="19.5" customHeight="1">
      <c r="A19" s="85" t="s">
        <v>28</v>
      </c>
      <c r="B19" s="56">
        <v>20</v>
      </c>
      <c r="C19" s="96">
        <v>0</v>
      </c>
      <c r="D19" s="55">
        <f>IF(B19&gt;0,C19/B19,0)</f>
        <v>0</v>
      </c>
      <c r="E19" s="63">
        <v>0</v>
      </c>
      <c r="F19" s="112">
        <v>0</v>
      </c>
      <c r="G19" s="96">
        <v>0</v>
      </c>
      <c r="H19" s="112">
        <v>0</v>
      </c>
      <c r="I19" s="106">
        <v>0</v>
      </c>
      <c r="J19" s="112">
        <v>0</v>
      </c>
      <c r="K19" s="106">
        <v>0</v>
      </c>
      <c r="L19" s="117">
        <v>0</v>
      </c>
      <c r="M19" s="106">
        <v>0</v>
      </c>
      <c r="N19" s="121">
        <v>0</v>
      </c>
      <c r="O19" s="1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ht="19.5" customHeight="1">
      <c r="A20" s="85" t="s">
        <v>29</v>
      </c>
      <c r="B20" s="56">
        <v>11</v>
      </c>
      <c r="C20" s="96">
        <v>13</v>
      </c>
      <c r="D20" s="55">
        <f t="shared" si="0"/>
        <v>1.1818181818181819</v>
      </c>
      <c r="E20" s="63">
        <v>13</v>
      </c>
      <c r="F20" s="112">
        <v>13</v>
      </c>
      <c r="G20" s="96">
        <v>12</v>
      </c>
      <c r="H20" s="112">
        <v>13</v>
      </c>
      <c r="I20" s="106">
        <v>13</v>
      </c>
      <c r="J20" s="112">
        <v>1</v>
      </c>
      <c r="K20" s="106">
        <v>13</v>
      </c>
      <c r="L20" s="117">
        <v>12</v>
      </c>
      <c r="M20" s="106">
        <v>13</v>
      </c>
      <c r="N20" s="121">
        <v>0</v>
      </c>
      <c r="O20" s="1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4" customFormat="1" ht="19.5" customHeight="1" thickBot="1">
      <c r="A21" s="87" t="s">
        <v>43</v>
      </c>
      <c r="B21" s="97">
        <v>40</v>
      </c>
      <c r="C21" s="98">
        <v>8</v>
      </c>
      <c r="D21" s="70">
        <f>IF(B21&gt;0,C21/B21,0)</f>
        <v>0.2</v>
      </c>
      <c r="E21" s="109">
        <v>8</v>
      </c>
      <c r="F21" s="113">
        <v>0</v>
      </c>
      <c r="G21" s="98">
        <v>8</v>
      </c>
      <c r="H21" s="113">
        <v>0</v>
      </c>
      <c r="I21" s="115">
        <v>8</v>
      </c>
      <c r="J21" s="113">
        <v>0</v>
      </c>
      <c r="K21" s="115">
        <v>8</v>
      </c>
      <c r="L21" s="118">
        <v>0</v>
      </c>
      <c r="M21" s="115">
        <v>0</v>
      </c>
      <c r="N21" s="122">
        <v>0</v>
      </c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4" customFormat="1" ht="19.5" customHeight="1" thickBot="1">
      <c r="A22" s="88" t="s">
        <v>0</v>
      </c>
      <c r="B22" s="78">
        <f>SUM(B6:B21)</f>
        <v>419</v>
      </c>
      <c r="C22" s="101">
        <f>SUM(C6:C21)</f>
        <v>260</v>
      </c>
      <c r="D22" s="77">
        <f t="shared" si="0"/>
        <v>0.6205250596658711</v>
      </c>
      <c r="E22" s="101">
        <f>SUM(E6:E21)</f>
        <v>216</v>
      </c>
      <c r="F22" s="101">
        <f aca="true" t="shared" si="1" ref="F22:N22">SUM(F6:F21)</f>
        <v>80</v>
      </c>
      <c r="G22" s="101">
        <f t="shared" si="1"/>
        <v>161</v>
      </c>
      <c r="H22" s="101">
        <f t="shared" si="1"/>
        <v>224</v>
      </c>
      <c r="I22" s="101">
        <f t="shared" si="1"/>
        <v>209</v>
      </c>
      <c r="J22" s="101">
        <f t="shared" si="1"/>
        <v>189</v>
      </c>
      <c r="K22" s="101">
        <f t="shared" si="1"/>
        <v>118</v>
      </c>
      <c r="L22" s="101">
        <f t="shared" si="1"/>
        <v>211</v>
      </c>
      <c r="M22" s="101">
        <f t="shared" si="1"/>
        <v>222</v>
      </c>
      <c r="N22" s="84">
        <f t="shared" si="1"/>
        <v>11</v>
      </c>
      <c r="O22" s="13"/>
      <c r="P22" s="3"/>
      <c r="Q22" s="11"/>
      <c r="R22" s="5"/>
      <c r="S22" s="5"/>
      <c r="T22" s="5"/>
      <c r="U22" s="5"/>
      <c r="V22" s="5"/>
      <c r="W22" s="3"/>
      <c r="X22" s="3"/>
      <c r="Y22" s="3"/>
      <c r="Z22" s="3"/>
      <c r="AA22" s="3"/>
    </row>
    <row r="23" spans="1:15" ht="77.25" customHeight="1" thickBot="1">
      <c r="A23" s="246" t="s">
        <v>89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  <c r="O23" s="1"/>
    </row>
    <row r="24" ht="15">
      <c r="A24" s="123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 verticalCentered="1"/>
  <pageMargins left="0.51" right="0.5" top="0.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zoomScale="90" zoomScaleNormal="90" zoomScalePageLayoutView="0" workbookViewId="0" topLeftCell="A1">
      <selection activeCell="A26" sqref="A26"/>
    </sheetView>
  </sheetViews>
  <sheetFormatPr defaultColWidth="9.140625" defaultRowHeight="12.75"/>
  <cols>
    <col min="1" max="1" width="19.7109375" style="0" customWidth="1"/>
    <col min="2" max="3" width="7.57421875" style="0" customWidth="1"/>
    <col min="4" max="4" width="7.28125" style="0" customWidth="1"/>
    <col min="5" max="6" width="9.7109375" style="0" customWidth="1"/>
    <col min="7" max="7" width="7.8515625" style="0" customWidth="1"/>
    <col min="8" max="8" width="8.57421875" style="0" customWidth="1"/>
    <col min="9" max="9" width="8.8515625" style="0" customWidth="1"/>
    <col min="10" max="10" width="8.7109375" style="0" customWidth="1"/>
    <col min="11" max="11" width="9.7109375" style="0" customWidth="1"/>
    <col min="12" max="12" width="8.00390625" style="0" customWidth="1"/>
    <col min="14" max="14" width="7.57421875" style="0" customWidth="1"/>
    <col min="17" max="17" width="8.8515625" style="0" customWidth="1"/>
    <col min="28" max="28" width="9.140625" style="1" customWidth="1"/>
  </cols>
  <sheetData>
    <row r="1" spans="1:28" s="33" customFormat="1" ht="21" customHeight="1">
      <c r="A1" s="249" t="str">
        <f>+'1 In School Youth Part'!A1:N1</f>
        <v>TAB 7 - WIOA TITLE I PARTICIPANT SUMMARY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33" customFormat="1" ht="21" customHeight="1">
      <c r="A2" s="259" t="str">
        <f>'1 In School Youth Part'!$A$2</f>
        <v>FY18 QUARTER ENDING SEPTEMBER 30, 2017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33" customFormat="1" ht="18.75" customHeight="1" thickBot="1">
      <c r="A3" s="256" t="s">
        <v>52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7" ht="16.5" customHeight="1">
      <c r="A4" s="262" t="s">
        <v>81</v>
      </c>
      <c r="B4" s="252" t="s">
        <v>2</v>
      </c>
      <c r="C4" s="253"/>
      <c r="D4" s="254"/>
      <c r="E4" s="252" t="s">
        <v>5</v>
      </c>
      <c r="F4" s="255"/>
      <c r="G4" s="255"/>
      <c r="H4" s="255"/>
      <c r="I4" s="253"/>
      <c r="J4" s="253"/>
      <c r="K4" s="253"/>
      <c r="L4" s="253"/>
      <c r="M4" s="253"/>
      <c r="N4" s="25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6.25" customHeight="1" thickBot="1">
      <c r="A5" s="263"/>
      <c r="B5" s="7" t="s">
        <v>3</v>
      </c>
      <c r="C5" s="8" t="s">
        <v>4</v>
      </c>
      <c r="D5" s="9" t="s">
        <v>1</v>
      </c>
      <c r="E5" s="8" t="s">
        <v>68</v>
      </c>
      <c r="F5" s="8" t="s">
        <v>69</v>
      </c>
      <c r="G5" s="8" t="s">
        <v>88</v>
      </c>
      <c r="H5" s="8" t="s">
        <v>61</v>
      </c>
      <c r="I5" s="12" t="s">
        <v>62</v>
      </c>
      <c r="J5" s="8" t="s">
        <v>63</v>
      </c>
      <c r="K5" s="12" t="s">
        <v>64</v>
      </c>
      <c r="L5" s="8" t="s">
        <v>65</v>
      </c>
      <c r="M5" s="12" t="s">
        <v>66</v>
      </c>
      <c r="N5" s="9" t="s">
        <v>67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28" s="4" customFormat="1" ht="19.5" customHeight="1">
      <c r="A6" s="85" t="s">
        <v>15</v>
      </c>
      <c r="B6" s="90">
        <v>63</v>
      </c>
      <c r="C6" s="91">
        <v>26</v>
      </c>
      <c r="D6" s="92">
        <f aca="true" t="shared" si="0" ref="D6:D22">(C6/B6)</f>
        <v>0.4126984126984127</v>
      </c>
      <c r="E6" s="102">
        <v>0</v>
      </c>
      <c r="F6" s="110">
        <v>21</v>
      </c>
      <c r="G6" s="91">
        <v>26</v>
      </c>
      <c r="H6" s="91">
        <v>3</v>
      </c>
      <c r="I6" s="105">
        <v>4</v>
      </c>
      <c r="J6" s="110">
        <v>1</v>
      </c>
      <c r="K6" s="93">
        <v>0</v>
      </c>
      <c r="L6" s="94">
        <v>0</v>
      </c>
      <c r="M6" s="105">
        <v>26</v>
      </c>
      <c r="N6" s="119">
        <v>0</v>
      </c>
      <c r="O6" s="1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4" customFormat="1" ht="19.5" customHeight="1">
      <c r="A7" s="86" t="s">
        <v>16</v>
      </c>
      <c r="B7" s="44">
        <v>146</v>
      </c>
      <c r="C7" s="95">
        <v>74</v>
      </c>
      <c r="D7" s="43">
        <f t="shared" si="0"/>
        <v>0.5068493150684932</v>
      </c>
      <c r="E7" s="46">
        <v>25</v>
      </c>
      <c r="F7" s="111">
        <v>28</v>
      </c>
      <c r="G7" s="95">
        <v>0</v>
      </c>
      <c r="H7" s="95">
        <v>11</v>
      </c>
      <c r="I7" s="114">
        <v>55</v>
      </c>
      <c r="J7" s="111">
        <v>34</v>
      </c>
      <c r="K7" s="114">
        <v>39</v>
      </c>
      <c r="L7" s="116">
        <v>34</v>
      </c>
      <c r="M7" s="114">
        <v>58</v>
      </c>
      <c r="N7" s="120">
        <v>0</v>
      </c>
      <c r="O7" s="1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4" customFormat="1" ht="19.5" customHeight="1">
      <c r="A8" s="85" t="s">
        <v>17</v>
      </c>
      <c r="B8" s="56">
        <v>80</v>
      </c>
      <c r="C8" s="96">
        <v>94</v>
      </c>
      <c r="D8" s="55">
        <f t="shared" si="0"/>
        <v>1.175</v>
      </c>
      <c r="E8" s="63">
        <v>6</v>
      </c>
      <c r="F8" s="112">
        <v>66</v>
      </c>
      <c r="G8" s="96">
        <v>0</v>
      </c>
      <c r="H8" s="112">
        <v>9</v>
      </c>
      <c r="I8" s="106">
        <v>8</v>
      </c>
      <c r="J8" s="112">
        <v>34</v>
      </c>
      <c r="K8" s="106">
        <v>0</v>
      </c>
      <c r="L8" s="117">
        <v>0</v>
      </c>
      <c r="M8" s="106">
        <v>1</v>
      </c>
      <c r="N8" s="121">
        <v>5</v>
      </c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4" customFormat="1" ht="19.5" customHeight="1">
      <c r="A9" s="85" t="s">
        <v>18</v>
      </c>
      <c r="B9" s="56">
        <v>72</v>
      </c>
      <c r="C9" s="96">
        <v>29</v>
      </c>
      <c r="D9" s="55">
        <f t="shared" si="0"/>
        <v>0.4027777777777778</v>
      </c>
      <c r="E9" s="63">
        <v>15</v>
      </c>
      <c r="F9" s="112">
        <v>15</v>
      </c>
      <c r="G9" s="96">
        <v>29</v>
      </c>
      <c r="H9" s="112">
        <v>7</v>
      </c>
      <c r="I9" s="106">
        <v>18</v>
      </c>
      <c r="J9" s="112">
        <v>29</v>
      </c>
      <c r="K9" s="106">
        <v>15</v>
      </c>
      <c r="L9" s="117">
        <v>29</v>
      </c>
      <c r="M9" s="106">
        <v>4</v>
      </c>
      <c r="N9" s="121">
        <v>18</v>
      </c>
      <c r="O9" s="1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4" customFormat="1" ht="19.5" customHeight="1">
      <c r="A10" s="85" t="s">
        <v>19</v>
      </c>
      <c r="B10" s="56">
        <v>80</v>
      </c>
      <c r="C10" s="96">
        <v>47</v>
      </c>
      <c r="D10" s="55">
        <f t="shared" si="0"/>
        <v>0.5875</v>
      </c>
      <c r="E10" s="63">
        <v>45</v>
      </c>
      <c r="F10" s="112">
        <v>45</v>
      </c>
      <c r="G10" s="96">
        <v>45</v>
      </c>
      <c r="H10" s="112">
        <v>45</v>
      </c>
      <c r="I10" s="106">
        <v>45</v>
      </c>
      <c r="J10" s="112">
        <v>46</v>
      </c>
      <c r="K10" s="106">
        <v>45</v>
      </c>
      <c r="L10" s="117">
        <v>45</v>
      </c>
      <c r="M10" s="106">
        <v>45</v>
      </c>
      <c r="N10" s="121">
        <v>45</v>
      </c>
      <c r="O10" s="1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4" customFormat="1" ht="19.5" customHeight="1">
      <c r="A11" s="85" t="s">
        <v>20</v>
      </c>
      <c r="B11" s="56">
        <v>168</v>
      </c>
      <c r="C11" s="96">
        <v>91</v>
      </c>
      <c r="D11" s="55">
        <f t="shared" si="0"/>
        <v>0.5416666666666666</v>
      </c>
      <c r="E11" s="63">
        <v>76</v>
      </c>
      <c r="F11" s="112">
        <v>0</v>
      </c>
      <c r="G11" s="96">
        <v>42</v>
      </c>
      <c r="H11" s="112">
        <v>1</v>
      </c>
      <c r="I11" s="106">
        <v>20</v>
      </c>
      <c r="J11" s="112">
        <v>91</v>
      </c>
      <c r="K11" s="106">
        <v>79</v>
      </c>
      <c r="L11" s="117">
        <v>0</v>
      </c>
      <c r="M11" s="106">
        <v>67</v>
      </c>
      <c r="N11" s="121">
        <v>55</v>
      </c>
      <c r="O11" s="1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4" customFormat="1" ht="19.5" customHeight="1">
      <c r="A12" s="85" t="s">
        <v>21</v>
      </c>
      <c r="B12" s="56">
        <v>50</v>
      </c>
      <c r="C12" s="96">
        <v>33</v>
      </c>
      <c r="D12" s="55">
        <f t="shared" si="0"/>
        <v>0.66</v>
      </c>
      <c r="E12" s="56">
        <v>33</v>
      </c>
      <c r="F12" s="112">
        <v>6</v>
      </c>
      <c r="G12" s="96">
        <v>33</v>
      </c>
      <c r="H12" s="112">
        <v>14</v>
      </c>
      <c r="I12" s="106">
        <v>8</v>
      </c>
      <c r="J12" s="96">
        <v>7</v>
      </c>
      <c r="K12" s="54">
        <v>18</v>
      </c>
      <c r="L12" s="117">
        <v>0</v>
      </c>
      <c r="M12" s="106">
        <v>33</v>
      </c>
      <c r="N12" s="64">
        <v>0</v>
      </c>
      <c r="O12" s="1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4" customFormat="1" ht="19.5" customHeight="1">
      <c r="A13" s="85" t="s">
        <v>22</v>
      </c>
      <c r="B13" s="56">
        <v>59</v>
      </c>
      <c r="C13" s="96">
        <v>21</v>
      </c>
      <c r="D13" s="55">
        <f t="shared" si="0"/>
        <v>0.3559322033898305</v>
      </c>
      <c r="E13" s="63">
        <v>21</v>
      </c>
      <c r="F13" s="112">
        <v>21</v>
      </c>
      <c r="G13" s="96">
        <v>21</v>
      </c>
      <c r="H13" s="112">
        <v>0</v>
      </c>
      <c r="I13" s="106">
        <v>21</v>
      </c>
      <c r="J13" s="112">
        <v>21</v>
      </c>
      <c r="K13" s="106">
        <v>0</v>
      </c>
      <c r="L13" s="117">
        <v>0</v>
      </c>
      <c r="M13" s="106">
        <v>5</v>
      </c>
      <c r="N13" s="121">
        <v>0</v>
      </c>
      <c r="O13" s="1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4" customFormat="1" ht="19.5" customHeight="1">
      <c r="A14" s="85" t="s">
        <v>23</v>
      </c>
      <c r="B14" s="56">
        <v>162</v>
      </c>
      <c r="C14" s="96">
        <v>20</v>
      </c>
      <c r="D14" s="55">
        <f t="shared" si="0"/>
        <v>0.12345679012345678</v>
      </c>
      <c r="E14" s="63">
        <v>13</v>
      </c>
      <c r="F14" s="112">
        <v>13</v>
      </c>
      <c r="G14" s="96">
        <v>13</v>
      </c>
      <c r="H14" s="112">
        <v>13</v>
      </c>
      <c r="I14" s="106">
        <v>11</v>
      </c>
      <c r="J14" s="112">
        <v>13</v>
      </c>
      <c r="K14" s="106">
        <v>0</v>
      </c>
      <c r="L14" s="117">
        <v>13</v>
      </c>
      <c r="M14" s="106">
        <v>13</v>
      </c>
      <c r="N14" s="121">
        <v>10</v>
      </c>
      <c r="O14" s="1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4" customFormat="1" ht="19.5" customHeight="1">
      <c r="A15" s="85" t="s">
        <v>24</v>
      </c>
      <c r="B15" s="56">
        <v>213</v>
      </c>
      <c r="C15" s="96">
        <v>196</v>
      </c>
      <c r="D15" s="55">
        <f t="shared" si="0"/>
        <v>0.92018779342723</v>
      </c>
      <c r="E15" s="63">
        <v>172</v>
      </c>
      <c r="F15" s="112">
        <v>194</v>
      </c>
      <c r="G15" s="96">
        <v>7</v>
      </c>
      <c r="H15" s="112">
        <v>96</v>
      </c>
      <c r="I15" s="106">
        <v>98</v>
      </c>
      <c r="J15" s="112">
        <v>76</v>
      </c>
      <c r="K15" s="106">
        <v>9</v>
      </c>
      <c r="L15" s="117">
        <v>174</v>
      </c>
      <c r="M15" s="106">
        <v>196</v>
      </c>
      <c r="N15" s="121">
        <v>0</v>
      </c>
      <c r="O15" s="1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4" customFormat="1" ht="19.5" customHeight="1">
      <c r="A16" s="85" t="s">
        <v>25</v>
      </c>
      <c r="B16" s="56">
        <v>60</v>
      </c>
      <c r="C16" s="96">
        <v>37</v>
      </c>
      <c r="D16" s="55">
        <f t="shared" si="0"/>
        <v>0.6166666666666667</v>
      </c>
      <c r="E16" s="63">
        <v>0</v>
      </c>
      <c r="F16" s="112">
        <v>1</v>
      </c>
      <c r="G16" s="96">
        <v>0</v>
      </c>
      <c r="H16" s="112">
        <v>0</v>
      </c>
      <c r="I16" s="106">
        <v>1</v>
      </c>
      <c r="J16" s="112">
        <v>36</v>
      </c>
      <c r="K16" s="106">
        <v>1</v>
      </c>
      <c r="L16" s="117">
        <v>0</v>
      </c>
      <c r="M16" s="106">
        <v>0</v>
      </c>
      <c r="N16" s="121">
        <v>1</v>
      </c>
      <c r="O16" s="1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4" customFormat="1" ht="19.5" customHeight="1">
      <c r="A17" s="85" t="s">
        <v>26</v>
      </c>
      <c r="B17" s="56">
        <v>71</v>
      </c>
      <c r="C17" s="96">
        <v>31</v>
      </c>
      <c r="D17" s="55">
        <f t="shared" si="0"/>
        <v>0.43661971830985913</v>
      </c>
      <c r="E17" s="63">
        <v>21</v>
      </c>
      <c r="F17" s="112">
        <v>20</v>
      </c>
      <c r="G17" s="96">
        <v>0</v>
      </c>
      <c r="H17" s="112">
        <v>1</v>
      </c>
      <c r="I17" s="106">
        <v>21</v>
      </c>
      <c r="J17" s="112">
        <v>24</v>
      </c>
      <c r="K17" s="106">
        <v>21</v>
      </c>
      <c r="L17" s="117">
        <v>17</v>
      </c>
      <c r="M17" s="106">
        <v>21</v>
      </c>
      <c r="N17" s="121">
        <v>22</v>
      </c>
      <c r="O17" s="1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4" customFormat="1" ht="19.5" customHeight="1">
      <c r="A18" s="85" t="s">
        <v>27</v>
      </c>
      <c r="B18" s="56">
        <v>61</v>
      </c>
      <c r="C18" s="96">
        <v>36</v>
      </c>
      <c r="D18" s="55">
        <f t="shared" si="0"/>
        <v>0.5901639344262295</v>
      </c>
      <c r="E18" s="63">
        <v>20</v>
      </c>
      <c r="F18" s="112">
        <v>21</v>
      </c>
      <c r="G18" s="96">
        <v>10</v>
      </c>
      <c r="H18" s="112">
        <v>23</v>
      </c>
      <c r="I18" s="106">
        <v>23</v>
      </c>
      <c r="J18" s="112">
        <v>20</v>
      </c>
      <c r="K18" s="106">
        <v>2</v>
      </c>
      <c r="L18" s="117">
        <v>27</v>
      </c>
      <c r="M18" s="106">
        <v>13</v>
      </c>
      <c r="N18" s="121">
        <v>0</v>
      </c>
      <c r="O18" s="1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4" customFormat="1" ht="19.5" customHeight="1">
      <c r="A19" s="85" t="s">
        <v>28</v>
      </c>
      <c r="B19" s="56">
        <v>47</v>
      </c>
      <c r="C19" s="96">
        <v>28</v>
      </c>
      <c r="D19" s="55">
        <f t="shared" si="0"/>
        <v>0.5957446808510638</v>
      </c>
      <c r="E19" s="63">
        <v>1</v>
      </c>
      <c r="F19" s="112">
        <v>13</v>
      </c>
      <c r="G19" s="96">
        <v>27</v>
      </c>
      <c r="H19" s="112">
        <v>27</v>
      </c>
      <c r="I19" s="106">
        <v>13</v>
      </c>
      <c r="J19" s="112">
        <v>28</v>
      </c>
      <c r="K19" s="106">
        <v>27</v>
      </c>
      <c r="L19" s="117">
        <v>27</v>
      </c>
      <c r="M19" s="106">
        <v>27</v>
      </c>
      <c r="N19" s="121">
        <v>27</v>
      </c>
      <c r="O19" s="1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4" customFormat="1" ht="19.5" customHeight="1">
      <c r="A20" s="85" t="s">
        <v>29</v>
      </c>
      <c r="B20" s="56">
        <v>73</v>
      </c>
      <c r="C20" s="96">
        <v>41</v>
      </c>
      <c r="D20" s="55">
        <f t="shared" si="0"/>
        <v>0.5616438356164384</v>
      </c>
      <c r="E20" s="63">
        <v>41</v>
      </c>
      <c r="F20" s="112">
        <v>41</v>
      </c>
      <c r="G20" s="96">
        <v>31</v>
      </c>
      <c r="H20" s="112">
        <v>10</v>
      </c>
      <c r="I20" s="106">
        <v>10</v>
      </c>
      <c r="J20" s="112">
        <v>1</v>
      </c>
      <c r="K20" s="106">
        <v>40</v>
      </c>
      <c r="L20" s="117">
        <v>24</v>
      </c>
      <c r="M20" s="106">
        <v>41</v>
      </c>
      <c r="N20" s="121">
        <v>0</v>
      </c>
      <c r="O20" s="1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4" customFormat="1" ht="19.5" customHeight="1" thickBot="1">
      <c r="A21" s="87" t="s">
        <v>43</v>
      </c>
      <c r="B21" s="97">
        <v>65</v>
      </c>
      <c r="C21" s="98">
        <v>22</v>
      </c>
      <c r="D21" s="70">
        <f t="shared" si="0"/>
        <v>0.3384615384615385</v>
      </c>
      <c r="E21" s="109">
        <v>22</v>
      </c>
      <c r="F21" s="113">
        <v>22</v>
      </c>
      <c r="G21" s="98">
        <v>20</v>
      </c>
      <c r="H21" s="113">
        <v>0</v>
      </c>
      <c r="I21" s="115">
        <v>20</v>
      </c>
      <c r="J21" s="113">
        <v>0</v>
      </c>
      <c r="K21" s="115">
        <v>22</v>
      </c>
      <c r="L21" s="118">
        <v>2</v>
      </c>
      <c r="M21" s="115">
        <v>2</v>
      </c>
      <c r="N21" s="122">
        <v>2</v>
      </c>
      <c r="O21" s="1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4" customFormat="1" ht="19.5" customHeight="1" thickBot="1">
      <c r="A22" s="88" t="s">
        <v>0</v>
      </c>
      <c r="B22" s="78">
        <f>SUM(B6:B21)</f>
        <v>1470</v>
      </c>
      <c r="C22" s="101">
        <f>SUM(C6:C21)</f>
        <v>826</v>
      </c>
      <c r="D22" s="77">
        <f t="shared" si="0"/>
        <v>0.5619047619047619</v>
      </c>
      <c r="E22" s="101">
        <f>SUM(E6:E21)</f>
        <v>511</v>
      </c>
      <c r="F22" s="101">
        <f aca="true" t="shared" si="1" ref="F22:N22">SUM(F6:F21)</f>
        <v>527</v>
      </c>
      <c r="G22" s="101">
        <f t="shared" si="1"/>
        <v>304</v>
      </c>
      <c r="H22" s="101">
        <f t="shared" si="1"/>
        <v>260</v>
      </c>
      <c r="I22" s="101">
        <f t="shared" si="1"/>
        <v>376</v>
      </c>
      <c r="J22" s="101">
        <f t="shared" si="1"/>
        <v>461</v>
      </c>
      <c r="K22" s="101">
        <f t="shared" si="1"/>
        <v>318</v>
      </c>
      <c r="L22" s="101">
        <f t="shared" si="1"/>
        <v>392</v>
      </c>
      <c r="M22" s="101">
        <f t="shared" si="1"/>
        <v>552</v>
      </c>
      <c r="N22" s="84">
        <f t="shared" si="1"/>
        <v>185</v>
      </c>
      <c r="O22" s="13"/>
      <c r="P22" s="3"/>
      <c r="Q22" s="11"/>
      <c r="R22" s="5"/>
      <c r="S22" s="5"/>
      <c r="T22" s="5"/>
      <c r="U22" s="5"/>
      <c r="V22" s="5"/>
      <c r="W22" s="3"/>
      <c r="X22" s="3"/>
      <c r="Y22" s="3"/>
      <c r="Z22" s="3"/>
      <c r="AA22" s="3"/>
      <c r="AB22" s="3"/>
    </row>
    <row r="23" spans="1:14" ht="76.5" customHeight="1" thickBot="1">
      <c r="A23" s="246" t="s">
        <v>89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/>
  <pageMargins left="0.51" right="0.5" top="0.5" bottom="0.57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"/>
  <sheetViews>
    <sheetView zoomScale="90" zoomScaleNormal="90" zoomScalePageLayoutView="0" workbookViewId="0" topLeftCell="A1">
      <selection activeCell="A38" sqref="A38"/>
    </sheetView>
  </sheetViews>
  <sheetFormatPr defaultColWidth="9.140625" defaultRowHeight="12.75"/>
  <cols>
    <col min="1" max="1" width="20.28125" style="0" customWidth="1"/>
    <col min="2" max="2" width="8.8515625" style="0" customWidth="1"/>
    <col min="3" max="3" width="8.57421875" style="0" customWidth="1"/>
    <col min="4" max="4" width="8.28125" style="0" customWidth="1"/>
    <col min="5" max="6" width="9.7109375" style="0" customWidth="1"/>
    <col min="7" max="7" width="6.140625" style="0" customWidth="1"/>
    <col min="8" max="8" width="8.7109375" style="0" customWidth="1"/>
    <col min="9" max="9" width="6.8515625" style="0" customWidth="1"/>
    <col min="10" max="10" width="7.421875" style="0" customWidth="1"/>
    <col min="11" max="11" width="10.57421875" style="0" customWidth="1"/>
    <col min="12" max="12" width="8.57421875" style="0" customWidth="1"/>
    <col min="13" max="13" width="8.421875" style="0" customWidth="1"/>
    <col min="14" max="14" width="7.28125" style="0" customWidth="1"/>
    <col min="17" max="17" width="8.8515625" style="0" customWidth="1"/>
    <col min="28" max="28" width="9.140625" style="1" customWidth="1"/>
  </cols>
  <sheetData>
    <row r="1" spans="1:27" ht="19.5" customHeight="1">
      <c r="A1" s="249" t="str">
        <f>+'1 In School Youth Part'!A1:N1</f>
        <v>TAB 7 - WIOA TITLE I PARTICIPANT SUMMARY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59" t="str">
        <f>'1 In School Youth Part'!$A$2</f>
        <v>FY18 QUARTER ENDING SEPTEMBER 30, 2017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256" t="s">
        <v>36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262" t="s">
        <v>81</v>
      </c>
      <c r="B4" s="252" t="s">
        <v>2</v>
      </c>
      <c r="C4" s="253"/>
      <c r="D4" s="254"/>
      <c r="E4" s="252" t="s">
        <v>5</v>
      </c>
      <c r="F4" s="255"/>
      <c r="G4" s="255"/>
      <c r="H4" s="255"/>
      <c r="I4" s="253"/>
      <c r="J4" s="253"/>
      <c r="K4" s="253"/>
      <c r="L4" s="253"/>
      <c r="M4" s="253"/>
      <c r="N4" s="25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.75" customHeight="1" thickBot="1">
      <c r="A5" s="263"/>
      <c r="B5" s="7" t="s">
        <v>3</v>
      </c>
      <c r="C5" s="8" t="s">
        <v>4</v>
      </c>
      <c r="D5" s="9" t="s">
        <v>1</v>
      </c>
      <c r="E5" s="8" t="s">
        <v>68</v>
      </c>
      <c r="F5" s="8" t="s">
        <v>69</v>
      </c>
      <c r="G5" s="8" t="s">
        <v>88</v>
      </c>
      <c r="H5" s="8" t="s">
        <v>61</v>
      </c>
      <c r="I5" s="12" t="s">
        <v>62</v>
      </c>
      <c r="J5" s="8" t="s">
        <v>63</v>
      </c>
      <c r="K5" s="12" t="s">
        <v>64</v>
      </c>
      <c r="L5" s="8" t="s">
        <v>65</v>
      </c>
      <c r="M5" s="12" t="s">
        <v>66</v>
      </c>
      <c r="N5" s="9" t="s">
        <v>67</v>
      </c>
      <c r="O5" s="1"/>
      <c r="P5" s="1"/>
      <c r="Q5" s="10"/>
      <c r="R5" s="10"/>
      <c r="S5" s="1"/>
      <c r="T5" s="1"/>
      <c r="U5" s="1"/>
      <c r="V5" s="1"/>
      <c r="W5" s="1"/>
      <c r="X5" s="1"/>
      <c r="Y5" s="1"/>
      <c r="Z5" s="1"/>
      <c r="AA5" s="1"/>
    </row>
    <row r="6" spans="1:43" s="4" customFormat="1" ht="19.5" customHeight="1">
      <c r="A6" s="85" t="s">
        <v>15</v>
      </c>
      <c r="B6" s="90">
        <f>+'1 In School Youth Part'!B6+'2 Out of School Youth Part'!B6</f>
        <v>63</v>
      </c>
      <c r="C6" s="91">
        <f>+'1 In School Youth Part'!C6+'2 Out of School Youth Part'!C6</f>
        <v>27</v>
      </c>
      <c r="D6" s="92">
        <f aca="true" t="shared" si="0" ref="D6:D22">(C6/B6)</f>
        <v>0.42857142857142855</v>
      </c>
      <c r="E6" s="140">
        <f>+'1 In School Youth Part'!E6+'2 Out of School Youth Part'!E6</f>
        <v>1</v>
      </c>
      <c r="F6" s="93">
        <f>+'1 In School Youth Part'!F6+'2 Out of School Youth Part'!F6</f>
        <v>21</v>
      </c>
      <c r="G6" s="54">
        <f>+'1 In School Youth Part'!G6+'2 Out of School Youth Part'!G6</f>
        <v>27</v>
      </c>
      <c r="H6" s="54">
        <f>+'1 In School Youth Part'!H6+'2 Out of School Youth Part'!H6</f>
        <v>3</v>
      </c>
      <c r="I6" s="54">
        <f>+'1 In School Youth Part'!I6+'2 Out of School Youth Part'!I6</f>
        <v>4</v>
      </c>
      <c r="J6" s="54">
        <f>+'1 In School Youth Part'!J6+'2 Out of School Youth Part'!J6</f>
        <v>1</v>
      </c>
      <c r="K6" s="54">
        <f>+'1 In School Youth Part'!K6+'2 Out of School Youth Part'!K6</f>
        <v>0</v>
      </c>
      <c r="L6" s="54">
        <f>+'1 In School Youth Part'!L6+'2 Out of School Youth Part'!L6</f>
        <v>0</v>
      </c>
      <c r="M6" s="54">
        <f>+'1 In School Youth Part'!M6+'2 Out of School Youth Part'!M6</f>
        <v>27</v>
      </c>
      <c r="N6" s="100">
        <f>+'1 In School Youth Part'!N6+'2 Out of School Youth Part'!N6</f>
        <v>0</v>
      </c>
      <c r="O6" s="3"/>
      <c r="P6" s="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s="4" customFormat="1" ht="19.5" customHeight="1">
      <c r="A7" s="86" t="s">
        <v>16</v>
      </c>
      <c r="B7" s="44">
        <f>+'1 In School Youth Part'!B7+'2 Out of School Youth Part'!B7</f>
        <v>169</v>
      </c>
      <c r="C7" s="95">
        <f>+'1 In School Youth Part'!C7+'2 Out of School Youth Part'!C7</f>
        <v>80</v>
      </c>
      <c r="D7" s="43">
        <f t="shared" si="0"/>
        <v>0.47337278106508873</v>
      </c>
      <c r="E7" s="141">
        <f>+'1 In School Youth Part'!E7+'2 Out of School Youth Part'!E7</f>
        <v>26</v>
      </c>
      <c r="F7" s="54">
        <f>+'1 In School Youth Part'!F7+'2 Out of School Youth Part'!F7</f>
        <v>30</v>
      </c>
      <c r="G7" s="54">
        <f>+'1 In School Youth Part'!G7+'2 Out of School Youth Part'!G7</f>
        <v>0</v>
      </c>
      <c r="H7" s="54">
        <f>+'1 In School Youth Part'!H7+'2 Out of School Youth Part'!H7</f>
        <v>11</v>
      </c>
      <c r="I7" s="54">
        <f>+'1 In School Youth Part'!I7+'2 Out of School Youth Part'!I7</f>
        <v>57</v>
      </c>
      <c r="J7" s="54">
        <f>+'1 In School Youth Part'!J7+'2 Out of School Youth Part'!J7</f>
        <v>34</v>
      </c>
      <c r="K7" s="54">
        <f>+'1 In School Youth Part'!K7+'2 Out of School Youth Part'!K7</f>
        <v>40</v>
      </c>
      <c r="L7" s="54">
        <f>+'1 In School Youth Part'!L7+'2 Out of School Youth Part'!L7</f>
        <v>34</v>
      </c>
      <c r="M7" s="54">
        <f>+'1 In School Youth Part'!M7+'2 Out of School Youth Part'!M7</f>
        <v>60</v>
      </c>
      <c r="N7" s="62">
        <f>+'1 In School Youth Part'!N7+'2 Out of School Youth Part'!N7</f>
        <v>0</v>
      </c>
      <c r="O7" s="3"/>
      <c r="P7" s="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4" customFormat="1" ht="19.5" customHeight="1">
      <c r="A8" s="85" t="s">
        <v>17</v>
      </c>
      <c r="B8" s="44">
        <f>+'1 In School Youth Part'!B8+'2 Out of School Youth Part'!B8</f>
        <v>132</v>
      </c>
      <c r="C8" s="96">
        <f>+'1 In School Youth Part'!C8+'2 Out of School Youth Part'!C8</f>
        <v>149</v>
      </c>
      <c r="D8" s="55">
        <f t="shared" si="0"/>
        <v>1.128787878787879</v>
      </c>
      <c r="E8" s="141">
        <f>+'1 In School Youth Part'!E8+'2 Out of School Youth Part'!E8</f>
        <v>57</v>
      </c>
      <c r="F8" s="54">
        <f>+'1 In School Youth Part'!F8+'2 Out of School Youth Part'!F8</f>
        <v>112</v>
      </c>
      <c r="G8" s="54">
        <f>+'1 In School Youth Part'!G8+'2 Out of School Youth Part'!G8</f>
        <v>35</v>
      </c>
      <c r="H8" s="54">
        <f>+'1 In School Youth Part'!H8+'2 Out of School Youth Part'!H8</f>
        <v>60</v>
      </c>
      <c r="I8" s="54">
        <f>+'1 In School Youth Part'!I8+'2 Out of School Youth Part'!I8</f>
        <v>59</v>
      </c>
      <c r="J8" s="54">
        <f>+'1 In School Youth Part'!J8+'2 Out of School Youth Part'!J8</f>
        <v>87</v>
      </c>
      <c r="K8" s="54">
        <f>+'1 In School Youth Part'!K8+'2 Out of School Youth Part'!K8</f>
        <v>41</v>
      </c>
      <c r="L8" s="54">
        <f>+'1 In School Youth Part'!L8+'2 Out of School Youth Part'!L8</f>
        <v>41</v>
      </c>
      <c r="M8" s="54">
        <f>+'1 In School Youth Part'!M8+'2 Out of School Youth Part'!M8</f>
        <v>52</v>
      </c>
      <c r="N8" s="62">
        <f>+'1 In School Youth Part'!N8+'2 Out of School Youth Part'!N8</f>
        <v>5</v>
      </c>
      <c r="O8" s="3"/>
      <c r="P8" s="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4" customFormat="1" ht="19.5" customHeight="1">
      <c r="A9" s="85" t="s">
        <v>18</v>
      </c>
      <c r="B9" s="44">
        <f>+'1 In School Youth Part'!B9+'2 Out of School Youth Part'!B9</f>
        <v>82</v>
      </c>
      <c r="C9" s="96">
        <f>+'1 In School Youth Part'!C9+'2 Out of School Youth Part'!C9</f>
        <v>30</v>
      </c>
      <c r="D9" s="55">
        <f t="shared" si="0"/>
        <v>0.36585365853658536</v>
      </c>
      <c r="E9" s="141">
        <f>+'1 In School Youth Part'!E9+'2 Out of School Youth Part'!E9</f>
        <v>16</v>
      </c>
      <c r="F9" s="54">
        <f>+'1 In School Youth Part'!F9+'2 Out of School Youth Part'!F9</f>
        <v>16</v>
      </c>
      <c r="G9" s="54">
        <f>+'1 In School Youth Part'!G9+'2 Out of School Youth Part'!G9</f>
        <v>30</v>
      </c>
      <c r="H9" s="54">
        <f>+'1 In School Youth Part'!H9+'2 Out of School Youth Part'!H9</f>
        <v>8</v>
      </c>
      <c r="I9" s="54">
        <f>+'1 In School Youth Part'!I9+'2 Out of School Youth Part'!I9</f>
        <v>19</v>
      </c>
      <c r="J9" s="54">
        <f>+'1 In School Youth Part'!J9+'2 Out of School Youth Part'!J9</f>
        <v>30</v>
      </c>
      <c r="K9" s="54">
        <f>+'1 In School Youth Part'!K9+'2 Out of School Youth Part'!K9</f>
        <v>16</v>
      </c>
      <c r="L9" s="54">
        <f>+'1 In School Youth Part'!L9+'2 Out of School Youth Part'!L9</f>
        <v>30</v>
      </c>
      <c r="M9" s="54">
        <f>+'1 In School Youth Part'!M9+'2 Out of School Youth Part'!M9</f>
        <v>5</v>
      </c>
      <c r="N9" s="62">
        <f>+'1 In School Youth Part'!N9+'2 Out of School Youth Part'!N9</f>
        <v>19</v>
      </c>
      <c r="O9" s="3"/>
      <c r="P9" s="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4" customFormat="1" ht="19.5" customHeight="1">
      <c r="A10" s="85" t="s">
        <v>19</v>
      </c>
      <c r="B10" s="44">
        <f>+'1 In School Youth Part'!B10+'2 Out of School Youth Part'!B10</f>
        <v>80</v>
      </c>
      <c r="C10" s="96">
        <f>+'1 In School Youth Part'!C10+'2 Out of School Youth Part'!C10</f>
        <v>47</v>
      </c>
      <c r="D10" s="55">
        <f t="shared" si="0"/>
        <v>0.5875</v>
      </c>
      <c r="E10" s="141">
        <f>+'1 In School Youth Part'!E10+'2 Out of School Youth Part'!E10</f>
        <v>45</v>
      </c>
      <c r="F10" s="54">
        <f>+'1 In School Youth Part'!F10+'2 Out of School Youth Part'!F10</f>
        <v>45</v>
      </c>
      <c r="G10" s="54">
        <f>+'1 In School Youth Part'!G10+'2 Out of School Youth Part'!G10</f>
        <v>45</v>
      </c>
      <c r="H10" s="54">
        <f>+'1 In School Youth Part'!H10+'2 Out of School Youth Part'!H10</f>
        <v>45</v>
      </c>
      <c r="I10" s="54">
        <f>+'1 In School Youth Part'!I10+'2 Out of School Youth Part'!I10</f>
        <v>45</v>
      </c>
      <c r="J10" s="54">
        <f>+'1 In School Youth Part'!J10+'2 Out of School Youth Part'!J10</f>
        <v>46</v>
      </c>
      <c r="K10" s="54">
        <f>+'1 In School Youth Part'!K10+'2 Out of School Youth Part'!K10</f>
        <v>45</v>
      </c>
      <c r="L10" s="54">
        <f>+'1 In School Youth Part'!L10+'2 Out of School Youth Part'!L10</f>
        <v>45</v>
      </c>
      <c r="M10" s="54">
        <f>+'1 In School Youth Part'!M10+'2 Out of School Youth Part'!M10</f>
        <v>45</v>
      </c>
      <c r="N10" s="62">
        <f>+'1 In School Youth Part'!N10+'2 Out of School Youth Part'!N10</f>
        <v>45</v>
      </c>
      <c r="O10" s="3"/>
      <c r="P10" s="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4" customFormat="1" ht="19.5" customHeight="1">
      <c r="A11" s="85" t="s">
        <v>20</v>
      </c>
      <c r="B11" s="44">
        <f>+'1 In School Youth Part'!B11+'2 Out of School Youth Part'!B11</f>
        <v>168</v>
      </c>
      <c r="C11" s="96">
        <f>+'1 In School Youth Part'!C11+'2 Out of School Youth Part'!C11</f>
        <v>91</v>
      </c>
      <c r="D11" s="55">
        <f t="shared" si="0"/>
        <v>0.5416666666666666</v>
      </c>
      <c r="E11" s="141">
        <f>+'1 In School Youth Part'!E11+'2 Out of School Youth Part'!E11</f>
        <v>76</v>
      </c>
      <c r="F11" s="54">
        <f>+'1 In School Youth Part'!F11+'2 Out of School Youth Part'!F11</f>
        <v>0</v>
      </c>
      <c r="G11" s="54">
        <f>+'1 In School Youth Part'!G11+'2 Out of School Youth Part'!G11</f>
        <v>42</v>
      </c>
      <c r="H11" s="54">
        <f>+'1 In School Youth Part'!H11+'2 Out of School Youth Part'!H11</f>
        <v>1</v>
      </c>
      <c r="I11" s="54">
        <f>+'1 In School Youth Part'!I11+'2 Out of School Youth Part'!I11</f>
        <v>20</v>
      </c>
      <c r="J11" s="54">
        <f>+'1 In School Youth Part'!J11+'2 Out of School Youth Part'!J11</f>
        <v>91</v>
      </c>
      <c r="K11" s="54">
        <f>+'1 In School Youth Part'!K11+'2 Out of School Youth Part'!K11</f>
        <v>79</v>
      </c>
      <c r="L11" s="54">
        <f>+'1 In School Youth Part'!L11+'2 Out of School Youth Part'!L11</f>
        <v>0</v>
      </c>
      <c r="M11" s="54">
        <f>+'1 In School Youth Part'!M11+'2 Out of School Youth Part'!M11</f>
        <v>67</v>
      </c>
      <c r="N11" s="62">
        <f>+'1 In School Youth Part'!N11+'2 Out of School Youth Part'!N11</f>
        <v>55</v>
      </c>
      <c r="O11" s="3"/>
      <c r="P11" s="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4" customFormat="1" ht="19.5" customHeight="1">
      <c r="A12" s="85" t="s">
        <v>21</v>
      </c>
      <c r="B12" s="44">
        <f>+'1 In School Youth Part'!B12+'2 Out of School Youth Part'!B12</f>
        <v>63</v>
      </c>
      <c r="C12" s="96">
        <f>+'1 In School Youth Part'!C12+'2 Out of School Youth Part'!C12</f>
        <v>35</v>
      </c>
      <c r="D12" s="55">
        <f t="shared" si="0"/>
        <v>0.5555555555555556</v>
      </c>
      <c r="E12" s="141">
        <f>+'1 In School Youth Part'!E12+'2 Out of School Youth Part'!E12</f>
        <v>35</v>
      </c>
      <c r="F12" s="54">
        <f>+'1 In School Youth Part'!F12+'2 Out of School Youth Part'!F12</f>
        <v>6</v>
      </c>
      <c r="G12" s="54">
        <f>+'1 In School Youth Part'!G12+'2 Out of School Youth Part'!G12</f>
        <v>35</v>
      </c>
      <c r="H12" s="54">
        <f>+'1 In School Youth Part'!H12+'2 Out of School Youth Part'!H12</f>
        <v>16</v>
      </c>
      <c r="I12" s="54">
        <f>+'1 In School Youth Part'!I12+'2 Out of School Youth Part'!I12</f>
        <v>10</v>
      </c>
      <c r="J12" s="54">
        <f>+'1 In School Youth Part'!J12+'2 Out of School Youth Part'!J12</f>
        <v>7</v>
      </c>
      <c r="K12" s="54">
        <f>+'1 In School Youth Part'!K12+'2 Out of School Youth Part'!K12</f>
        <v>20</v>
      </c>
      <c r="L12" s="54">
        <f>+'1 In School Youth Part'!L12+'2 Out of School Youth Part'!L12</f>
        <v>0</v>
      </c>
      <c r="M12" s="54">
        <f>+'1 In School Youth Part'!M12+'2 Out of School Youth Part'!M12</f>
        <v>35</v>
      </c>
      <c r="N12" s="62">
        <f>+'1 In School Youth Part'!N12+'2 Out of School Youth Part'!N12</f>
        <v>0</v>
      </c>
      <c r="O12" s="3"/>
      <c r="P12" s="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s="4" customFormat="1" ht="19.5" customHeight="1">
      <c r="A13" s="85" t="s">
        <v>22</v>
      </c>
      <c r="B13" s="44">
        <f>+'1 In School Youth Part'!B13+'2 Out of School Youth Part'!B13</f>
        <v>89</v>
      </c>
      <c r="C13" s="96">
        <f>+'1 In School Youth Part'!C13+'2 Out of School Youth Part'!C13</f>
        <v>33</v>
      </c>
      <c r="D13" s="55">
        <f t="shared" si="0"/>
        <v>0.3707865168539326</v>
      </c>
      <c r="E13" s="141">
        <f>+'1 In School Youth Part'!E13+'2 Out of School Youth Part'!E13</f>
        <v>33</v>
      </c>
      <c r="F13" s="54">
        <f>+'1 In School Youth Part'!F13+'2 Out of School Youth Part'!F13</f>
        <v>21</v>
      </c>
      <c r="G13" s="54">
        <f>+'1 In School Youth Part'!G13+'2 Out of School Youth Part'!G13</f>
        <v>21</v>
      </c>
      <c r="H13" s="54">
        <f>+'1 In School Youth Part'!H13+'2 Out of School Youth Part'!H13</f>
        <v>12</v>
      </c>
      <c r="I13" s="54">
        <f>+'1 In School Youth Part'!I13+'2 Out of School Youth Part'!I13</f>
        <v>33</v>
      </c>
      <c r="J13" s="54">
        <f>+'1 In School Youth Part'!J13+'2 Out of School Youth Part'!J13</f>
        <v>21</v>
      </c>
      <c r="K13" s="54">
        <f>+'1 In School Youth Part'!K13+'2 Out of School Youth Part'!K13</f>
        <v>12</v>
      </c>
      <c r="L13" s="54">
        <f>+'1 In School Youth Part'!L13+'2 Out of School Youth Part'!L13</f>
        <v>12</v>
      </c>
      <c r="M13" s="54">
        <f>+'1 In School Youth Part'!M13+'2 Out of School Youth Part'!M13</f>
        <v>5</v>
      </c>
      <c r="N13" s="62">
        <f>+'1 In School Youth Part'!N13+'2 Out of School Youth Part'!N13</f>
        <v>0</v>
      </c>
      <c r="O13" s="3"/>
      <c r="P13" s="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4" customFormat="1" ht="19.5" customHeight="1">
      <c r="A14" s="85" t="s">
        <v>23</v>
      </c>
      <c r="B14" s="44">
        <f>+'1 In School Youth Part'!B14+'2 Out of School Youth Part'!B14</f>
        <v>162</v>
      </c>
      <c r="C14" s="96">
        <f>+'1 In School Youth Part'!C14+'2 Out of School Youth Part'!C14</f>
        <v>23</v>
      </c>
      <c r="D14" s="55">
        <f t="shared" si="0"/>
        <v>0.1419753086419753</v>
      </c>
      <c r="E14" s="141">
        <f>+'1 In School Youth Part'!E14+'2 Out of School Youth Part'!E14</f>
        <v>15</v>
      </c>
      <c r="F14" s="54">
        <f>+'1 In School Youth Part'!F14+'2 Out of School Youth Part'!F14</f>
        <v>15</v>
      </c>
      <c r="G14" s="54">
        <f>+'1 In School Youth Part'!G14+'2 Out of School Youth Part'!G14</f>
        <v>15</v>
      </c>
      <c r="H14" s="54">
        <f>+'1 In School Youth Part'!H14+'2 Out of School Youth Part'!H14</f>
        <v>15</v>
      </c>
      <c r="I14" s="54">
        <f>+'1 In School Youth Part'!I14+'2 Out of School Youth Part'!I14</f>
        <v>13</v>
      </c>
      <c r="J14" s="54">
        <f>+'1 In School Youth Part'!J14+'2 Out of School Youth Part'!J14</f>
        <v>15</v>
      </c>
      <c r="K14" s="54">
        <f>+'1 In School Youth Part'!K14+'2 Out of School Youth Part'!K14</f>
        <v>0</v>
      </c>
      <c r="L14" s="54">
        <f>+'1 In School Youth Part'!L14+'2 Out of School Youth Part'!L14</f>
        <v>15</v>
      </c>
      <c r="M14" s="54">
        <f>+'1 In School Youth Part'!M14+'2 Out of School Youth Part'!M14</f>
        <v>15</v>
      </c>
      <c r="N14" s="62">
        <f>+'1 In School Youth Part'!N14+'2 Out of School Youth Part'!N14</f>
        <v>12</v>
      </c>
      <c r="O14" s="3"/>
      <c r="P14" s="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s="4" customFormat="1" ht="19.5" customHeight="1">
      <c r="A15" s="85" t="s">
        <v>24</v>
      </c>
      <c r="B15" s="44">
        <f>+'1 In School Youth Part'!B15+'2 Out of School Youth Part'!B15</f>
        <v>350</v>
      </c>
      <c r="C15" s="96">
        <f>+'1 In School Youth Part'!C15+'2 Out of School Youth Part'!C15</f>
        <v>310</v>
      </c>
      <c r="D15" s="55">
        <f t="shared" si="0"/>
        <v>0.8857142857142857</v>
      </c>
      <c r="E15" s="141">
        <f>+'1 In School Youth Part'!E15+'2 Out of School Youth Part'!E15</f>
        <v>270</v>
      </c>
      <c r="F15" s="54">
        <f>+'1 In School Youth Part'!F15+'2 Out of School Youth Part'!F15</f>
        <v>199</v>
      </c>
      <c r="G15" s="54">
        <f>+'1 In School Youth Part'!G15+'2 Out of School Youth Part'!G15</f>
        <v>105</v>
      </c>
      <c r="H15" s="54">
        <f>+'1 In School Youth Part'!H15+'2 Out of School Youth Part'!H15</f>
        <v>205</v>
      </c>
      <c r="I15" s="54">
        <f>+'1 In School Youth Part'!I15+'2 Out of School Youth Part'!I15</f>
        <v>181</v>
      </c>
      <c r="J15" s="54">
        <f>+'1 In School Youth Part'!J15+'2 Out of School Youth Part'!J15</f>
        <v>186</v>
      </c>
      <c r="K15" s="54">
        <f>+'1 In School Youth Part'!K15+'2 Out of School Youth Part'!K15</f>
        <v>24</v>
      </c>
      <c r="L15" s="54">
        <f>+'1 In School Youth Part'!L15+'2 Out of School Youth Part'!L15</f>
        <v>284</v>
      </c>
      <c r="M15" s="54">
        <f>+'1 In School Youth Part'!M15+'2 Out of School Youth Part'!M15</f>
        <v>310</v>
      </c>
      <c r="N15" s="62">
        <f>+'1 In School Youth Part'!N15+'2 Out of School Youth Part'!N15</f>
        <v>0</v>
      </c>
      <c r="O15" s="3"/>
      <c r="P15" s="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s="4" customFormat="1" ht="19.5" customHeight="1">
      <c r="A16" s="85" t="s">
        <v>25</v>
      </c>
      <c r="B16" s="44">
        <f>+'1 In School Youth Part'!B16+'2 Out of School Youth Part'!B16</f>
        <v>60</v>
      </c>
      <c r="C16" s="96">
        <f>+'1 In School Youth Part'!C16+'2 Out of School Youth Part'!C16</f>
        <v>37</v>
      </c>
      <c r="D16" s="55">
        <f t="shared" si="0"/>
        <v>0.6166666666666667</v>
      </c>
      <c r="E16" s="141">
        <f>+'1 In School Youth Part'!E16+'2 Out of School Youth Part'!E16</f>
        <v>0</v>
      </c>
      <c r="F16" s="54">
        <f>+'1 In School Youth Part'!F16+'2 Out of School Youth Part'!F16</f>
        <v>1</v>
      </c>
      <c r="G16" s="54">
        <f>+'1 In School Youth Part'!G16+'2 Out of School Youth Part'!G16</f>
        <v>0</v>
      </c>
      <c r="H16" s="54">
        <f>+'1 In School Youth Part'!H16+'2 Out of School Youth Part'!H16</f>
        <v>0</v>
      </c>
      <c r="I16" s="54">
        <f>+'1 In School Youth Part'!I16+'2 Out of School Youth Part'!I16</f>
        <v>1</v>
      </c>
      <c r="J16" s="54">
        <f>+'1 In School Youth Part'!J16+'2 Out of School Youth Part'!J16</f>
        <v>36</v>
      </c>
      <c r="K16" s="54">
        <f>+'1 In School Youth Part'!K16+'2 Out of School Youth Part'!K16</f>
        <v>1</v>
      </c>
      <c r="L16" s="54">
        <f>+'1 In School Youth Part'!L16+'2 Out of School Youth Part'!L16</f>
        <v>0</v>
      </c>
      <c r="M16" s="54">
        <f>+'1 In School Youth Part'!M16+'2 Out of School Youth Part'!M16</f>
        <v>0</v>
      </c>
      <c r="N16" s="62">
        <f>+'1 In School Youth Part'!N16+'2 Out of School Youth Part'!N16</f>
        <v>1</v>
      </c>
      <c r="O16" s="3"/>
      <c r="P16" s="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s="4" customFormat="1" ht="19.5" customHeight="1">
      <c r="A17" s="85" t="s">
        <v>26</v>
      </c>
      <c r="B17" s="44">
        <f>+'1 In School Youth Part'!B17+'2 Out of School Youth Part'!B17</f>
        <v>112</v>
      </c>
      <c r="C17" s="96">
        <f>+'1 In School Youth Part'!C17+'2 Out of School Youth Part'!C17</f>
        <v>63</v>
      </c>
      <c r="D17" s="55">
        <f t="shared" si="0"/>
        <v>0.5625</v>
      </c>
      <c r="E17" s="141">
        <f>+'1 In School Youth Part'!E17+'2 Out of School Youth Part'!E17</f>
        <v>45</v>
      </c>
      <c r="F17" s="54">
        <f>+'1 In School Youth Part'!F17+'2 Out of School Youth Part'!F17</f>
        <v>25</v>
      </c>
      <c r="G17" s="54">
        <f>+'1 In School Youth Part'!G17+'2 Out of School Youth Part'!G17</f>
        <v>0</v>
      </c>
      <c r="H17" s="54">
        <f>+'1 In School Youth Part'!H17+'2 Out of School Youth Part'!H17</f>
        <v>24</v>
      </c>
      <c r="I17" s="54">
        <f>+'1 In School Youth Part'!I17+'2 Out of School Youth Part'!I17</f>
        <v>45</v>
      </c>
      <c r="J17" s="54">
        <f>+'1 In School Youth Part'!J17+'2 Out of School Youth Part'!J17</f>
        <v>45</v>
      </c>
      <c r="K17" s="54">
        <f>+'1 In School Youth Part'!K17+'2 Out of School Youth Part'!K17</f>
        <v>45</v>
      </c>
      <c r="L17" s="54">
        <f>+'1 In School Youth Part'!L17+'2 Out of School Youth Part'!L17</f>
        <v>41</v>
      </c>
      <c r="M17" s="54">
        <f>+'1 In School Youth Part'!M17+'2 Out of School Youth Part'!M17</f>
        <v>45</v>
      </c>
      <c r="N17" s="62">
        <f>+'1 In School Youth Part'!N17+'2 Out of School Youth Part'!N17</f>
        <v>30</v>
      </c>
      <c r="O17" s="3"/>
      <c r="P17" s="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s="4" customFormat="1" ht="19.5" customHeight="1">
      <c r="A18" s="85" t="s">
        <v>27</v>
      </c>
      <c r="B18" s="44">
        <f>+'1 In School Youth Part'!B18+'2 Out of School Youth Part'!B18</f>
        <v>103</v>
      </c>
      <c r="C18" s="96">
        <f>+'1 In School Youth Part'!C18+'2 Out of School Youth Part'!C18</f>
        <v>49</v>
      </c>
      <c r="D18" s="55">
        <f t="shared" si="0"/>
        <v>0.47572815533980584</v>
      </c>
      <c r="E18" s="141">
        <f>+'1 In School Youth Part'!E18+'2 Out of School Youth Part'!E18</f>
        <v>23</v>
      </c>
      <c r="F18" s="54">
        <f>+'1 In School Youth Part'!F18+'2 Out of School Youth Part'!F18</f>
        <v>27</v>
      </c>
      <c r="G18" s="54">
        <f>+'1 In School Youth Part'!G18+'2 Out of School Youth Part'!G18</f>
        <v>12</v>
      </c>
      <c r="H18" s="54">
        <f>+'1 In School Youth Part'!H18+'2 Out of School Youth Part'!H18</f>
        <v>34</v>
      </c>
      <c r="I18" s="54">
        <f>+'1 In School Youth Part'!I18+'2 Out of School Youth Part'!I18</f>
        <v>34</v>
      </c>
      <c r="J18" s="54">
        <f>+'1 In School Youth Part'!J18+'2 Out of School Youth Part'!J18</f>
        <v>21</v>
      </c>
      <c r="K18" s="54">
        <f>+'1 In School Youth Part'!K18+'2 Out of School Youth Part'!K18</f>
        <v>3</v>
      </c>
      <c r="L18" s="54">
        <f>+'1 In School Youth Part'!L18+'2 Out of School Youth Part'!L18</f>
        <v>36</v>
      </c>
      <c r="M18" s="54">
        <f>+'1 In School Youth Part'!M18+'2 Out of School Youth Part'!M18</f>
        <v>25</v>
      </c>
      <c r="N18" s="62">
        <f>+'1 In School Youth Part'!N18+'2 Out of School Youth Part'!N18</f>
        <v>0</v>
      </c>
      <c r="O18" s="3"/>
      <c r="P18" s="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s="4" customFormat="1" ht="19.5" customHeight="1">
      <c r="A19" s="85" t="s">
        <v>28</v>
      </c>
      <c r="B19" s="44">
        <f>+'1 In School Youth Part'!B19+'2 Out of School Youth Part'!B19</f>
        <v>67</v>
      </c>
      <c r="C19" s="96">
        <f>+'1 In School Youth Part'!C19+'2 Out of School Youth Part'!C19</f>
        <v>28</v>
      </c>
      <c r="D19" s="55">
        <f t="shared" si="0"/>
        <v>0.417910447761194</v>
      </c>
      <c r="E19" s="141">
        <f>+'1 In School Youth Part'!E19+'2 Out of School Youth Part'!E19</f>
        <v>1</v>
      </c>
      <c r="F19" s="54">
        <f>+'1 In School Youth Part'!F19+'2 Out of School Youth Part'!F19</f>
        <v>13</v>
      </c>
      <c r="G19" s="54">
        <f>+'1 In School Youth Part'!G19+'2 Out of School Youth Part'!G19</f>
        <v>27</v>
      </c>
      <c r="H19" s="54">
        <f>+'1 In School Youth Part'!H19+'2 Out of School Youth Part'!H19</f>
        <v>27</v>
      </c>
      <c r="I19" s="54">
        <f>+'1 In School Youth Part'!I19+'2 Out of School Youth Part'!I19</f>
        <v>13</v>
      </c>
      <c r="J19" s="54">
        <f>+'1 In School Youth Part'!J19+'2 Out of School Youth Part'!J19</f>
        <v>28</v>
      </c>
      <c r="K19" s="54">
        <f>+'1 In School Youth Part'!K19+'2 Out of School Youth Part'!K19</f>
        <v>27</v>
      </c>
      <c r="L19" s="54">
        <f>+'1 In School Youth Part'!L19+'2 Out of School Youth Part'!L19</f>
        <v>27</v>
      </c>
      <c r="M19" s="54">
        <f>+'1 In School Youth Part'!M19+'2 Out of School Youth Part'!M19</f>
        <v>27</v>
      </c>
      <c r="N19" s="62">
        <f>+'1 In School Youth Part'!N19+'2 Out of School Youth Part'!N19</f>
        <v>27</v>
      </c>
      <c r="O19" s="3"/>
      <c r="P19" s="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s="4" customFormat="1" ht="19.5" customHeight="1">
      <c r="A20" s="85" t="s">
        <v>29</v>
      </c>
      <c r="B20" s="44">
        <f>+'1 In School Youth Part'!B20+'2 Out of School Youth Part'!B20</f>
        <v>84</v>
      </c>
      <c r="C20" s="96">
        <f>+'1 In School Youth Part'!C20+'2 Out of School Youth Part'!C20</f>
        <v>54</v>
      </c>
      <c r="D20" s="55">
        <f t="shared" si="0"/>
        <v>0.6428571428571429</v>
      </c>
      <c r="E20" s="141">
        <f>+'1 In School Youth Part'!E20+'2 Out of School Youth Part'!E20</f>
        <v>54</v>
      </c>
      <c r="F20" s="54">
        <f>+'1 In School Youth Part'!F20+'2 Out of School Youth Part'!F20</f>
        <v>54</v>
      </c>
      <c r="G20" s="54">
        <f>+'1 In School Youth Part'!G20+'2 Out of School Youth Part'!G20</f>
        <v>43</v>
      </c>
      <c r="H20" s="54">
        <f>+'1 In School Youth Part'!H20+'2 Out of School Youth Part'!H20</f>
        <v>23</v>
      </c>
      <c r="I20" s="54">
        <f>+'1 In School Youth Part'!I20+'2 Out of School Youth Part'!I20</f>
        <v>23</v>
      </c>
      <c r="J20" s="54">
        <f>+'1 In School Youth Part'!J20+'2 Out of School Youth Part'!J20</f>
        <v>2</v>
      </c>
      <c r="K20" s="54">
        <f>+'1 In School Youth Part'!K20+'2 Out of School Youth Part'!K20</f>
        <v>53</v>
      </c>
      <c r="L20" s="54">
        <f>+'1 In School Youth Part'!L20+'2 Out of School Youth Part'!L20</f>
        <v>36</v>
      </c>
      <c r="M20" s="54">
        <f>+'1 In School Youth Part'!M20+'2 Out of School Youth Part'!M20</f>
        <v>54</v>
      </c>
      <c r="N20" s="62">
        <f>+'1 In School Youth Part'!N20+'2 Out of School Youth Part'!N20</f>
        <v>0</v>
      </c>
      <c r="O20" s="3"/>
      <c r="P20" s="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s="4" customFormat="1" ht="19.5" customHeight="1" thickBot="1">
      <c r="A21" s="87" t="s">
        <v>43</v>
      </c>
      <c r="B21" s="99">
        <f>+'1 In School Youth Part'!B21+'2 Out of School Youth Part'!B21</f>
        <v>105</v>
      </c>
      <c r="C21" s="98">
        <f>+'1 In School Youth Part'!C21+'2 Out of School Youth Part'!C21</f>
        <v>30</v>
      </c>
      <c r="D21" s="70">
        <f t="shared" si="0"/>
        <v>0.2857142857142857</v>
      </c>
      <c r="E21" s="141">
        <f>+'1 In School Youth Part'!E21+'2 Out of School Youth Part'!E21</f>
        <v>30</v>
      </c>
      <c r="F21" s="54">
        <f>+'1 In School Youth Part'!F21+'2 Out of School Youth Part'!F21</f>
        <v>22</v>
      </c>
      <c r="G21" s="54">
        <f>+'1 In School Youth Part'!G21+'2 Out of School Youth Part'!G21</f>
        <v>28</v>
      </c>
      <c r="H21" s="54">
        <f>+'1 In School Youth Part'!H21+'2 Out of School Youth Part'!H21</f>
        <v>0</v>
      </c>
      <c r="I21" s="54">
        <f>+'1 In School Youth Part'!I21+'2 Out of School Youth Part'!I21</f>
        <v>28</v>
      </c>
      <c r="J21" s="54">
        <f>+'1 In School Youth Part'!J21+'2 Out of School Youth Part'!J21</f>
        <v>0</v>
      </c>
      <c r="K21" s="54">
        <f>+'1 In School Youth Part'!K21+'2 Out of School Youth Part'!K21</f>
        <v>30</v>
      </c>
      <c r="L21" s="54">
        <f>+'1 In School Youth Part'!L21+'2 Out of School Youth Part'!L21</f>
        <v>2</v>
      </c>
      <c r="M21" s="54">
        <f>+'1 In School Youth Part'!M21+'2 Out of School Youth Part'!M21</f>
        <v>2</v>
      </c>
      <c r="N21" s="159">
        <f>+'1 In School Youth Part'!N21+'2 Out of School Youth Part'!N21</f>
        <v>2</v>
      </c>
      <c r="O21" s="3"/>
      <c r="P21" s="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s="4" customFormat="1" ht="19.5" customHeight="1" thickBot="1">
      <c r="A22" s="88" t="s">
        <v>0</v>
      </c>
      <c r="B22" s="78">
        <f>SUM(B6:B21)</f>
        <v>1889</v>
      </c>
      <c r="C22" s="101">
        <f>SUM(C6:C21)</f>
        <v>1086</v>
      </c>
      <c r="D22" s="77">
        <f t="shared" si="0"/>
        <v>0.5749073583906829</v>
      </c>
      <c r="E22" s="142">
        <f>SUM(E6:E21)</f>
        <v>727</v>
      </c>
      <c r="F22" s="76">
        <f aca="true" t="shared" si="1" ref="F22:N22">SUM(F6:F21)</f>
        <v>607</v>
      </c>
      <c r="G22" s="101">
        <f t="shared" si="1"/>
        <v>465</v>
      </c>
      <c r="H22" s="101">
        <f t="shared" si="1"/>
        <v>484</v>
      </c>
      <c r="I22" s="101">
        <f t="shared" si="1"/>
        <v>585</v>
      </c>
      <c r="J22" s="101">
        <f t="shared" si="1"/>
        <v>650</v>
      </c>
      <c r="K22" s="101">
        <f t="shared" si="1"/>
        <v>436</v>
      </c>
      <c r="L22" s="101">
        <f t="shared" si="1"/>
        <v>603</v>
      </c>
      <c r="M22" s="101">
        <f t="shared" si="1"/>
        <v>774</v>
      </c>
      <c r="N22" s="84">
        <f t="shared" si="1"/>
        <v>196</v>
      </c>
      <c r="O22" s="13"/>
      <c r="P22" s="3"/>
      <c r="Q22" s="11"/>
      <c r="R22" s="5"/>
      <c r="S22" s="5"/>
      <c r="T22" s="5"/>
      <c r="U22" s="5"/>
      <c r="V22" s="5"/>
      <c r="W22" s="13"/>
      <c r="X22" s="13"/>
      <c r="Y22" s="13"/>
      <c r="Z22" s="13"/>
      <c r="AA22" s="13"/>
      <c r="AB22" s="13"/>
      <c r="AC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14" ht="76.5" customHeight="1" thickBot="1">
      <c r="A23" s="246" t="s">
        <v>89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</row>
    <row r="24" ht="12.75">
      <c r="A24" s="136"/>
    </row>
  </sheetData>
  <sheetProtection/>
  <mergeCells count="7">
    <mergeCell ref="A23:N23"/>
    <mergeCell ref="A1:N1"/>
    <mergeCell ref="B4:D4"/>
    <mergeCell ref="E4:N4"/>
    <mergeCell ref="A2:N2"/>
    <mergeCell ref="A3:N3"/>
    <mergeCell ref="A4:A5"/>
  </mergeCells>
  <printOptions horizontalCentered="1" verticalCentered="1"/>
  <pageMargins left="0.51" right="0.5" top="0.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O22" sqref="O22"/>
    </sheetView>
  </sheetViews>
  <sheetFormatPr defaultColWidth="9.140625" defaultRowHeight="12.75"/>
  <cols>
    <col min="1" max="1" width="19.140625" style="0" customWidth="1"/>
    <col min="2" max="2" width="7.1406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68" t="str">
        <f>+'1 In School Youth Part'!A1:N1</f>
        <v>TAB 7 - WIOA TITLE I PARTICIPANT SUMMARY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</row>
    <row r="2" spans="1:15" ht="21.75" customHeight="1">
      <c r="A2" s="277" t="str">
        <f>'1 In School Youth Part'!$A$2</f>
        <v>FY18 QUARTER ENDING SEPTEMBER 30, 2017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1"/>
    </row>
    <row r="3" spans="1:15" ht="21.75" customHeight="1" thickBot="1">
      <c r="A3" s="282" t="s">
        <v>54</v>
      </c>
      <c r="B3" s="283"/>
      <c r="C3" s="283"/>
      <c r="D3" s="283"/>
      <c r="E3" s="283"/>
      <c r="F3" s="283"/>
      <c r="G3" s="283"/>
      <c r="H3" s="283"/>
      <c r="I3" s="283"/>
      <c r="J3" s="283"/>
      <c r="K3" s="257"/>
      <c r="L3" s="257"/>
      <c r="M3" s="257"/>
      <c r="N3" s="257"/>
      <c r="O3" s="258"/>
    </row>
    <row r="4" spans="1:15" ht="25.5" customHeight="1">
      <c r="A4" s="262" t="s">
        <v>81</v>
      </c>
      <c r="B4" s="276" t="s">
        <v>6</v>
      </c>
      <c r="C4" s="276"/>
      <c r="D4" s="272"/>
      <c r="E4" s="273" t="s">
        <v>7</v>
      </c>
      <c r="F4" s="274"/>
      <c r="G4" s="275"/>
      <c r="H4" s="273" t="s">
        <v>8</v>
      </c>
      <c r="I4" s="281"/>
      <c r="J4" s="139" t="s">
        <v>74</v>
      </c>
      <c r="K4" s="271" t="s">
        <v>73</v>
      </c>
      <c r="L4" s="272"/>
      <c r="M4" s="138" t="s">
        <v>75</v>
      </c>
      <c r="N4" s="273" t="s">
        <v>57</v>
      </c>
      <c r="O4" s="275"/>
    </row>
    <row r="5" spans="1:15" ht="30" customHeight="1" thickBot="1">
      <c r="A5" s="263"/>
      <c r="B5" s="8" t="s">
        <v>3</v>
      </c>
      <c r="C5" s="8" t="s">
        <v>4</v>
      </c>
      <c r="D5" s="22" t="s">
        <v>38</v>
      </c>
      <c r="E5" s="8" t="s">
        <v>3</v>
      </c>
      <c r="F5" s="8" t="s">
        <v>4</v>
      </c>
      <c r="G5" s="22" t="s">
        <v>38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41">
        <v>0</v>
      </c>
      <c r="C6" s="42">
        <v>0</v>
      </c>
      <c r="D6" s="55">
        <f>IF(B6&gt;0,C6/B6,0)</f>
        <v>0</v>
      </c>
      <c r="E6" s="44">
        <v>0</v>
      </c>
      <c r="F6" s="45">
        <v>0</v>
      </c>
      <c r="G6" s="55">
        <f>IF(E6&gt;0,F6/E6,0)</f>
        <v>0</v>
      </c>
      <c r="H6" s="46">
        <v>0</v>
      </c>
      <c r="I6" s="47">
        <v>0</v>
      </c>
      <c r="J6" s="48">
        <v>0</v>
      </c>
      <c r="K6" s="153">
        <f>IF(I6&gt;0,J6/I6,0)</f>
        <v>0</v>
      </c>
      <c r="L6" s="43">
        <f>IF(C6&gt;0,(F6+I6-J6)/C6,0)</f>
        <v>0</v>
      </c>
      <c r="M6" s="49">
        <v>0</v>
      </c>
      <c r="N6" s="44">
        <v>0</v>
      </c>
      <c r="O6" s="50">
        <v>0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v>15</v>
      </c>
      <c r="C7" s="42">
        <v>1</v>
      </c>
      <c r="D7" s="51">
        <f aca="true" t="shared" si="0" ref="D6:D22">C7/B7</f>
        <v>0.06666666666666667</v>
      </c>
      <c r="E7" s="44">
        <v>8</v>
      </c>
      <c r="F7" s="45">
        <v>0</v>
      </c>
      <c r="G7" s="43">
        <f aca="true" t="shared" si="1" ref="G7:G12">F7/E7</f>
        <v>0</v>
      </c>
      <c r="H7" s="46">
        <v>3</v>
      </c>
      <c r="I7" s="47">
        <v>0</v>
      </c>
      <c r="J7" s="52">
        <v>0</v>
      </c>
      <c r="K7" s="153">
        <f aca="true" t="shared" si="2" ref="K7:K22">(E7+H7)/B7</f>
        <v>0.7333333333333333</v>
      </c>
      <c r="L7" s="43">
        <f aca="true" t="shared" si="3" ref="L7:L22">IF(C7&gt;0,(F7+I7-J7)/C7,0)</f>
        <v>0</v>
      </c>
      <c r="M7" s="49">
        <v>0</v>
      </c>
      <c r="N7" s="44">
        <v>12</v>
      </c>
      <c r="O7" s="50">
        <v>0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53">
        <v>24</v>
      </c>
      <c r="C8" s="54">
        <v>5</v>
      </c>
      <c r="D8" s="55">
        <f t="shared" si="0"/>
        <v>0.20833333333333334</v>
      </c>
      <c r="E8" s="56">
        <v>12</v>
      </c>
      <c r="F8" s="57">
        <v>2</v>
      </c>
      <c r="G8" s="51">
        <f t="shared" si="1"/>
        <v>0.16666666666666666</v>
      </c>
      <c r="H8" s="58">
        <v>5</v>
      </c>
      <c r="I8" s="59">
        <v>2</v>
      </c>
      <c r="J8" s="60">
        <v>0</v>
      </c>
      <c r="K8" s="153">
        <f t="shared" si="2"/>
        <v>0.7083333333333334</v>
      </c>
      <c r="L8" s="43">
        <f t="shared" si="3"/>
        <v>0.8</v>
      </c>
      <c r="M8" s="61">
        <v>12.88</v>
      </c>
      <c r="N8" s="56">
        <v>14</v>
      </c>
      <c r="O8" s="62">
        <v>5</v>
      </c>
      <c r="P8" s="3"/>
    </row>
    <row r="9" spans="1:17" s="4" customFormat="1" ht="21.75" customHeight="1">
      <c r="A9" s="85" t="str">
        <f>'1 In School Youth Part'!A9</f>
        <v>Brockton</v>
      </c>
      <c r="B9" s="53">
        <v>7</v>
      </c>
      <c r="C9" s="54">
        <v>0</v>
      </c>
      <c r="D9" s="55">
        <f>IF(B9&gt;0,C9/B9,0)</f>
        <v>0</v>
      </c>
      <c r="E9" s="56">
        <v>2</v>
      </c>
      <c r="F9" s="57">
        <v>0</v>
      </c>
      <c r="G9" s="55">
        <f>IF(E9&gt;0,F9/E9,0)</f>
        <v>0</v>
      </c>
      <c r="H9" s="63">
        <v>3</v>
      </c>
      <c r="I9" s="64">
        <v>0</v>
      </c>
      <c r="J9" s="60">
        <v>0</v>
      </c>
      <c r="K9" s="153">
        <f>IF(I9&gt;0,J9/I9,0)</f>
        <v>0</v>
      </c>
      <c r="L9" s="43">
        <f t="shared" si="3"/>
        <v>0</v>
      </c>
      <c r="M9" s="61">
        <v>0</v>
      </c>
      <c r="N9" s="56">
        <v>5</v>
      </c>
      <c r="O9" s="62">
        <v>0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53">
        <v>0</v>
      </c>
      <c r="C10" s="54">
        <v>0</v>
      </c>
      <c r="D10" s="55">
        <f>IF(B10&gt;0,C10/B10,0)</f>
        <v>0</v>
      </c>
      <c r="E10" s="56">
        <v>0</v>
      </c>
      <c r="F10" s="57">
        <v>0</v>
      </c>
      <c r="G10" s="55">
        <f>IF(E10&gt;0,F10/E10,0)</f>
        <v>0</v>
      </c>
      <c r="H10" s="63">
        <v>0</v>
      </c>
      <c r="I10" s="64">
        <v>0</v>
      </c>
      <c r="J10" s="60">
        <v>0</v>
      </c>
      <c r="K10" s="153">
        <f>IF(I10&gt;0,J10/I10,0)</f>
        <v>0</v>
      </c>
      <c r="L10" s="43">
        <f t="shared" si="3"/>
        <v>0</v>
      </c>
      <c r="M10" s="61">
        <v>0</v>
      </c>
      <c r="N10" s="56">
        <v>0</v>
      </c>
      <c r="O10" s="62">
        <v>0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53">
        <v>0</v>
      </c>
      <c r="C11" s="54">
        <v>0</v>
      </c>
      <c r="D11" s="55">
        <f>IF(B11&gt;0,C11/B11,0)</f>
        <v>0</v>
      </c>
      <c r="E11" s="56">
        <v>0</v>
      </c>
      <c r="F11" s="57">
        <v>0</v>
      </c>
      <c r="G11" s="55">
        <f>IF(E11&gt;0,F11/E11,0)</f>
        <v>0</v>
      </c>
      <c r="H11" s="66">
        <v>0</v>
      </c>
      <c r="I11" s="67">
        <v>0</v>
      </c>
      <c r="J11" s="60">
        <v>0</v>
      </c>
      <c r="K11" s="153">
        <f>IF(I11&gt;0,J11/I11,0)</f>
        <v>0</v>
      </c>
      <c r="L11" s="43">
        <f t="shared" si="3"/>
        <v>0</v>
      </c>
      <c r="M11" s="61">
        <v>0</v>
      </c>
      <c r="N11" s="56">
        <v>0</v>
      </c>
      <c r="O11" s="62">
        <v>0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53">
        <v>6</v>
      </c>
      <c r="C12" s="54">
        <v>0</v>
      </c>
      <c r="D12" s="55">
        <f t="shared" si="0"/>
        <v>0</v>
      </c>
      <c r="E12" s="56">
        <v>2</v>
      </c>
      <c r="F12" s="57">
        <v>0</v>
      </c>
      <c r="G12" s="55">
        <f t="shared" si="1"/>
        <v>0</v>
      </c>
      <c r="H12" s="63">
        <v>2</v>
      </c>
      <c r="I12" s="64">
        <v>0</v>
      </c>
      <c r="J12" s="60">
        <v>0</v>
      </c>
      <c r="K12" s="153">
        <f t="shared" si="2"/>
        <v>0.6666666666666666</v>
      </c>
      <c r="L12" s="43">
        <f t="shared" si="3"/>
        <v>0</v>
      </c>
      <c r="M12" s="61">
        <v>0</v>
      </c>
      <c r="N12" s="56">
        <v>5</v>
      </c>
      <c r="O12" s="62">
        <v>0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53">
        <v>25</v>
      </c>
      <c r="C13" s="54">
        <v>0</v>
      </c>
      <c r="D13" s="55">
        <f t="shared" si="0"/>
        <v>0</v>
      </c>
      <c r="E13" s="56">
        <v>4</v>
      </c>
      <c r="F13" s="57">
        <v>0</v>
      </c>
      <c r="G13" s="51">
        <f aca="true" t="shared" si="4" ref="G13:G22">F13/E13</f>
        <v>0</v>
      </c>
      <c r="H13" s="58">
        <v>17</v>
      </c>
      <c r="I13" s="59">
        <v>0</v>
      </c>
      <c r="J13" s="60">
        <v>0</v>
      </c>
      <c r="K13" s="153">
        <f t="shared" si="2"/>
        <v>0.84</v>
      </c>
      <c r="L13" s="43">
        <f t="shared" si="3"/>
        <v>0</v>
      </c>
      <c r="M13" s="61">
        <v>0</v>
      </c>
      <c r="N13" s="56">
        <v>20</v>
      </c>
      <c r="O13" s="62">
        <v>0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53">
        <v>0</v>
      </c>
      <c r="C14" s="54">
        <v>0</v>
      </c>
      <c r="D14" s="55">
        <f>IF(B14&gt;0,C14/B14,0)</f>
        <v>0</v>
      </c>
      <c r="E14" s="56">
        <v>0</v>
      </c>
      <c r="F14" s="57">
        <v>0</v>
      </c>
      <c r="G14" s="55">
        <f>IF(E14&gt;0,F14/E14,0)</f>
        <v>0</v>
      </c>
      <c r="H14" s="63">
        <v>0</v>
      </c>
      <c r="I14" s="64">
        <v>0</v>
      </c>
      <c r="J14" s="60">
        <v>0</v>
      </c>
      <c r="K14" s="153">
        <f>IF(B14&gt;0,(E14+H14)/B14,0)</f>
        <v>0</v>
      </c>
      <c r="L14" s="43">
        <f t="shared" si="3"/>
        <v>0</v>
      </c>
      <c r="M14" s="61">
        <v>0</v>
      </c>
      <c r="N14" s="56">
        <v>0</v>
      </c>
      <c r="O14" s="62">
        <v>0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53">
        <v>88</v>
      </c>
      <c r="C15" s="54">
        <v>24</v>
      </c>
      <c r="D15" s="55">
        <f t="shared" si="0"/>
        <v>0.2727272727272727</v>
      </c>
      <c r="E15" s="56">
        <v>19</v>
      </c>
      <c r="F15" s="57">
        <v>3</v>
      </c>
      <c r="G15" s="55">
        <f t="shared" si="4"/>
        <v>0.15789473684210525</v>
      </c>
      <c r="H15" s="63">
        <v>47</v>
      </c>
      <c r="I15" s="64">
        <v>18</v>
      </c>
      <c r="J15" s="60">
        <v>0</v>
      </c>
      <c r="K15" s="153">
        <f t="shared" si="2"/>
        <v>0.75</v>
      </c>
      <c r="L15" s="43">
        <f t="shared" si="3"/>
        <v>0.875</v>
      </c>
      <c r="M15" s="61">
        <v>11</v>
      </c>
      <c r="N15" s="56">
        <v>60</v>
      </c>
      <c r="O15" s="62">
        <v>22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53">
        <v>0</v>
      </c>
      <c r="C16" s="54">
        <v>0</v>
      </c>
      <c r="D16" s="55">
        <f>IF(B16&gt;0,C16/B16,0)</f>
        <v>0</v>
      </c>
      <c r="E16" s="56">
        <v>0</v>
      </c>
      <c r="F16" s="57">
        <v>0</v>
      </c>
      <c r="G16" s="55">
        <f>IF(E16&gt;0,F16/E16,0)</f>
        <v>0</v>
      </c>
      <c r="H16" s="63">
        <v>0</v>
      </c>
      <c r="I16" s="64">
        <v>0</v>
      </c>
      <c r="J16" s="60">
        <v>0</v>
      </c>
      <c r="K16" s="153">
        <f>IF(I16&gt;0,J16/I16,0)</f>
        <v>0</v>
      </c>
      <c r="L16" s="43">
        <f t="shared" si="3"/>
        <v>0</v>
      </c>
      <c r="M16" s="61">
        <v>0</v>
      </c>
      <c r="N16" s="56">
        <v>0</v>
      </c>
      <c r="O16" s="62">
        <v>0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53">
        <v>36</v>
      </c>
      <c r="C17" s="54">
        <v>9</v>
      </c>
      <c r="D17" s="55">
        <f t="shared" si="0"/>
        <v>0.25</v>
      </c>
      <c r="E17" s="56">
        <v>12</v>
      </c>
      <c r="F17" s="57">
        <v>2</v>
      </c>
      <c r="G17" s="55">
        <f t="shared" si="4"/>
        <v>0.16666666666666666</v>
      </c>
      <c r="H17" s="63">
        <v>18</v>
      </c>
      <c r="I17" s="64">
        <v>1</v>
      </c>
      <c r="J17" s="60">
        <v>0</v>
      </c>
      <c r="K17" s="153">
        <f t="shared" si="2"/>
        <v>0.8333333333333334</v>
      </c>
      <c r="L17" s="43">
        <f t="shared" si="3"/>
        <v>0.3333333333333333</v>
      </c>
      <c r="M17" s="61">
        <v>11</v>
      </c>
      <c r="N17" s="56">
        <v>30</v>
      </c>
      <c r="O17" s="62">
        <v>2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53">
        <v>17</v>
      </c>
      <c r="C18" s="54">
        <v>5</v>
      </c>
      <c r="D18" s="55">
        <f t="shared" si="0"/>
        <v>0.29411764705882354</v>
      </c>
      <c r="E18" s="56">
        <v>7</v>
      </c>
      <c r="F18" s="57">
        <v>2</v>
      </c>
      <c r="G18" s="55">
        <f t="shared" si="4"/>
        <v>0.2857142857142857</v>
      </c>
      <c r="H18" s="63">
        <v>9</v>
      </c>
      <c r="I18" s="64">
        <v>1</v>
      </c>
      <c r="J18" s="60">
        <v>0</v>
      </c>
      <c r="K18" s="153">
        <f t="shared" si="2"/>
        <v>0.9411764705882353</v>
      </c>
      <c r="L18" s="43">
        <f t="shared" si="3"/>
        <v>0.6</v>
      </c>
      <c r="M18" s="61">
        <v>10.5</v>
      </c>
      <c r="N18" s="56">
        <v>23</v>
      </c>
      <c r="O18" s="62">
        <v>2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53">
        <v>20</v>
      </c>
      <c r="C19" s="54">
        <v>0</v>
      </c>
      <c r="D19" s="55">
        <f>IF(B19&gt;0,C19/B19,0)</f>
        <v>0</v>
      </c>
      <c r="E19" s="56">
        <v>7</v>
      </c>
      <c r="F19" s="57">
        <v>0</v>
      </c>
      <c r="G19" s="55">
        <f>IF(E19&gt;0,F19/E19,0)</f>
        <v>0</v>
      </c>
      <c r="H19" s="46">
        <v>9</v>
      </c>
      <c r="I19" s="47">
        <v>0</v>
      </c>
      <c r="J19" s="48">
        <v>0</v>
      </c>
      <c r="K19" s="153">
        <f>IF(I19&gt;0,J19/I19,0)</f>
        <v>0</v>
      </c>
      <c r="L19" s="186">
        <f t="shared" si="3"/>
        <v>0</v>
      </c>
      <c r="M19" s="61">
        <v>0</v>
      </c>
      <c r="N19" s="56">
        <v>18</v>
      </c>
      <c r="O19" s="62">
        <v>0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53">
        <v>11</v>
      </c>
      <c r="C20" s="54">
        <v>2</v>
      </c>
      <c r="D20" s="55">
        <f t="shared" si="0"/>
        <v>0.18181818181818182</v>
      </c>
      <c r="E20" s="56">
        <v>2</v>
      </c>
      <c r="F20" s="57">
        <v>0</v>
      </c>
      <c r="G20" s="43">
        <f t="shared" si="4"/>
        <v>0</v>
      </c>
      <c r="H20" s="46">
        <v>8</v>
      </c>
      <c r="I20" s="47">
        <v>0</v>
      </c>
      <c r="J20" s="48">
        <v>0</v>
      </c>
      <c r="K20" s="153">
        <f t="shared" si="2"/>
        <v>0.9090909090909091</v>
      </c>
      <c r="L20" s="43">
        <f t="shared" si="3"/>
        <v>0</v>
      </c>
      <c r="M20" s="61">
        <v>0</v>
      </c>
      <c r="N20" s="56">
        <v>9</v>
      </c>
      <c r="O20" s="62">
        <v>2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68">
        <v>40</v>
      </c>
      <c r="C21" s="69">
        <v>2</v>
      </c>
      <c r="D21" s="70">
        <f>IF(B21&gt;0,C21/B21,0)</f>
        <v>0.05</v>
      </c>
      <c r="E21" s="71">
        <v>32</v>
      </c>
      <c r="F21" s="72">
        <v>1</v>
      </c>
      <c r="G21" s="51">
        <f>IF(E21&gt;0,F21/E21,0)</f>
        <v>0.03125</v>
      </c>
      <c r="H21" s="58">
        <v>4</v>
      </c>
      <c r="I21" s="59">
        <v>1</v>
      </c>
      <c r="J21" s="52">
        <v>0</v>
      </c>
      <c r="K21" s="153">
        <f>IF(B21&gt;0,(E21+H21)/B21,0)</f>
        <v>0.9</v>
      </c>
      <c r="L21" s="51">
        <f t="shared" si="3"/>
        <v>1</v>
      </c>
      <c r="M21" s="73">
        <v>11</v>
      </c>
      <c r="N21" s="71">
        <v>35</v>
      </c>
      <c r="O21" s="74">
        <v>1</v>
      </c>
      <c r="P21" s="3"/>
      <c r="Q21" s="20"/>
    </row>
    <row r="22" spans="1:17" s="4" customFormat="1" ht="21.75" customHeight="1" thickBot="1">
      <c r="A22" s="88" t="s">
        <v>0</v>
      </c>
      <c r="B22" s="75">
        <f>SUM(B6:B21)</f>
        <v>289</v>
      </c>
      <c r="C22" s="76">
        <f>SUM(C6:C21)</f>
        <v>48</v>
      </c>
      <c r="D22" s="77">
        <f t="shared" si="0"/>
        <v>0.16608996539792387</v>
      </c>
      <c r="E22" s="78">
        <f>SUM(E6:E21)</f>
        <v>107</v>
      </c>
      <c r="F22" s="79">
        <f>SUM(F6:F21)</f>
        <v>10</v>
      </c>
      <c r="G22" s="77">
        <f t="shared" si="4"/>
        <v>0.09345794392523364</v>
      </c>
      <c r="H22" s="80">
        <f>SUM(H6:H21)</f>
        <v>125</v>
      </c>
      <c r="I22" s="81">
        <f>SUM(I6:I21)</f>
        <v>23</v>
      </c>
      <c r="J22" s="82">
        <f>SUM(J6:J21)</f>
        <v>0</v>
      </c>
      <c r="K22" s="104">
        <f t="shared" si="2"/>
        <v>0.8027681660899654</v>
      </c>
      <c r="L22" s="77">
        <f t="shared" si="3"/>
        <v>0.6875</v>
      </c>
      <c r="M22" s="83">
        <v>11.31</v>
      </c>
      <c r="N22" s="78">
        <f>SUM(N6:N21)</f>
        <v>231</v>
      </c>
      <c r="O22" s="84">
        <f>SUM(O6:O21)</f>
        <v>34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84" t="s">
        <v>70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6"/>
      <c r="P24" s="3"/>
      <c r="Q24" s="24"/>
    </row>
    <row r="25" spans="1:17" s="4" customFormat="1" ht="12" customHeight="1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6"/>
      <c r="P25" s="3"/>
      <c r="Q25" s="24"/>
    </row>
    <row r="26" spans="1:16" ht="6.75" customHeight="1" thickBot="1">
      <c r="A26" s="278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80"/>
      <c r="P26" s="6"/>
    </row>
  </sheetData>
  <sheetProtection/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29" sqref="A29"/>
    </sheetView>
  </sheetViews>
  <sheetFormatPr defaultColWidth="9.140625" defaultRowHeight="12.75"/>
  <cols>
    <col min="1" max="1" width="19.140625" style="0" customWidth="1"/>
    <col min="2" max="2" width="7.1406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68" t="str">
        <f>+'1 In School Youth Part'!A1:N1</f>
        <v>TAB 7 - WIOA TITLE I PARTICIPANT SUMMARY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</row>
    <row r="2" spans="1:15" ht="21.75" customHeight="1">
      <c r="A2" s="277" t="str">
        <f>'1 In School Youth Part'!$A$2</f>
        <v>FY18 QUARTER ENDING SEPTEMBER 30, 2017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1"/>
    </row>
    <row r="3" spans="1:15" ht="21.75" customHeight="1" thickBot="1">
      <c r="A3" s="282" t="s">
        <v>56</v>
      </c>
      <c r="B3" s="283"/>
      <c r="C3" s="283"/>
      <c r="D3" s="283"/>
      <c r="E3" s="283"/>
      <c r="F3" s="283"/>
      <c r="G3" s="283"/>
      <c r="H3" s="283"/>
      <c r="I3" s="283"/>
      <c r="J3" s="283"/>
      <c r="K3" s="257"/>
      <c r="L3" s="257"/>
      <c r="M3" s="257"/>
      <c r="N3" s="257"/>
      <c r="O3" s="258"/>
    </row>
    <row r="4" spans="1:15" ht="25.5" customHeight="1">
      <c r="A4" s="262" t="s">
        <v>81</v>
      </c>
      <c r="B4" s="276" t="s">
        <v>6</v>
      </c>
      <c r="C4" s="276"/>
      <c r="D4" s="272"/>
      <c r="E4" s="273" t="s">
        <v>7</v>
      </c>
      <c r="F4" s="274"/>
      <c r="G4" s="275"/>
      <c r="H4" s="273" t="s">
        <v>8</v>
      </c>
      <c r="I4" s="287"/>
      <c r="J4" s="139" t="s">
        <v>74</v>
      </c>
      <c r="K4" s="271" t="s">
        <v>73</v>
      </c>
      <c r="L4" s="272"/>
      <c r="M4" s="138" t="s">
        <v>75</v>
      </c>
      <c r="N4" s="273" t="s">
        <v>57</v>
      </c>
      <c r="O4" s="275"/>
    </row>
    <row r="5" spans="1:15" ht="30" customHeight="1" thickBot="1">
      <c r="A5" s="263"/>
      <c r="B5" s="8" t="s">
        <v>3</v>
      </c>
      <c r="C5" s="8" t="s">
        <v>4</v>
      </c>
      <c r="D5" s="22" t="s">
        <v>38</v>
      </c>
      <c r="E5" s="8" t="s">
        <v>3</v>
      </c>
      <c r="F5" s="8" t="s">
        <v>4</v>
      </c>
      <c r="G5" s="22" t="s">
        <v>38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41">
        <v>35</v>
      </c>
      <c r="C6" s="42">
        <v>3</v>
      </c>
      <c r="D6" s="43">
        <f aca="true" t="shared" si="0" ref="D6:D22">C6/B6</f>
        <v>0.08571428571428572</v>
      </c>
      <c r="E6" s="44">
        <v>25</v>
      </c>
      <c r="F6" s="45">
        <v>1</v>
      </c>
      <c r="G6" s="43">
        <f aca="true" t="shared" si="1" ref="G6:G22">F6/E6</f>
        <v>0.04</v>
      </c>
      <c r="H6" s="46">
        <v>10</v>
      </c>
      <c r="I6" s="47">
        <v>1</v>
      </c>
      <c r="J6" s="48">
        <v>0</v>
      </c>
      <c r="K6" s="157">
        <f>(E6+H6)/B6</f>
        <v>1</v>
      </c>
      <c r="L6" s="43">
        <f>IF(C6&gt;0,(F6+I6-J6)/C6,0)</f>
        <v>0.6666666666666666</v>
      </c>
      <c r="M6" s="49">
        <v>11</v>
      </c>
      <c r="N6" s="44">
        <v>27</v>
      </c>
      <c r="O6" s="50">
        <v>1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v>69</v>
      </c>
      <c r="C7" s="42">
        <v>12</v>
      </c>
      <c r="D7" s="51">
        <f t="shared" si="0"/>
        <v>0.17391304347826086</v>
      </c>
      <c r="E7" s="44">
        <v>40</v>
      </c>
      <c r="F7" s="45">
        <v>6</v>
      </c>
      <c r="G7" s="43">
        <f t="shared" si="1"/>
        <v>0.15</v>
      </c>
      <c r="H7" s="46">
        <v>14</v>
      </c>
      <c r="I7" s="47">
        <v>2</v>
      </c>
      <c r="J7" s="52">
        <v>0</v>
      </c>
      <c r="K7" s="153">
        <f>(E7+H7)/B7</f>
        <v>0.782608695652174</v>
      </c>
      <c r="L7" s="43">
        <f>IF(C7&gt;0,(F7+I7-J7)/C7,0)</f>
        <v>0.6666666666666666</v>
      </c>
      <c r="M7" s="49">
        <v>12</v>
      </c>
      <c r="N7" s="44">
        <v>40</v>
      </c>
      <c r="O7" s="50">
        <v>2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53">
        <v>36</v>
      </c>
      <c r="C8" s="54">
        <v>14</v>
      </c>
      <c r="D8" s="55">
        <f t="shared" si="0"/>
        <v>0.3888888888888889</v>
      </c>
      <c r="E8" s="56">
        <v>20</v>
      </c>
      <c r="F8" s="57">
        <v>8</v>
      </c>
      <c r="G8" s="51">
        <f t="shared" si="1"/>
        <v>0.4</v>
      </c>
      <c r="H8" s="58">
        <v>7</v>
      </c>
      <c r="I8" s="59">
        <v>5</v>
      </c>
      <c r="J8" s="60">
        <v>0</v>
      </c>
      <c r="K8" s="153">
        <f aca="true" t="shared" si="2" ref="K8:K22">(E8+H8)/B8</f>
        <v>0.75</v>
      </c>
      <c r="L8" s="43">
        <f aca="true" t="shared" si="3" ref="L8:L22">IF(C8&gt;0,(F8+I8-J8)/C8,0)</f>
        <v>0.9285714285714286</v>
      </c>
      <c r="M8" s="61">
        <v>13.29</v>
      </c>
      <c r="N8" s="56">
        <v>19</v>
      </c>
      <c r="O8" s="62">
        <v>12</v>
      </c>
      <c r="P8" s="3"/>
    </row>
    <row r="9" spans="1:17" s="4" customFormat="1" ht="21.75" customHeight="1">
      <c r="A9" s="85" t="str">
        <f>'1 In School Youth Part'!A9</f>
        <v>Brockton</v>
      </c>
      <c r="B9" s="53">
        <v>35</v>
      </c>
      <c r="C9" s="54">
        <v>10</v>
      </c>
      <c r="D9" s="55">
        <f t="shared" si="0"/>
        <v>0.2857142857142857</v>
      </c>
      <c r="E9" s="56">
        <v>15</v>
      </c>
      <c r="F9" s="57">
        <v>1</v>
      </c>
      <c r="G9" s="55">
        <f t="shared" si="1"/>
        <v>0.06666666666666667</v>
      </c>
      <c r="H9" s="63">
        <v>10</v>
      </c>
      <c r="I9" s="64">
        <v>0</v>
      </c>
      <c r="J9" s="60">
        <v>0</v>
      </c>
      <c r="K9" s="153">
        <f t="shared" si="2"/>
        <v>0.7142857142857143</v>
      </c>
      <c r="L9" s="43">
        <f t="shared" si="3"/>
        <v>0.1</v>
      </c>
      <c r="M9" s="61">
        <v>13</v>
      </c>
      <c r="N9" s="56">
        <v>25</v>
      </c>
      <c r="O9" s="62">
        <v>5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53">
        <v>36</v>
      </c>
      <c r="C10" s="54">
        <v>5</v>
      </c>
      <c r="D10" s="55">
        <f t="shared" si="0"/>
        <v>0.1388888888888889</v>
      </c>
      <c r="E10" s="56">
        <v>21</v>
      </c>
      <c r="F10" s="57">
        <v>0</v>
      </c>
      <c r="G10" s="55">
        <f t="shared" si="1"/>
        <v>0</v>
      </c>
      <c r="H10" s="63">
        <v>9</v>
      </c>
      <c r="I10" s="64">
        <v>1</v>
      </c>
      <c r="J10" s="60">
        <v>1</v>
      </c>
      <c r="K10" s="153">
        <f t="shared" si="2"/>
        <v>0.8333333333333334</v>
      </c>
      <c r="L10" s="43">
        <f t="shared" si="3"/>
        <v>0</v>
      </c>
      <c r="M10" s="61">
        <v>0</v>
      </c>
      <c r="N10" s="56">
        <v>27</v>
      </c>
      <c r="O10" s="62">
        <v>4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53">
        <v>110</v>
      </c>
      <c r="C11" s="54">
        <v>11</v>
      </c>
      <c r="D11" s="55">
        <f t="shared" si="0"/>
        <v>0.1</v>
      </c>
      <c r="E11" s="56">
        <v>56</v>
      </c>
      <c r="F11" s="57">
        <v>5</v>
      </c>
      <c r="G11" s="65">
        <f t="shared" si="1"/>
        <v>0.08928571428571429</v>
      </c>
      <c r="H11" s="66">
        <v>24</v>
      </c>
      <c r="I11" s="67">
        <v>1</v>
      </c>
      <c r="J11" s="60">
        <v>0</v>
      </c>
      <c r="K11" s="153">
        <f t="shared" si="2"/>
        <v>0.7272727272727273</v>
      </c>
      <c r="L11" s="43">
        <f t="shared" si="3"/>
        <v>0.5454545454545454</v>
      </c>
      <c r="M11" s="61">
        <v>12.3</v>
      </c>
      <c r="N11" s="56">
        <v>78</v>
      </c>
      <c r="O11" s="62">
        <v>8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53">
        <v>25</v>
      </c>
      <c r="C12" s="54">
        <v>2</v>
      </c>
      <c r="D12" s="55">
        <f t="shared" si="0"/>
        <v>0.08</v>
      </c>
      <c r="E12" s="56">
        <v>12</v>
      </c>
      <c r="F12" s="57">
        <v>2</v>
      </c>
      <c r="G12" s="55">
        <f t="shared" si="1"/>
        <v>0.16666666666666666</v>
      </c>
      <c r="H12" s="63">
        <v>7</v>
      </c>
      <c r="I12" s="64">
        <v>0</v>
      </c>
      <c r="J12" s="60">
        <v>0</v>
      </c>
      <c r="K12" s="153">
        <f t="shared" si="2"/>
        <v>0.76</v>
      </c>
      <c r="L12" s="43">
        <f t="shared" si="3"/>
        <v>1</v>
      </c>
      <c r="M12" s="61">
        <v>11.55</v>
      </c>
      <c r="N12" s="56">
        <v>13</v>
      </c>
      <c r="O12" s="62">
        <v>0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53">
        <v>37</v>
      </c>
      <c r="C13" s="54">
        <v>2</v>
      </c>
      <c r="D13" s="55">
        <f t="shared" si="0"/>
        <v>0.05405405405405406</v>
      </c>
      <c r="E13" s="56">
        <v>9</v>
      </c>
      <c r="F13" s="57">
        <v>1</v>
      </c>
      <c r="G13" s="51">
        <f t="shared" si="1"/>
        <v>0.1111111111111111</v>
      </c>
      <c r="H13" s="58">
        <v>20</v>
      </c>
      <c r="I13" s="59">
        <v>0</v>
      </c>
      <c r="J13" s="60">
        <v>0</v>
      </c>
      <c r="K13" s="153">
        <f t="shared" si="2"/>
        <v>0.7837837837837838</v>
      </c>
      <c r="L13" s="43">
        <f t="shared" si="3"/>
        <v>0.5</v>
      </c>
      <c r="M13" s="61">
        <v>11</v>
      </c>
      <c r="N13" s="56">
        <v>24</v>
      </c>
      <c r="O13" s="62">
        <v>2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53">
        <v>89</v>
      </c>
      <c r="C14" s="54">
        <v>5</v>
      </c>
      <c r="D14" s="55">
        <f t="shared" si="0"/>
        <v>0.056179775280898875</v>
      </c>
      <c r="E14" s="56">
        <v>21</v>
      </c>
      <c r="F14" s="57">
        <v>0</v>
      </c>
      <c r="G14" s="55">
        <f t="shared" si="1"/>
        <v>0</v>
      </c>
      <c r="H14" s="63">
        <v>53</v>
      </c>
      <c r="I14" s="64">
        <v>0</v>
      </c>
      <c r="J14" s="60">
        <v>0</v>
      </c>
      <c r="K14" s="153">
        <f t="shared" si="2"/>
        <v>0.8314606741573034</v>
      </c>
      <c r="L14" s="43">
        <f t="shared" si="3"/>
        <v>0</v>
      </c>
      <c r="M14" s="61">
        <v>0</v>
      </c>
      <c r="N14" s="56">
        <v>45</v>
      </c>
      <c r="O14" s="62">
        <v>1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53">
        <v>89</v>
      </c>
      <c r="C15" s="54">
        <v>44</v>
      </c>
      <c r="D15" s="55">
        <f t="shared" si="0"/>
        <v>0.4943820224719101</v>
      </c>
      <c r="E15" s="56">
        <v>47</v>
      </c>
      <c r="F15" s="57">
        <v>22</v>
      </c>
      <c r="G15" s="55">
        <f t="shared" si="1"/>
        <v>0.46808510638297873</v>
      </c>
      <c r="H15" s="63">
        <v>21</v>
      </c>
      <c r="I15" s="64">
        <v>9</v>
      </c>
      <c r="J15" s="60">
        <v>0</v>
      </c>
      <c r="K15" s="153">
        <f t="shared" si="2"/>
        <v>0.7640449438202247</v>
      </c>
      <c r="L15" s="43">
        <f t="shared" si="3"/>
        <v>0.7045454545454546</v>
      </c>
      <c r="M15" s="61">
        <v>11.4</v>
      </c>
      <c r="N15" s="56">
        <v>58</v>
      </c>
      <c r="O15" s="62">
        <v>17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53">
        <v>32</v>
      </c>
      <c r="C16" s="54">
        <v>12</v>
      </c>
      <c r="D16" s="55">
        <f t="shared" si="0"/>
        <v>0.375</v>
      </c>
      <c r="E16" s="56">
        <v>24</v>
      </c>
      <c r="F16" s="57">
        <v>8</v>
      </c>
      <c r="G16" s="55">
        <f t="shared" si="1"/>
        <v>0.3333333333333333</v>
      </c>
      <c r="H16" s="63">
        <v>2</v>
      </c>
      <c r="I16" s="64">
        <v>0</v>
      </c>
      <c r="J16" s="60">
        <v>0</v>
      </c>
      <c r="K16" s="153">
        <f t="shared" si="2"/>
        <v>0.8125</v>
      </c>
      <c r="L16" s="43">
        <f t="shared" si="3"/>
        <v>0.6666666666666666</v>
      </c>
      <c r="M16" s="61">
        <v>13.84</v>
      </c>
      <c r="N16" s="56">
        <v>24</v>
      </c>
      <c r="O16" s="62">
        <v>11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53">
        <v>46</v>
      </c>
      <c r="C17" s="54">
        <v>10</v>
      </c>
      <c r="D17" s="55">
        <f t="shared" si="0"/>
        <v>0.21739130434782608</v>
      </c>
      <c r="E17" s="56">
        <v>29</v>
      </c>
      <c r="F17" s="57">
        <v>1</v>
      </c>
      <c r="G17" s="55">
        <f t="shared" si="1"/>
        <v>0.034482758620689655</v>
      </c>
      <c r="H17" s="63">
        <v>5</v>
      </c>
      <c r="I17" s="64">
        <v>0</v>
      </c>
      <c r="J17" s="60">
        <v>0</v>
      </c>
      <c r="K17" s="153">
        <f t="shared" si="2"/>
        <v>0.7391304347826086</v>
      </c>
      <c r="L17" s="43">
        <f t="shared" si="3"/>
        <v>0.1</v>
      </c>
      <c r="M17" s="61">
        <v>12</v>
      </c>
      <c r="N17" s="56">
        <v>29</v>
      </c>
      <c r="O17" s="62">
        <v>5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53">
        <v>37</v>
      </c>
      <c r="C18" s="54">
        <v>7</v>
      </c>
      <c r="D18" s="55">
        <f t="shared" si="0"/>
        <v>0.1891891891891892</v>
      </c>
      <c r="E18" s="56">
        <v>34</v>
      </c>
      <c r="F18" s="57">
        <v>6</v>
      </c>
      <c r="G18" s="55">
        <f t="shared" si="1"/>
        <v>0.17647058823529413</v>
      </c>
      <c r="H18" s="63">
        <v>0</v>
      </c>
      <c r="I18" s="64">
        <v>0</v>
      </c>
      <c r="J18" s="60">
        <v>0</v>
      </c>
      <c r="K18" s="153">
        <f t="shared" si="2"/>
        <v>0.918918918918919</v>
      </c>
      <c r="L18" s="43">
        <f t="shared" si="3"/>
        <v>0.8571428571428571</v>
      </c>
      <c r="M18" s="61">
        <v>17</v>
      </c>
      <c r="N18" s="56">
        <v>45</v>
      </c>
      <c r="O18" s="62">
        <v>5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53">
        <v>36</v>
      </c>
      <c r="C19" s="54">
        <v>2</v>
      </c>
      <c r="D19" s="55">
        <f t="shared" si="0"/>
        <v>0.05555555555555555</v>
      </c>
      <c r="E19" s="56">
        <v>19</v>
      </c>
      <c r="F19" s="57">
        <v>1</v>
      </c>
      <c r="G19" s="43">
        <f t="shared" si="1"/>
        <v>0.05263157894736842</v>
      </c>
      <c r="H19" s="46">
        <v>10</v>
      </c>
      <c r="I19" s="47">
        <v>0</v>
      </c>
      <c r="J19" s="48">
        <v>0</v>
      </c>
      <c r="K19" s="153">
        <f t="shared" si="2"/>
        <v>0.8055555555555556</v>
      </c>
      <c r="L19" s="43">
        <f t="shared" si="3"/>
        <v>0.5</v>
      </c>
      <c r="M19" s="61">
        <v>12</v>
      </c>
      <c r="N19" s="56">
        <v>26</v>
      </c>
      <c r="O19" s="62">
        <v>0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53">
        <v>50</v>
      </c>
      <c r="C20" s="54">
        <v>4</v>
      </c>
      <c r="D20" s="55">
        <f t="shared" si="0"/>
        <v>0.08</v>
      </c>
      <c r="E20" s="56">
        <v>28</v>
      </c>
      <c r="F20" s="57">
        <v>1</v>
      </c>
      <c r="G20" s="43">
        <f t="shared" si="1"/>
        <v>0.03571428571428571</v>
      </c>
      <c r="H20" s="46">
        <v>18</v>
      </c>
      <c r="I20" s="47">
        <v>3</v>
      </c>
      <c r="J20" s="48">
        <v>0</v>
      </c>
      <c r="K20" s="153">
        <f t="shared" si="2"/>
        <v>0.92</v>
      </c>
      <c r="L20" s="43">
        <f t="shared" si="3"/>
        <v>1</v>
      </c>
      <c r="M20" s="61">
        <v>11</v>
      </c>
      <c r="N20" s="56">
        <v>43</v>
      </c>
      <c r="O20" s="62">
        <v>4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68">
        <v>64</v>
      </c>
      <c r="C21" s="69">
        <v>1</v>
      </c>
      <c r="D21" s="70">
        <f t="shared" si="0"/>
        <v>0.015625</v>
      </c>
      <c r="E21" s="71">
        <v>48</v>
      </c>
      <c r="F21" s="72">
        <v>0</v>
      </c>
      <c r="G21" s="51">
        <f t="shared" si="1"/>
        <v>0</v>
      </c>
      <c r="H21" s="58">
        <v>7</v>
      </c>
      <c r="I21" s="59">
        <v>0</v>
      </c>
      <c r="J21" s="52">
        <v>0</v>
      </c>
      <c r="K21" s="156">
        <f t="shared" si="2"/>
        <v>0.859375</v>
      </c>
      <c r="L21" s="51">
        <f t="shared" si="3"/>
        <v>0</v>
      </c>
      <c r="M21" s="73">
        <v>0</v>
      </c>
      <c r="N21" s="71">
        <v>45</v>
      </c>
      <c r="O21" s="74">
        <v>0</v>
      </c>
      <c r="P21" s="3"/>
      <c r="Q21" s="20"/>
    </row>
    <row r="22" spans="1:17" s="4" customFormat="1" ht="21.75" customHeight="1" thickBot="1">
      <c r="A22" s="88" t="s">
        <v>0</v>
      </c>
      <c r="B22" s="75">
        <f>SUM(B6:B21)</f>
        <v>826</v>
      </c>
      <c r="C22" s="76">
        <f>SUM(C6:C21)</f>
        <v>144</v>
      </c>
      <c r="D22" s="77">
        <f t="shared" si="0"/>
        <v>0.17433414043583534</v>
      </c>
      <c r="E22" s="78">
        <f>SUM(E6:E21)</f>
        <v>448</v>
      </c>
      <c r="F22" s="79">
        <f>SUM(F6:F21)</f>
        <v>63</v>
      </c>
      <c r="G22" s="77">
        <f t="shared" si="1"/>
        <v>0.140625</v>
      </c>
      <c r="H22" s="80">
        <f>SUM(H6:H21)</f>
        <v>217</v>
      </c>
      <c r="I22" s="81">
        <f>SUM(I6:I21)</f>
        <v>22</v>
      </c>
      <c r="J22" s="82">
        <f>SUM(J6:J21)</f>
        <v>1</v>
      </c>
      <c r="K22" s="104">
        <f t="shared" si="2"/>
        <v>0.8050847457627118</v>
      </c>
      <c r="L22" s="77">
        <f t="shared" si="3"/>
        <v>0.5833333333333334</v>
      </c>
      <c r="M22" s="83">
        <v>12.64</v>
      </c>
      <c r="N22" s="78">
        <f>SUM(N6:N21)</f>
        <v>568</v>
      </c>
      <c r="O22" s="84">
        <f>SUM(O6:O21)</f>
        <v>77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84" t="s">
        <v>70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6"/>
      <c r="P24" s="3"/>
      <c r="Q24" s="24"/>
    </row>
    <row r="25" spans="1:17" s="4" customFormat="1" ht="12" customHeight="1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6"/>
      <c r="P25" s="3"/>
      <c r="Q25" s="24"/>
    </row>
    <row r="26" spans="1:16" ht="6.75" customHeight="1" thickBot="1">
      <c r="A26" s="278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80"/>
      <c r="P26" s="6"/>
    </row>
  </sheetData>
  <sheetProtection/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33" sqref="A33"/>
    </sheetView>
  </sheetViews>
  <sheetFormatPr defaultColWidth="9.140625" defaultRowHeight="12.75"/>
  <cols>
    <col min="1" max="1" width="19.140625" style="0" customWidth="1"/>
    <col min="2" max="2" width="8.28125" style="16" customWidth="1"/>
    <col min="3" max="3" width="7.140625" style="0" customWidth="1"/>
    <col min="4" max="4" width="7.140625" style="18" customWidth="1"/>
    <col min="5" max="7" width="8.140625" style="0" customWidth="1"/>
    <col min="8" max="8" width="8.57421875" style="0" customWidth="1"/>
    <col min="9" max="10" width="9.28125" style="0" customWidth="1"/>
    <col min="11" max="12" width="7.140625" style="0" customWidth="1"/>
    <col min="13" max="13" width="7.57421875" style="18" customWidth="1"/>
    <col min="14" max="15" width="6.7109375" style="0" customWidth="1"/>
    <col min="16" max="16" width="9.7109375" style="1" customWidth="1"/>
  </cols>
  <sheetData>
    <row r="1" spans="1:15" ht="21.75" customHeight="1">
      <c r="A1" s="268" t="str">
        <f>+'1 In School Youth Part'!A1:N1</f>
        <v>TAB 7 - WIOA TITLE I PARTICIPANT SUMMARY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</row>
    <row r="2" spans="1:15" ht="21.75" customHeight="1">
      <c r="A2" s="277" t="str">
        <f>'1 In School Youth Part'!$A$2</f>
        <v>FY18 QUARTER ENDING SEPTEMBER 30, 2017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1"/>
    </row>
    <row r="3" spans="1:15" ht="21.75" customHeight="1" thickBot="1">
      <c r="A3" s="282" t="s">
        <v>30</v>
      </c>
      <c r="B3" s="283"/>
      <c r="C3" s="283"/>
      <c r="D3" s="283"/>
      <c r="E3" s="283"/>
      <c r="F3" s="283"/>
      <c r="G3" s="283"/>
      <c r="H3" s="283"/>
      <c r="I3" s="283"/>
      <c r="J3" s="283"/>
      <c r="K3" s="257"/>
      <c r="L3" s="257"/>
      <c r="M3" s="257"/>
      <c r="N3" s="257"/>
      <c r="O3" s="258"/>
    </row>
    <row r="4" spans="1:15" ht="25.5" customHeight="1">
      <c r="A4" s="288" t="str">
        <f>'1 In School Youth Part'!$A$4</f>
        <v>WORKFORCE AREA</v>
      </c>
      <c r="B4" s="276" t="s">
        <v>6</v>
      </c>
      <c r="C4" s="276"/>
      <c r="D4" s="272"/>
      <c r="E4" s="273" t="s">
        <v>7</v>
      </c>
      <c r="F4" s="274"/>
      <c r="G4" s="275"/>
      <c r="H4" s="273" t="s">
        <v>8</v>
      </c>
      <c r="I4" s="287"/>
      <c r="J4" s="139" t="s">
        <v>74</v>
      </c>
      <c r="K4" s="271" t="s">
        <v>73</v>
      </c>
      <c r="L4" s="272"/>
      <c r="M4" s="138" t="s">
        <v>75</v>
      </c>
      <c r="N4" s="273" t="s">
        <v>57</v>
      </c>
      <c r="O4" s="275"/>
    </row>
    <row r="5" spans="1:15" ht="30" customHeight="1" thickBot="1">
      <c r="A5" s="289"/>
      <c r="B5" s="8" t="s">
        <v>3</v>
      </c>
      <c r="C5" s="8" t="s">
        <v>4</v>
      </c>
      <c r="D5" s="22" t="s">
        <v>38</v>
      </c>
      <c r="E5" s="8" t="s">
        <v>3</v>
      </c>
      <c r="F5" s="8" t="s">
        <v>4</v>
      </c>
      <c r="G5" s="22" t="s">
        <v>38</v>
      </c>
      <c r="H5" s="8" t="s">
        <v>3</v>
      </c>
      <c r="I5" s="9" t="s">
        <v>4</v>
      </c>
      <c r="J5" s="9" t="s">
        <v>4</v>
      </c>
      <c r="K5" s="8" t="s">
        <v>3</v>
      </c>
      <c r="L5" s="9" t="s">
        <v>4</v>
      </c>
      <c r="M5" s="9" t="s">
        <v>4</v>
      </c>
      <c r="N5" s="8" t="s">
        <v>3</v>
      </c>
      <c r="O5" s="23" t="s">
        <v>4</v>
      </c>
    </row>
    <row r="6" spans="1:17" s="4" customFormat="1" ht="21.75" customHeight="1">
      <c r="A6" s="85" t="str">
        <f>'1 In School Youth Part'!A6</f>
        <v>Berkshire</v>
      </c>
      <c r="B6" s="143">
        <f>+'4 In School Youth Exits'!B6+'5 Out School Youth Exits'!B6</f>
        <v>35</v>
      </c>
      <c r="C6" s="144">
        <f>+'4 In School Youth Exits'!C6+'5 Out School Youth Exits'!C6</f>
        <v>3</v>
      </c>
      <c r="D6" s="43">
        <f aca="true" t="shared" si="0" ref="D6:D22">C6/B6</f>
        <v>0.08571428571428572</v>
      </c>
      <c r="E6" s="145">
        <f>+'4 In School Youth Exits'!E6+'5 Out School Youth Exits'!E6</f>
        <v>25</v>
      </c>
      <c r="F6" s="145">
        <f>+'4 In School Youth Exits'!F6+'5 Out School Youth Exits'!F6</f>
        <v>1</v>
      </c>
      <c r="G6" s="43">
        <f aca="true" t="shared" si="1" ref="G6:G22">F6/E6</f>
        <v>0.04</v>
      </c>
      <c r="H6" s="145">
        <f>+'4 In School Youth Exits'!H6+'5 Out School Youth Exits'!H6</f>
        <v>10</v>
      </c>
      <c r="I6" s="147">
        <f>+'4 In School Youth Exits'!I6+'5 Out School Youth Exits'!I6</f>
        <v>1</v>
      </c>
      <c r="J6" s="150">
        <f>+'4 In School Youth Exits'!J6+'5 Out School Youth Exits'!J6</f>
        <v>0</v>
      </c>
      <c r="K6" s="103">
        <f>(E6+H6)/B6</f>
        <v>1</v>
      </c>
      <c r="L6" s="43">
        <f>IF(C6&gt;0,(F6+I6-J6)/C6,0)</f>
        <v>0.6666666666666666</v>
      </c>
      <c r="M6" s="154">
        <v>11</v>
      </c>
      <c r="N6" s="145">
        <f>+'4 In School Youth Exits'!N6+'5 Out School Youth Exits'!N6</f>
        <v>27</v>
      </c>
      <c r="O6" s="147">
        <f>+'4 In School Youth Exits'!O6+'5 Out School Youth Exits'!O6</f>
        <v>1</v>
      </c>
      <c r="P6" s="3"/>
      <c r="Q6" s="20"/>
    </row>
    <row r="7" spans="1:17" s="4" customFormat="1" ht="21.75" customHeight="1">
      <c r="A7" s="86" t="str">
        <f>'1 In School Youth Part'!A7</f>
        <v>Boston</v>
      </c>
      <c r="B7" s="41">
        <f>+'4 In School Youth Exits'!B7+'5 Out School Youth Exits'!B7</f>
        <v>84</v>
      </c>
      <c r="C7" s="145">
        <f>+'4 In School Youth Exits'!C7+'5 Out School Youth Exits'!C7</f>
        <v>13</v>
      </c>
      <c r="D7" s="51">
        <f t="shared" si="0"/>
        <v>0.15476190476190477</v>
      </c>
      <c r="E7" s="145">
        <f>+'4 In School Youth Exits'!E7+'5 Out School Youth Exits'!E7</f>
        <v>48</v>
      </c>
      <c r="F7" s="145">
        <f>+'4 In School Youth Exits'!F7+'5 Out School Youth Exits'!F7</f>
        <v>6</v>
      </c>
      <c r="G7" s="43">
        <f t="shared" si="1"/>
        <v>0.125</v>
      </c>
      <c r="H7" s="145">
        <f>+'4 In School Youth Exits'!H7+'5 Out School Youth Exits'!H7</f>
        <v>17</v>
      </c>
      <c r="I7" s="148">
        <f>+'4 In School Youth Exits'!I7+'5 Out School Youth Exits'!I7</f>
        <v>2</v>
      </c>
      <c r="J7" s="151">
        <f>+'4 In School Youth Exits'!J7+'5 Out School Youth Exits'!J7</f>
        <v>0</v>
      </c>
      <c r="K7" s="153">
        <f aca="true" t="shared" si="2" ref="K7:K22">(E7+H7)/B7</f>
        <v>0.7738095238095238</v>
      </c>
      <c r="L7" s="43">
        <f aca="true" t="shared" si="3" ref="L7:L22">IF(C7&gt;0,(F7+I7-J7)/C7,0)</f>
        <v>0.6153846153846154</v>
      </c>
      <c r="M7" s="154">
        <v>12</v>
      </c>
      <c r="N7" s="145">
        <f>+'4 In School Youth Exits'!N7+'5 Out School Youth Exits'!N7</f>
        <v>52</v>
      </c>
      <c r="O7" s="148">
        <f>+'4 In School Youth Exits'!O7+'5 Out School Youth Exits'!O7</f>
        <v>2</v>
      </c>
      <c r="P7" s="3"/>
      <c r="Q7" s="20"/>
    </row>
    <row r="8" spans="1:16" s="4" customFormat="1" ht="21.75" customHeight="1">
      <c r="A8" s="85" t="str">
        <f>'1 In School Youth Part'!A8</f>
        <v>Bristol</v>
      </c>
      <c r="B8" s="41">
        <f>+'4 In School Youth Exits'!B8+'5 Out School Youth Exits'!B8</f>
        <v>60</v>
      </c>
      <c r="C8" s="145">
        <f>+'4 In School Youth Exits'!C8+'5 Out School Youth Exits'!C8</f>
        <v>19</v>
      </c>
      <c r="D8" s="55">
        <f t="shared" si="0"/>
        <v>0.31666666666666665</v>
      </c>
      <c r="E8" s="145">
        <f>+'4 In School Youth Exits'!E8+'5 Out School Youth Exits'!E8</f>
        <v>32</v>
      </c>
      <c r="F8" s="145">
        <f>+'4 In School Youth Exits'!F8+'5 Out School Youth Exits'!F8</f>
        <v>10</v>
      </c>
      <c r="G8" s="51">
        <f t="shared" si="1"/>
        <v>0.3125</v>
      </c>
      <c r="H8" s="145">
        <f>+'4 In School Youth Exits'!H8+'5 Out School Youth Exits'!H8</f>
        <v>12</v>
      </c>
      <c r="I8" s="148">
        <f>+'4 In School Youth Exits'!I8+'5 Out School Youth Exits'!I8</f>
        <v>7</v>
      </c>
      <c r="J8" s="151">
        <f>+'4 In School Youth Exits'!J8+'5 Out School Youth Exits'!J8</f>
        <v>0</v>
      </c>
      <c r="K8" s="153">
        <f t="shared" si="2"/>
        <v>0.7333333333333333</v>
      </c>
      <c r="L8" s="43">
        <f t="shared" si="3"/>
        <v>0.8947368421052632</v>
      </c>
      <c r="M8" s="154">
        <v>13.208</v>
      </c>
      <c r="N8" s="145">
        <f>+'4 In School Youth Exits'!N8+'5 Out School Youth Exits'!N8</f>
        <v>33</v>
      </c>
      <c r="O8" s="148">
        <f>+'4 In School Youth Exits'!O8+'5 Out School Youth Exits'!O8</f>
        <v>17</v>
      </c>
      <c r="P8" s="3"/>
    </row>
    <row r="9" spans="1:17" s="4" customFormat="1" ht="21.75" customHeight="1">
      <c r="A9" s="85" t="str">
        <f>'1 In School Youth Part'!A9</f>
        <v>Brockton</v>
      </c>
      <c r="B9" s="41">
        <f>+'4 In School Youth Exits'!B9+'5 Out School Youth Exits'!B9</f>
        <v>42</v>
      </c>
      <c r="C9" s="145">
        <f>+'4 In School Youth Exits'!C9+'5 Out School Youth Exits'!C9</f>
        <v>10</v>
      </c>
      <c r="D9" s="55">
        <f t="shared" si="0"/>
        <v>0.23809523809523808</v>
      </c>
      <c r="E9" s="145">
        <f>+'4 In School Youth Exits'!E9+'5 Out School Youth Exits'!E9</f>
        <v>17</v>
      </c>
      <c r="F9" s="145">
        <f>+'4 In School Youth Exits'!F9+'5 Out School Youth Exits'!F9</f>
        <v>1</v>
      </c>
      <c r="G9" s="55">
        <f t="shared" si="1"/>
        <v>0.058823529411764705</v>
      </c>
      <c r="H9" s="145">
        <f>+'4 In School Youth Exits'!H9+'5 Out School Youth Exits'!H9</f>
        <v>13</v>
      </c>
      <c r="I9" s="148">
        <f>+'4 In School Youth Exits'!I9+'5 Out School Youth Exits'!I9</f>
        <v>0</v>
      </c>
      <c r="J9" s="151">
        <f>+'4 In School Youth Exits'!J9+'5 Out School Youth Exits'!J9</f>
        <v>0</v>
      </c>
      <c r="K9" s="153">
        <f t="shared" si="2"/>
        <v>0.7142857142857143</v>
      </c>
      <c r="L9" s="43">
        <f t="shared" si="3"/>
        <v>0.1</v>
      </c>
      <c r="M9" s="154">
        <v>13</v>
      </c>
      <c r="N9" s="145">
        <f>+'4 In School Youth Exits'!N9+'5 Out School Youth Exits'!N9</f>
        <v>30</v>
      </c>
      <c r="O9" s="148">
        <f>+'4 In School Youth Exits'!O9+'5 Out School Youth Exits'!O9</f>
        <v>5</v>
      </c>
      <c r="P9" s="3"/>
      <c r="Q9" s="20"/>
    </row>
    <row r="10" spans="1:17" s="4" customFormat="1" ht="21.75" customHeight="1">
      <c r="A10" s="85" t="str">
        <f>'1 In School Youth Part'!A10</f>
        <v>Cape Cod &amp; Islands</v>
      </c>
      <c r="B10" s="41">
        <f>+'4 In School Youth Exits'!B10+'5 Out School Youth Exits'!B10</f>
        <v>36</v>
      </c>
      <c r="C10" s="145">
        <f>+'4 In School Youth Exits'!C10+'5 Out School Youth Exits'!C10</f>
        <v>5</v>
      </c>
      <c r="D10" s="55">
        <f t="shared" si="0"/>
        <v>0.1388888888888889</v>
      </c>
      <c r="E10" s="145">
        <f>+'4 In School Youth Exits'!E10+'5 Out School Youth Exits'!E10</f>
        <v>21</v>
      </c>
      <c r="F10" s="145">
        <f>+'4 In School Youth Exits'!F10+'5 Out School Youth Exits'!F10</f>
        <v>0</v>
      </c>
      <c r="G10" s="55">
        <f t="shared" si="1"/>
        <v>0</v>
      </c>
      <c r="H10" s="145">
        <f>+'4 In School Youth Exits'!H10+'5 Out School Youth Exits'!H10</f>
        <v>9</v>
      </c>
      <c r="I10" s="148">
        <f>+'4 In School Youth Exits'!I10+'5 Out School Youth Exits'!I10</f>
        <v>1</v>
      </c>
      <c r="J10" s="151">
        <f>+'4 In School Youth Exits'!J10+'5 Out School Youth Exits'!J10</f>
        <v>1</v>
      </c>
      <c r="K10" s="153">
        <f t="shared" si="2"/>
        <v>0.8333333333333334</v>
      </c>
      <c r="L10" s="43">
        <f t="shared" si="3"/>
        <v>0</v>
      </c>
      <c r="M10" s="154">
        <v>0</v>
      </c>
      <c r="N10" s="145">
        <f>+'4 In School Youth Exits'!N10+'5 Out School Youth Exits'!N10</f>
        <v>27</v>
      </c>
      <c r="O10" s="148">
        <f>+'4 In School Youth Exits'!O10+'5 Out School Youth Exits'!O10</f>
        <v>4</v>
      </c>
      <c r="P10" s="3"/>
      <c r="Q10" s="20"/>
    </row>
    <row r="11" spans="1:17" s="4" customFormat="1" ht="21.75" customHeight="1">
      <c r="A11" s="85" t="str">
        <f>'1 In School Youth Part'!A11</f>
        <v>Central Mass</v>
      </c>
      <c r="B11" s="41">
        <f>+'4 In School Youth Exits'!B11+'5 Out School Youth Exits'!B11</f>
        <v>110</v>
      </c>
      <c r="C11" s="145">
        <f>+'4 In School Youth Exits'!C11+'5 Out School Youth Exits'!C11</f>
        <v>11</v>
      </c>
      <c r="D11" s="55">
        <f t="shared" si="0"/>
        <v>0.1</v>
      </c>
      <c r="E11" s="145">
        <f>+'4 In School Youth Exits'!E11+'5 Out School Youth Exits'!E11</f>
        <v>56</v>
      </c>
      <c r="F11" s="145">
        <f>+'4 In School Youth Exits'!F11+'5 Out School Youth Exits'!F11</f>
        <v>5</v>
      </c>
      <c r="G11" s="65">
        <f t="shared" si="1"/>
        <v>0.08928571428571429</v>
      </c>
      <c r="H11" s="145">
        <f>+'4 In School Youth Exits'!H11+'5 Out School Youth Exits'!H11</f>
        <v>24</v>
      </c>
      <c r="I11" s="148">
        <f>+'4 In School Youth Exits'!I11+'5 Out School Youth Exits'!I11</f>
        <v>1</v>
      </c>
      <c r="J11" s="151">
        <f>+'4 In School Youth Exits'!J11+'5 Out School Youth Exits'!J11</f>
        <v>0</v>
      </c>
      <c r="K11" s="153">
        <f t="shared" si="2"/>
        <v>0.7272727272727273</v>
      </c>
      <c r="L11" s="43">
        <f t="shared" si="3"/>
        <v>0.5454545454545454</v>
      </c>
      <c r="M11" s="154">
        <v>12.3</v>
      </c>
      <c r="N11" s="145">
        <f>+'4 In School Youth Exits'!N11+'5 Out School Youth Exits'!N11</f>
        <v>78</v>
      </c>
      <c r="O11" s="148">
        <f>+'4 In School Youth Exits'!O11+'5 Out School Youth Exits'!O11</f>
        <v>8</v>
      </c>
      <c r="P11" s="3"/>
      <c r="Q11" s="20"/>
    </row>
    <row r="12" spans="1:17" s="4" customFormat="1" ht="21.75" customHeight="1">
      <c r="A12" s="85" t="str">
        <f>'1 In School Youth Part'!A12</f>
        <v>Franklin/Hampshire</v>
      </c>
      <c r="B12" s="41">
        <f>+'4 In School Youth Exits'!B12+'5 Out School Youth Exits'!B12</f>
        <v>31</v>
      </c>
      <c r="C12" s="145">
        <f>+'4 In School Youth Exits'!C12+'5 Out School Youth Exits'!C12</f>
        <v>2</v>
      </c>
      <c r="D12" s="55">
        <f t="shared" si="0"/>
        <v>0.06451612903225806</v>
      </c>
      <c r="E12" s="145">
        <f>+'4 In School Youth Exits'!E12+'5 Out School Youth Exits'!E12</f>
        <v>14</v>
      </c>
      <c r="F12" s="145">
        <f>+'4 In School Youth Exits'!F12+'5 Out School Youth Exits'!F12</f>
        <v>2</v>
      </c>
      <c r="G12" s="55">
        <f t="shared" si="1"/>
        <v>0.14285714285714285</v>
      </c>
      <c r="H12" s="145">
        <f>+'4 In School Youth Exits'!H12+'5 Out School Youth Exits'!H12</f>
        <v>9</v>
      </c>
      <c r="I12" s="148">
        <f>+'4 In School Youth Exits'!I12+'5 Out School Youth Exits'!I12</f>
        <v>0</v>
      </c>
      <c r="J12" s="151">
        <f>+'4 In School Youth Exits'!J12+'5 Out School Youth Exits'!J12</f>
        <v>0</v>
      </c>
      <c r="K12" s="153">
        <f t="shared" si="2"/>
        <v>0.7419354838709677</v>
      </c>
      <c r="L12" s="43">
        <f t="shared" si="3"/>
        <v>1</v>
      </c>
      <c r="M12" s="154">
        <v>11.55</v>
      </c>
      <c r="N12" s="145">
        <f>+'4 In School Youth Exits'!N12+'5 Out School Youth Exits'!N12</f>
        <v>18</v>
      </c>
      <c r="O12" s="148">
        <f>+'4 In School Youth Exits'!O12+'5 Out School Youth Exits'!O12</f>
        <v>0</v>
      </c>
      <c r="P12" s="3"/>
      <c r="Q12" s="20"/>
    </row>
    <row r="13" spans="1:17" s="4" customFormat="1" ht="21.75" customHeight="1">
      <c r="A13" s="85" t="str">
        <f>'1 In School Youth Part'!A13</f>
        <v>Greater Lowell</v>
      </c>
      <c r="B13" s="41">
        <f>+'4 In School Youth Exits'!B13+'5 Out School Youth Exits'!B13</f>
        <v>62</v>
      </c>
      <c r="C13" s="145">
        <f>+'4 In School Youth Exits'!C13+'5 Out School Youth Exits'!C13</f>
        <v>2</v>
      </c>
      <c r="D13" s="55">
        <f t="shared" si="0"/>
        <v>0.03225806451612903</v>
      </c>
      <c r="E13" s="145">
        <f>+'4 In School Youth Exits'!E13+'5 Out School Youth Exits'!E13</f>
        <v>13</v>
      </c>
      <c r="F13" s="145">
        <f>+'4 In School Youth Exits'!F13+'5 Out School Youth Exits'!F13</f>
        <v>1</v>
      </c>
      <c r="G13" s="51">
        <f t="shared" si="1"/>
        <v>0.07692307692307693</v>
      </c>
      <c r="H13" s="145">
        <f>+'4 In School Youth Exits'!H13+'5 Out School Youth Exits'!H13</f>
        <v>37</v>
      </c>
      <c r="I13" s="148">
        <f>+'4 In School Youth Exits'!I13+'5 Out School Youth Exits'!I13</f>
        <v>0</v>
      </c>
      <c r="J13" s="151">
        <f>+'4 In School Youth Exits'!J13+'5 Out School Youth Exits'!J13</f>
        <v>0</v>
      </c>
      <c r="K13" s="153">
        <f t="shared" si="2"/>
        <v>0.8064516129032258</v>
      </c>
      <c r="L13" s="43">
        <f t="shared" si="3"/>
        <v>0.5</v>
      </c>
      <c r="M13" s="154">
        <v>11</v>
      </c>
      <c r="N13" s="145">
        <f>+'4 In School Youth Exits'!N13+'5 Out School Youth Exits'!N13</f>
        <v>44</v>
      </c>
      <c r="O13" s="148">
        <f>+'4 In School Youth Exits'!O13+'5 Out School Youth Exits'!O13</f>
        <v>2</v>
      </c>
      <c r="P13" s="3"/>
      <c r="Q13" s="20"/>
    </row>
    <row r="14" spans="1:17" s="4" customFormat="1" ht="21.75" customHeight="1">
      <c r="A14" s="85" t="str">
        <f>'1 In School Youth Part'!A14</f>
        <v>Greater New Bedford</v>
      </c>
      <c r="B14" s="41">
        <f>+'4 In School Youth Exits'!B14+'5 Out School Youth Exits'!B14</f>
        <v>89</v>
      </c>
      <c r="C14" s="145">
        <f>+'4 In School Youth Exits'!C14+'5 Out School Youth Exits'!C14</f>
        <v>5</v>
      </c>
      <c r="D14" s="55">
        <f t="shared" si="0"/>
        <v>0.056179775280898875</v>
      </c>
      <c r="E14" s="145">
        <f>+'4 In School Youth Exits'!E14+'5 Out School Youth Exits'!E14</f>
        <v>21</v>
      </c>
      <c r="F14" s="145">
        <f>+'4 In School Youth Exits'!F14+'5 Out School Youth Exits'!F14</f>
        <v>0</v>
      </c>
      <c r="G14" s="55">
        <f t="shared" si="1"/>
        <v>0</v>
      </c>
      <c r="H14" s="145">
        <f>+'4 In School Youth Exits'!H14+'5 Out School Youth Exits'!H14</f>
        <v>53</v>
      </c>
      <c r="I14" s="148">
        <f>+'4 In School Youth Exits'!I14+'5 Out School Youth Exits'!I14</f>
        <v>0</v>
      </c>
      <c r="J14" s="151">
        <f>+'4 In School Youth Exits'!J14+'5 Out School Youth Exits'!J14</f>
        <v>0</v>
      </c>
      <c r="K14" s="153">
        <f t="shared" si="2"/>
        <v>0.8314606741573034</v>
      </c>
      <c r="L14" s="43">
        <f t="shared" si="3"/>
        <v>0</v>
      </c>
      <c r="M14" s="154">
        <v>0</v>
      </c>
      <c r="N14" s="145">
        <f>+'4 In School Youth Exits'!N14+'5 Out School Youth Exits'!N14</f>
        <v>45</v>
      </c>
      <c r="O14" s="148">
        <f>+'4 In School Youth Exits'!O14+'5 Out School Youth Exits'!O14</f>
        <v>1</v>
      </c>
      <c r="P14" s="3"/>
      <c r="Q14" s="20"/>
    </row>
    <row r="15" spans="1:17" s="4" customFormat="1" ht="21.75" customHeight="1">
      <c r="A15" s="85" t="str">
        <f>'1 In School Youth Part'!A15</f>
        <v>Hampden</v>
      </c>
      <c r="B15" s="41">
        <f>+'4 In School Youth Exits'!B15+'5 Out School Youth Exits'!B15</f>
        <v>177</v>
      </c>
      <c r="C15" s="145">
        <f>+'4 In School Youth Exits'!C15+'5 Out School Youth Exits'!C15</f>
        <v>68</v>
      </c>
      <c r="D15" s="55">
        <f t="shared" si="0"/>
        <v>0.384180790960452</v>
      </c>
      <c r="E15" s="145">
        <f>+'4 In School Youth Exits'!E15+'5 Out School Youth Exits'!E15</f>
        <v>66</v>
      </c>
      <c r="F15" s="145">
        <f>+'4 In School Youth Exits'!F15+'5 Out School Youth Exits'!F15</f>
        <v>25</v>
      </c>
      <c r="G15" s="55">
        <f t="shared" si="1"/>
        <v>0.3787878787878788</v>
      </c>
      <c r="H15" s="145">
        <f>+'4 In School Youth Exits'!H15+'5 Out School Youth Exits'!H15</f>
        <v>68</v>
      </c>
      <c r="I15" s="148">
        <f>+'4 In School Youth Exits'!I15+'5 Out School Youth Exits'!I15</f>
        <v>27</v>
      </c>
      <c r="J15" s="151">
        <f>+'4 In School Youth Exits'!J15+'5 Out School Youth Exits'!J15</f>
        <v>0</v>
      </c>
      <c r="K15" s="153">
        <f t="shared" si="2"/>
        <v>0.7570621468926554</v>
      </c>
      <c r="L15" s="43">
        <f t="shared" si="3"/>
        <v>0.7647058823529411</v>
      </c>
      <c r="M15" s="154">
        <v>11.366666666666667</v>
      </c>
      <c r="N15" s="145">
        <f>+'4 In School Youth Exits'!N15+'5 Out School Youth Exits'!N15</f>
        <v>118</v>
      </c>
      <c r="O15" s="148">
        <f>+'4 In School Youth Exits'!O15+'5 Out School Youth Exits'!O15</f>
        <v>39</v>
      </c>
      <c r="P15" s="3"/>
      <c r="Q15" s="20"/>
    </row>
    <row r="16" spans="1:17" s="4" customFormat="1" ht="21.75" customHeight="1">
      <c r="A16" s="85" t="str">
        <f>'1 In School Youth Part'!A16</f>
        <v>Merrimack Valley</v>
      </c>
      <c r="B16" s="41">
        <f>+'4 In School Youth Exits'!B16+'5 Out School Youth Exits'!B16</f>
        <v>32</v>
      </c>
      <c r="C16" s="145">
        <f>+'4 In School Youth Exits'!C16+'5 Out School Youth Exits'!C16</f>
        <v>12</v>
      </c>
      <c r="D16" s="55">
        <f t="shared" si="0"/>
        <v>0.375</v>
      </c>
      <c r="E16" s="145">
        <f>+'4 In School Youth Exits'!E16+'5 Out School Youth Exits'!E16</f>
        <v>24</v>
      </c>
      <c r="F16" s="145">
        <f>+'4 In School Youth Exits'!F16+'5 Out School Youth Exits'!F16</f>
        <v>8</v>
      </c>
      <c r="G16" s="55">
        <f t="shared" si="1"/>
        <v>0.3333333333333333</v>
      </c>
      <c r="H16" s="145">
        <f>+'4 In School Youth Exits'!H16+'5 Out School Youth Exits'!H16</f>
        <v>2</v>
      </c>
      <c r="I16" s="148">
        <f>+'4 In School Youth Exits'!I16+'5 Out School Youth Exits'!I16</f>
        <v>0</v>
      </c>
      <c r="J16" s="151">
        <f>+'4 In School Youth Exits'!J16+'5 Out School Youth Exits'!J16</f>
        <v>0</v>
      </c>
      <c r="K16" s="153">
        <f t="shared" si="2"/>
        <v>0.8125</v>
      </c>
      <c r="L16" s="43">
        <f t="shared" si="3"/>
        <v>0.6666666666666666</v>
      </c>
      <c r="M16" s="154">
        <v>13.8425</v>
      </c>
      <c r="N16" s="145">
        <f>+'4 In School Youth Exits'!N16+'5 Out School Youth Exits'!N16</f>
        <v>24</v>
      </c>
      <c r="O16" s="148">
        <f>+'4 In School Youth Exits'!O16+'5 Out School Youth Exits'!O16</f>
        <v>11</v>
      </c>
      <c r="P16" s="3"/>
      <c r="Q16" s="20"/>
    </row>
    <row r="17" spans="1:17" s="4" customFormat="1" ht="21.75" customHeight="1">
      <c r="A17" s="85" t="str">
        <f>'1 In School Youth Part'!A17</f>
        <v>Metro North</v>
      </c>
      <c r="B17" s="41">
        <f>+'4 In School Youth Exits'!B17+'5 Out School Youth Exits'!B17</f>
        <v>82</v>
      </c>
      <c r="C17" s="145">
        <f>+'4 In School Youth Exits'!C17+'5 Out School Youth Exits'!C17</f>
        <v>19</v>
      </c>
      <c r="D17" s="55">
        <f t="shared" si="0"/>
        <v>0.23170731707317074</v>
      </c>
      <c r="E17" s="145">
        <f>+'4 In School Youth Exits'!E17+'5 Out School Youth Exits'!E17</f>
        <v>41</v>
      </c>
      <c r="F17" s="145">
        <f>+'4 In School Youth Exits'!F17+'5 Out School Youth Exits'!F17</f>
        <v>3</v>
      </c>
      <c r="G17" s="55">
        <f t="shared" si="1"/>
        <v>0.07317073170731707</v>
      </c>
      <c r="H17" s="145">
        <f>+'4 In School Youth Exits'!H17+'5 Out School Youth Exits'!H17</f>
        <v>23</v>
      </c>
      <c r="I17" s="148">
        <f>+'4 In School Youth Exits'!I17+'5 Out School Youth Exits'!I17</f>
        <v>1</v>
      </c>
      <c r="J17" s="151">
        <f>+'4 In School Youth Exits'!J17+'5 Out School Youth Exits'!J17</f>
        <v>0</v>
      </c>
      <c r="K17" s="153">
        <f t="shared" si="2"/>
        <v>0.7804878048780488</v>
      </c>
      <c r="L17" s="43">
        <f t="shared" si="3"/>
        <v>0.21052631578947367</v>
      </c>
      <c r="M17" s="154">
        <v>11.333333333333332</v>
      </c>
      <c r="N17" s="145">
        <f>+'4 In School Youth Exits'!N17+'5 Out School Youth Exits'!N17</f>
        <v>59</v>
      </c>
      <c r="O17" s="148">
        <f>+'4 In School Youth Exits'!O17+'5 Out School Youth Exits'!O17</f>
        <v>7</v>
      </c>
      <c r="P17" s="3"/>
      <c r="Q17" s="20"/>
    </row>
    <row r="18" spans="1:17" s="4" customFormat="1" ht="21.75" customHeight="1">
      <c r="A18" s="85" t="str">
        <f>'1 In School Youth Part'!A18</f>
        <v>Metro South/West</v>
      </c>
      <c r="B18" s="41">
        <f>+'4 In School Youth Exits'!B18+'5 Out School Youth Exits'!B18</f>
        <v>54</v>
      </c>
      <c r="C18" s="145">
        <f>+'4 In School Youth Exits'!C18+'5 Out School Youth Exits'!C18</f>
        <v>12</v>
      </c>
      <c r="D18" s="55">
        <f t="shared" si="0"/>
        <v>0.2222222222222222</v>
      </c>
      <c r="E18" s="145">
        <f>+'4 In School Youth Exits'!E18+'5 Out School Youth Exits'!E18</f>
        <v>41</v>
      </c>
      <c r="F18" s="145">
        <f>+'4 In School Youth Exits'!F18+'5 Out School Youth Exits'!F18</f>
        <v>8</v>
      </c>
      <c r="G18" s="55">
        <f t="shared" si="1"/>
        <v>0.1951219512195122</v>
      </c>
      <c r="H18" s="145">
        <f>+'4 In School Youth Exits'!H18+'5 Out School Youth Exits'!H18</f>
        <v>9</v>
      </c>
      <c r="I18" s="148">
        <f>+'4 In School Youth Exits'!I18+'5 Out School Youth Exits'!I18</f>
        <v>1</v>
      </c>
      <c r="J18" s="151">
        <f>+'4 In School Youth Exits'!J18+'5 Out School Youth Exits'!J18</f>
        <v>0</v>
      </c>
      <c r="K18" s="153">
        <f t="shared" si="2"/>
        <v>0.9259259259259259</v>
      </c>
      <c r="L18" s="43">
        <f t="shared" si="3"/>
        <v>0.75</v>
      </c>
      <c r="M18" s="154">
        <v>15.375</v>
      </c>
      <c r="N18" s="145">
        <f>+'4 In School Youth Exits'!N18+'5 Out School Youth Exits'!N18</f>
        <v>68</v>
      </c>
      <c r="O18" s="148">
        <f>+'4 In School Youth Exits'!O18+'5 Out School Youth Exits'!O18</f>
        <v>7</v>
      </c>
      <c r="P18" s="3"/>
      <c r="Q18" s="20"/>
    </row>
    <row r="19" spans="1:17" s="4" customFormat="1" ht="21.75" customHeight="1">
      <c r="A19" s="85" t="str">
        <f>'1 In School Youth Part'!A19</f>
        <v>North Central Mass</v>
      </c>
      <c r="B19" s="41">
        <f>+'4 In School Youth Exits'!B19+'5 Out School Youth Exits'!B19</f>
        <v>56</v>
      </c>
      <c r="C19" s="145">
        <f>+'4 In School Youth Exits'!C19+'5 Out School Youth Exits'!C19</f>
        <v>2</v>
      </c>
      <c r="D19" s="55">
        <f t="shared" si="0"/>
        <v>0.03571428571428571</v>
      </c>
      <c r="E19" s="145">
        <f>+'4 In School Youth Exits'!E19+'5 Out School Youth Exits'!E19</f>
        <v>26</v>
      </c>
      <c r="F19" s="145">
        <f>+'4 In School Youth Exits'!F19+'5 Out School Youth Exits'!F19</f>
        <v>1</v>
      </c>
      <c r="G19" s="43">
        <f t="shared" si="1"/>
        <v>0.038461538461538464</v>
      </c>
      <c r="H19" s="145">
        <f>+'4 In School Youth Exits'!H19+'5 Out School Youth Exits'!H19</f>
        <v>19</v>
      </c>
      <c r="I19" s="148">
        <f>+'4 In School Youth Exits'!I19+'5 Out School Youth Exits'!I19</f>
        <v>0</v>
      </c>
      <c r="J19" s="151">
        <f>+'4 In School Youth Exits'!J19+'5 Out School Youth Exits'!J19</f>
        <v>0</v>
      </c>
      <c r="K19" s="153">
        <f t="shared" si="2"/>
        <v>0.8035714285714286</v>
      </c>
      <c r="L19" s="43">
        <f t="shared" si="3"/>
        <v>0.5</v>
      </c>
      <c r="M19" s="154">
        <v>12</v>
      </c>
      <c r="N19" s="145">
        <f>+'4 In School Youth Exits'!N19+'5 Out School Youth Exits'!N19</f>
        <v>44</v>
      </c>
      <c r="O19" s="148">
        <f>+'4 In School Youth Exits'!O19+'5 Out School Youth Exits'!O19</f>
        <v>0</v>
      </c>
      <c r="P19" s="3"/>
      <c r="Q19" s="20"/>
    </row>
    <row r="20" spans="1:17" s="4" customFormat="1" ht="21.75" customHeight="1">
      <c r="A20" s="85" t="str">
        <f>'1 In School Youth Part'!A20</f>
        <v>North Shore</v>
      </c>
      <c r="B20" s="41">
        <f>+'4 In School Youth Exits'!B20+'5 Out School Youth Exits'!B20</f>
        <v>61</v>
      </c>
      <c r="C20" s="145">
        <f>+'4 In School Youth Exits'!C20+'5 Out School Youth Exits'!C20</f>
        <v>6</v>
      </c>
      <c r="D20" s="55">
        <f t="shared" si="0"/>
        <v>0.09836065573770492</v>
      </c>
      <c r="E20" s="145">
        <f>+'4 In School Youth Exits'!E20+'5 Out School Youth Exits'!E20</f>
        <v>30</v>
      </c>
      <c r="F20" s="145">
        <f>+'4 In School Youth Exits'!F20+'5 Out School Youth Exits'!F20</f>
        <v>1</v>
      </c>
      <c r="G20" s="43">
        <f t="shared" si="1"/>
        <v>0.03333333333333333</v>
      </c>
      <c r="H20" s="145">
        <f>+'4 In School Youth Exits'!H20+'5 Out School Youth Exits'!H20</f>
        <v>26</v>
      </c>
      <c r="I20" s="148">
        <f>+'4 In School Youth Exits'!I20+'5 Out School Youth Exits'!I20</f>
        <v>3</v>
      </c>
      <c r="J20" s="151">
        <f>+'4 In School Youth Exits'!J20+'5 Out School Youth Exits'!J20</f>
        <v>0</v>
      </c>
      <c r="K20" s="153">
        <f t="shared" si="2"/>
        <v>0.9180327868852459</v>
      </c>
      <c r="L20" s="43">
        <f t="shared" si="3"/>
        <v>0.6666666666666666</v>
      </c>
      <c r="M20" s="154">
        <v>11</v>
      </c>
      <c r="N20" s="145">
        <f>+'4 In School Youth Exits'!N20+'5 Out School Youth Exits'!N20</f>
        <v>52</v>
      </c>
      <c r="O20" s="148">
        <f>+'4 In School Youth Exits'!O20+'5 Out School Youth Exits'!O20</f>
        <v>6</v>
      </c>
      <c r="P20" s="3"/>
      <c r="Q20" s="20"/>
    </row>
    <row r="21" spans="1:17" s="4" customFormat="1" ht="21.75" customHeight="1" thickBot="1">
      <c r="A21" s="87" t="str">
        <f>'1 In School Youth Part'!A21</f>
        <v>South Shore</v>
      </c>
      <c r="B21" s="41">
        <f>+'4 In School Youth Exits'!B21+'5 Out School Youth Exits'!B21</f>
        <v>104</v>
      </c>
      <c r="C21" s="146">
        <f>+'4 In School Youth Exits'!C21+'5 Out School Youth Exits'!C21</f>
        <v>3</v>
      </c>
      <c r="D21" s="70">
        <f t="shared" si="0"/>
        <v>0.028846153846153848</v>
      </c>
      <c r="E21" s="145">
        <f>+'4 In School Youth Exits'!E21+'5 Out School Youth Exits'!E21</f>
        <v>80</v>
      </c>
      <c r="F21" s="145">
        <f>+'4 In School Youth Exits'!F21+'5 Out School Youth Exits'!F21</f>
        <v>1</v>
      </c>
      <c r="G21" s="51">
        <f t="shared" si="1"/>
        <v>0.0125</v>
      </c>
      <c r="H21" s="145">
        <f>+'4 In School Youth Exits'!H21+'5 Out School Youth Exits'!H21</f>
        <v>11</v>
      </c>
      <c r="I21" s="149">
        <f>+'4 In School Youth Exits'!I21+'5 Out School Youth Exits'!I21</f>
        <v>1</v>
      </c>
      <c r="J21" s="152">
        <f>+'4 In School Youth Exits'!J21+'5 Out School Youth Exits'!J21</f>
        <v>0</v>
      </c>
      <c r="K21" s="156">
        <f t="shared" si="2"/>
        <v>0.875</v>
      </c>
      <c r="L21" s="51">
        <f t="shared" si="3"/>
        <v>0.6666666666666666</v>
      </c>
      <c r="M21" s="155">
        <v>11</v>
      </c>
      <c r="N21" s="145">
        <f>+'4 In School Youth Exits'!N21+'5 Out School Youth Exits'!N21</f>
        <v>80</v>
      </c>
      <c r="O21" s="161">
        <f>+'4 In School Youth Exits'!O21+'5 Out School Youth Exits'!O21</f>
        <v>1</v>
      </c>
      <c r="P21" s="3"/>
      <c r="Q21" s="20"/>
    </row>
    <row r="22" spans="1:17" s="4" customFormat="1" ht="21.75" customHeight="1" thickBot="1">
      <c r="A22" s="88" t="s">
        <v>0</v>
      </c>
      <c r="B22" s="158">
        <f>SUM(B6:B21)</f>
        <v>1115</v>
      </c>
      <c r="C22" s="76">
        <f>SUM(C6:C21)</f>
        <v>192</v>
      </c>
      <c r="D22" s="77">
        <f t="shared" si="0"/>
        <v>0.17219730941704037</v>
      </c>
      <c r="E22" s="78">
        <f>SUM(E6:E21)</f>
        <v>555</v>
      </c>
      <c r="F22" s="79">
        <f>SUM(F6:F21)</f>
        <v>73</v>
      </c>
      <c r="G22" s="77">
        <f t="shared" si="1"/>
        <v>0.13153153153153152</v>
      </c>
      <c r="H22" s="80">
        <f>SUM(H6:H21)</f>
        <v>342</v>
      </c>
      <c r="I22" s="81">
        <f>SUM(I6:I21)</f>
        <v>45</v>
      </c>
      <c r="J22" s="82">
        <f>SUM(J6:J21)</f>
        <v>1</v>
      </c>
      <c r="K22" s="104">
        <f t="shared" si="2"/>
        <v>0.8044843049327354</v>
      </c>
      <c r="L22" s="77">
        <f t="shared" si="3"/>
        <v>0.609375</v>
      </c>
      <c r="M22" s="160">
        <v>12.475277777777778</v>
      </c>
      <c r="N22" s="78">
        <f>SUM(N6:N21)</f>
        <v>799</v>
      </c>
      <c r="O22" s="162">
        <f>+'4 In School Youth Exits'!O22+'5 Out School Youth Exits'!O22</f>
        <v>111</v>
      </c>
      <c r="P22" s="3"/>
      <c r="Q22" s="24"/>
    </row>
    <row r="23" spans="1:17" s="4" customFormat="1" ht="12.75" customHeight="1">
      <c r="A23" s="124"/>
      <c r="B23" s="107"/>
      <c r="C23" s="108"/>
      <c r="D23" s="125"/>
      <c r="E23" s="108"/>
      <c r="F23" s="108"/>
      <c r="G23" s="125"/>
      <c r="H23" s="126"/>
      <c r="I23" s="108"/>
      <c r="J23" s="108"/>
      <c r="K23" s="125"/>
      <c r="L23" s="125"/>
      <c r="M23" s="127"/>
      <c r="N23" s="108"/>
      <c r="O23" s="59"/>
      <c r="P23" s="3"/>
      <c r="Q23" s="24"/>
    </row>
    <row r="24" spans="1:17" s="4" customFormat="1" ht="17.25" customHeight="1">
      <c r="A24" s="284" t="s">
        <v>70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6"/>
      <c r="P24" s="3"/>
      <c r="Q24" s="24"/>
    </row>
    <row r="25" spans="1:17" s="4" customFormat="1" ht="12" customHeight="1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6"/>
      <c r="P25" s="3"/>
      <c r="Q25" s="24"/>
    </row>
    <row r="26" spans="1:16" ht="6.75" customHeight="1" thickBot="1">
      <c r="A26" s="278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80"/>
      <c r="P26" s="6"/>
    </row>
  </sheetData>
  <sheetProtection/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6.421875" style="191" customWidth="1"/>
    <col min="2" max="2" width="5.140625" style="191" customWidth="1"/>
    <col min="3" max="5" width="5.57421875" style="191" customWidth="1"/>
    <col min="6" max="6" width="5.8515625" style="191" customWidth="1"/>
    <col min="7" max="7" width="6.140625" style="191" customWidth="1"/>
    <col min="8" max="8" width="6.28125" style="191" customWidth="1"/>
    <col min="9" max="9" width="6.421875" style="191" customWidth="1"/>
    <col min="10" max="10" width="5.7109375" style="191" customWidth="1"/>
    <col min="11" max="11" width="6.421875" style="226" customWidth="1"/>
    <col min="12" max="12" width="6.8515625" style="191" customWidth="1"/>
    <col min="13" max="13" width="5.7109375" style="191" customWidth="1"/>
    <col min="14" max="14" width="7.00390625" style="191" customWidth="1"/>
    <col min="15" max="15" width="5.8515625" style="191" customWidth="1"/>
    <col min="16" max="16" width="5.00390625" style="191" customWidth="1"/>
    <col min="17" max="17" width="5.7109375" style="191" customWidth="1"/>
    <col min="18" max="18" width="6.8515625" style="191" customWidth="1"/>
    <col min="19" max="19" width="7.28125" style="191" customWidth="1"/>
    <col min="20" max="20" width="6.00390625" style="191" customWidth="1"/>
    <col min="21" max="16384" width="9.140625" style="191" customWidth="1"/>
  </cols>
  <sheetData>
    <row r="1" spans="1:29" ht="19.5" customHeight="1">
      <c r="A1" s="268" t="s">
        <v>78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5"/>
      <c r="U1" s="190"/>
      <c r="V1" s="190"/>
      <c r="W1" s="190"/>
      <c r="X1" s="190"/>
      <c r="Y1" s="190"/>
      <c r="Z1" s="190"/>
      <c r="AA1" s="190"/>
      <c r="AB1" s="190"/>
      <c r="AC1" s="190"/>
    </row>
    <row r="2" spans="1:29" ht="19.5" customHeight="1">
      <c r="A2" s="296" t="str">
        <f>'1 In School Youth Part'!A2:N2</f>
        <v>FY18 QUARTER ENDING SEPTEMBER 30, 2017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8"/>
      <c r="U2" s="190"/>
      <c r="V2" s="190"/>
      <c r="W2" s="190"/>
      <c r="X2" s="190"/>
      <c r="Y2" s="190"/>
      <c r="Z2" s="190"/>
      <c r="AA2" s="190"/>
      <c r="AB2" s="190"/>
      <c r="AC2" s="190"/>
    </row>
    <row r="3" spans="1:29" ht="19.5" customHeight="1" thickBot="1">
      <c r="A3" s="299" t="s">
        <v>55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1"/>
      <c r="U3" s="190"/>
      <c r="V3" s="190"/>
      <c r="W3" s="190"/>
      <c r="X3" s="190"/>
      <c r="Y3" s="190"/>
      <c r="Z3" s="190"/>
      <c r="AA3" s="190"/>
      <c r="AB3" s="190"/>
      <c r="AC3" s="190"/>
    </row>
    <row r="4" spans="1:29" ht="15" customHeight="1">
      <c r="A4" s="288" t="str">
        <f>'1 In School Youth Part'!$A$4</f>
        <v>WORKFORCE AREA</v>
      </c>
      <c r="B4" s="290" t="s">
        <v>9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2"/>
      <c r="S4" s="292"/>
      <c r="T4" s="293"/>
      <c r="U4" s="190"/>
      <c r="V4" s="190"/>
      <c r="W4" s="190"/>
      <c r="X4" s="190"/>
      <c r="Y4" s="190"/>
      <c r="Z4" s="190"/>
      <c r="AA4" s="190"/>
      <c r="AB4" s="190"/>
      <c r="AC4" s="190"/>
    </row>
    <row r="5" spans="1:33" ht="50.25" customHeight="1" thickBot="1">
      <c r="A5" s="289"/>
      <c r="B5" s="128" t="s">
        <v>59</v>
      </c>
      <c r="C5" s="128" t="s">
        <v>58</v>
      </c>
      <c r="D5" s="232" t="s">
        <v>79</v>
      </c>
      <c r="E5" s="131" t="s">
        <v>80</v>
      </c>
      <c r="F5" s="130" t="s">
        <v>40</v>
      </c>
      <c r="G5" s="130" t="s">
        <v>82</v>
      </c>
      <c r="H5" s="131" t="s">
        <v>85</v>
      </c>
      <c r="I5" s="131" t="s">
        <v>42</v>
      </c>
      <c r="J5" s="131" t="s">
        <v>86</v>
      </c>
      <c r="K5" s="131" t="s">
        <v>10</v>
      </c>
      <c r="L5" s="131" t="s">
        <v>11</v>
      </c>
      <c r="M5" s="130" t="s">
        <v>83</v>
      </c>
      <c r="N5" s="130" t="s">
        <v>41</v>
      </c>
      <c r="O5" s="132" t="s">
        <v>72</v>
      </c>
      <c r="P5" s="131" t="s">
        <v>84</v>
      </c>
      <c r="Q5" s="131" t="s">
        <v>13</v>
      </c>
      <c r="R5" s="130" t="s">
        <v>71</v>
      </c>
      <c r="S5" s="130" t="s">
        <v>12</v>
      </c>
      <c r="T5" s="129" t="s">
        <v>60</v>
      </c>
      <c r="U5" s="190"/>
      <c r="V5" s="190"/>
      <c r="W5" s="192"/>
      <c r="X5" s="192"/>
      <c r="Y5" s="190"/>
      <c r="Z5" s="190"/>
      <c r="AA5" s="190"/>
      <c r="AB5" s="190"/>
      <c r="AC5" s="190"/>
      <c r="AD5" s="190"/>
      <c r="AE5" s="190"/>
      <c r="AF5" s="190"/>
      <c r="AG5" s="190"/>
    </row>
    <row r="6" spans="1:33" s="202" customFormat="1" ht="21.75" customHeight="1">
      <c r="A6" s="193" t="s">
        <v>15</v>
      </c>
      <c r="B6" s="194">
        <f>'1 In School Youth Part'!C6</f>
        <v>1</v>
      </c>
      <c r="C6" s="195">
        <v>100</v>
      </c>
      <c r="D6" s="196">
        <v>0</v>
      </c>
      <c r="E6" s="197">
        <v>0</v>
      </c>
      <c r="F6" s="228">
        <v>100</v>
      </c>
      <c r="G6" s="197">
        <v>0</v>
      </c>
      <c r="H6" s="198">
        <v>0</v>
      </c>
      <c r="I6" s="198">
        <v>0</v>
      </c>
      <c r="J6" s="197">
        <v>0</v>
      </c>
      <c r="K6" s="197">
        <v>100</v>
      </c>
      <c r="L6" s="198">
        <v>0</v>
      </c>
      <c r="M6" s="235">
        <v>0</v>
      </c>
      <c r="N6" s="197">
        <v>0</v>
      </c>
      <c r="O6" s="198">
        <v>0</v>
      </c>
      <c r="P6" s="198">
        <v>0</v>
      </c>
      <c r="Q6" s="197">
        <v>100</v>
      </c>
      <c r="R6" s="197">
        <v>0</v>
      </c>
      <c r="S6" s="197">
        <v>0</v>
      </c>
      <c r="T6" s="199">
        <v>0</v>
      </c>
      <c r="U6" s="200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</row>
    <row r="7" spans="1:33" s="202" customFormat="1" ht="21.75" customHeight="1">
      <c r="A7" s="203" t="s">
        <v>16</v>
      </c>
      <c r="B7" s="204">
        <f>'1 In School Youth Part'!C7</f>
        <v>6</v>
      </c>
      <c r="C7" s="205">
        <v>66.66666666666667</v>
      </c>
      <c r="D7" s="206">
        <v>16.666666666666668</v>
      </c>
      <c r="E7" s="207">
        <v>16.666666666666668</v>
      </c>
      <c r="F7" s="229">
        <v>83.33333333333334</v>
      </c>
      <c r="G7" s="207">
        <v>66.66666666666667</v>
      </c>
      <c r="H7" s="207">
        <v>16.666666666666668</v>
      </c>
      <c r="I7" s="207">
        <v>16.666666666666668</v>
      </c>
      <c r="J7" s="207">
        <v>0</v>
      </c>
      <c r="K7" s="207">
        <v>50</v>
      </c>
      <c r="L7" s="210">
        <v>0</v>
      </c>
      <c r="M7" s="236">
        <v>16.666666666666668</v>
      </c>
      <c r="N7" s="207">
        <v>100</v>
      </c>
      <c r="O7" s="207">
        <v>0</v>
      </c>
      <c r="P7" s="207">
        <v>50</v>
      </c>
      <c r="Q7" s="207">
        <v>0</v>
      </c>
      <c r="R7" s="207">
        <v>16.666666666666668</v>
      </c>
      <c r="S7" s="207">
        <v>33.333333333333336</v>
      </c>
      <c r="T7" s="209">
        <v>33.333333333333336</v>
      </c>
      <c r="U7" s="200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</row>
    <row r="8" spans="1:33" s="202" customFormat="1" ht="21.75" customHeight="1">
      <c r="A8" s="193" t="s">
        <v>17</v>
      </c>
      <c r="B8" s="204">
        <f>'1 In School Youth Part'!C8</f>
        <v>55</v>
      </c>
      <c r="C8" s="205">
        <v>94.54545454545455</v>
      </c>
      <c r="D8" s="206">
        <v>5.454545454545455</v>
      </c>
      <c r="E8" s="207">
        <v>0</v>
      </c>
      <c r="F8" s="229">
        <v>36.36363636363637</v>
      </c>
      <c r="G8" s="207">
        <v>16.363636363636363</v>
      </c>
      <c r="H8" s="207">
        <v>21.81818181818182</v>
      </c>
      <c r="I8" s="207">
        <v>5.454545454545455</v>
      </c>
      <c r="J8" s="207">
        <v>76.36363636363636</v>
      </c>
      <c r="K8" s="207">
        <v>92.72727272727272</v>
      </c>
      <c r="L8" s="210">
        <v>0</v>
      </c>
      <c r="M8" s="236">
        <v>0</v>
      </c>
      <c r="N8" s="207">
        <v>60</v>
      </c>
      <c r="O8" s="207">
        <v>7.2727272727272725</v>
      </c>
      <c r="P8" s="207">
        <v>1.8181818181818181</v>
      </c>
      <c r="Q8" s="207">
        <v>3.6363636363636362</v>
      </c>
      <c r="R8" s="210">
        <v>1.8181818181818181</v>
      </c>
      <c r="S8" s="207">
        <v>1.8181818181818181</v>
      </c>
      <c r="T8" s="209">
        <v>0</v>
      </c>
      <c r="U8" s="200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</row>
    <row r="9" spans="1:33" s="202" customFormat="1" ht="21.75" customHeight="1">
      <c r="A9" s="193" t="s">
        <v>18</v>
      </c>
      <c r="B9" s="204">
        <f>'1 In School Youth Part'!C9</f>
        <v>1</v>
      </c>
      <c r="C9" s="205">
        <v>0</v>
      </c>
      <c r="D9" s="206">
        <v>0</v>
      </c>
      <c r="E9" s="207">
        <v>100</v>
      </c>
      <c r="F9" s="229">
        <v>0</v>
      </c>
      <c r="G9" s="207">
        <v>0</v>
      </c>
      <c r="H9" s="207">
        <v>100</v>
      </c>
      <c r="I9" s="207">
        <v>0</v>
      </c>
      <c r="J9" s="207">
        <v>0</v>
      </c>
      <c r="K9" s="207">
        <v>100</v>
      </c>
      <c r="L9" s="210">
        <v>0</v>
      </c>
      <c r="M9" s="229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9">
        <v>0</v>
      </c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</row>
    <row r="10" spans="1:33" s="202" customFormat="1" ht="21.75" customHeight="1">
      <c r="A10" s="193" t="s">
        <v>19</v>
      </c>
      <c r="B10" s="211">
        <f>'1 In School Youth Part'!C10</f>
        <v>0</v>
      </c>
      <c r="C10" s="205">
        <v>0</v>
      </c>
      <c r="D10" s="208">
        <v>0</v>
      </c>
      <c r="E10" s="210">
        <v>0</v>
      </c>
      <c r="F10" s="229">
        <v>0</v>
      </c>
      <c r="G10" s="207">
        <v>0</v>
      </c>
      <c r="H10" s="207">
        <v>0</v>
      </c>
      <c r="I10" s="210">
        <v>0</v>
      </c>
      <c r="J10" s="207">
        <v>0</v>
      </c>
      <c r="K10" s="207">
        <v>0</v>
      </c>
      <c r="L10" s="210">
        <v>0</v>
      </c>
      <c r="M10" s="236">
        <v>0</v>
      </c>
      <c r="N10" s="210">
        <v>0</v>
      </c>
      <c r="O10" s="207">
        <v>0</v>
      </c>
      <c r="P10" s="210">
        <v>0</v>
      </c>
      <c r="Q10" s="207">
        <v>0</v>
      </c>
      <c r="R10" s="207">
        <v>0</v>
      </c>
      <c r="S10" s="207">
        <v>0</v>
      </c>
      <c r="T10" s="209">
        <v>0</v>
      </c>
      <c r="U10" s="200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</row>
    <row r="11" spans="1:33" s="202" customFormat="1" ht="21.75" customHeight="1">
      <c r="A11" s="193" t="s">
        <v>20</v>
      </c>
      <c r="B11" s="211">
        <f>'1 In School Youth Part'!C11</f>
        <v>0</v>
      </c>
      <c r="C11" s="205">
        <v>0</v>
      </c>
      <c r="D11" s="206">
        <v>100</v>
      </c>
      <c r="E11" s="207">
        <v>0</v>
      </c>
      <c r="F11" s="229">
        <v>33.333333333333336</v>
      </c>
      <c r="G11" s="207">
        <v>66.66666666666667</v>
      </c>
      <c r="H11" s="207">
        <v>0</v>
      </c>
      <c r="I11" s="207">
        <v>0</v>
      </c>
      <c r="J11" s="207">
        <v>33.333333333333336</v>
      </c>
      <c r="K11" s="207">
        <v>66.66666666666667</v>
      </c>
      <c r="L11" s="210">
        <v>0</v>
      </c>
      <c r="M11" s="236">
        <v>0</v>
      </c>
      <c r="N11" s="207">
        <v>100</v>
      </c>
      <c r="O11" s="207">
        <v>0</v>
      </c>
      <c r="P11" s="207">
        <v>33.333333333333336</v>
      </c>
      <c r="Q11" s="210">
        <v>0</v>
      </c>
      <c r="R11" s="207">
        <v>0</v>
      </c>
      <c r="S11" s="210">
        <v>0</v>
      </c>
      <c r="T11" s="209">
        <v>0</v>
      </c>
      <c r="U11" s="200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</row>
    <row r="12" spans="1:33" s="202" customFormat="1" ht="21.75" customHeight="1">
      <c r="A12" s="193" t="s">
        <v>21</v>
      </c>
      <c r="B12" s="204">
        <f>'1 In School Youth Part'!C12</f>
        <v>2</v>
      </c>
      <c r="C12" s="205">
        <v>0</v>
      </c>
      <c r="D12" s="206">
        <v>100</v>
      </c>
      <c r="E12" s="207">
        <v>0</v>
      </c>
      <c r="F12" s="229">
        <v>50</v>
      </c>
      <c r="G12" s="207">
        <v>0</v>
      </c>
      <c r="H12" s="207">
        <v>50</v>
      </c>
      <c r="I12" s="210">
        <v>0</v>
      </c>
      <c r="J12" s="207">
        <v>100</v>
      </c>
      <c r="K12" s="207">
        <v>0</v>
      </c>
      <c r="L12" s="210">
        <v>0</v>
      </c>
      <c r="M12" s="236">
        <v>0</v>
      </c>
      <c r="N12" s="207">
        <v>50</v>
      </c>
      <c r="O12" s="207">
        <v>0</v>
      </c>
      <c r="P12" s="207">
        <v>0</v>
      </c>
      <c r="Q12" s="207">
        <v>0</v>
      </c>
      <c r="R12" s="210">
        <v>50</v>
      </c>
      <c r="S12" s="207">
        <v>0</v>
      </c>
      <c r="T12" s="209">
        <v>0</v>
      </c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</row>
    <row r="13" spans="1:33" s="202" customFormat="1" ht="21.75" customHeight="1">
      <c r="A13" s="193" t="s">
        <v>22</v>
      </c>
      <c r="B13" s="204">
        <f>'1 In School Youth Part'!C13</f>
        <v>12</v>
      </c>
      <c r="C13" s="205">
        <v>91.66666666666666</v>
      </c>
      <c r="D13" s="206">
        <v>8.333333333333334</v>
      </c>
      <c r="E13" s="207">
        <v>0</v>
      </c>
      <c r="F13" s="229">
        <v>58.33333333333333</v>
      </c>
      <c r="G13" s="207">
        <v>41.66666666666667</v>
      </c>
      <c r="H13" s="207">
        <v>25</v>
      </c>
      <c r="I13" s="207">
        <v>25</v>
      </c>
      <c r="J13" s="207">
        <v>8.333333333333334</v>
      </c>
      <c r="K13" s="207">
        <v>100</v>
      </c>
      <c r="L13" s="210">
        <v>0</v>
      </c>
      <c r="M13" s="229">
        <v>16.666666666666668</v>
      </c>
      <c r="N13" s="207">
        <v>0</v>
      </c>
      <c r="O13" s="210">
        <v>0</v>
      </c>
      <c r="P13" s="207">
        <v>8.333333333333334</v>
      </c>
      <c r="Q13" s="210">
        <v>0</v>
      </c>
      <c r="R13" s="210">
        <v>0</v>
      </c>
      <c r="S13" s="207">
        <v>16.666666666666668</v>
      </c>
      <c r="T13" s="209">
        <v>91.66666666666666</v>
      </c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</row>
    <row r="14" spans="1:33" s="202" customFormat="1" ht="21.75" customHeight="1">
      <c r="A14" s="193" t="s">
        <v>23</v>
      </c>
      <c r="B14" s="204">
        <f>'1 In School Youth Part'!C14</f>
        <v>3</v>
      </c>
      <c r="C14" s="205">
        <v>33.333333333333336</v>
      </c>
      <c r="D14" s="206">
        <v>66.66666666666667</v>
      </c>
      <c r="E14" s="207">
        <v>0</v>
      </c>
      <c r="F14" s="229">
        <v>33.333333333333336</v>
      </c>
      <c r="G14" s="207">
        <v>0</v>
      </c>
      <c r="H14" s="207">
        <v>0</v>
      </c>
      <c r="I14" s="210">
        <v>33.333333333333336</v>
      </c>
      <c r="J14" s="207">
        <v>33.333333333333336</v>
      </c>
      <c r="K14" s="207">
        <v>33.333333333333336</v>
      </c>
      <c r="L14" s="210">
        <v>33.333333333333336</v>
      </c>
      <c r="M14" s="236">
        <v>0</v>
      </c>
      <c r="N14" s="207">
        <v>66.66666666666667</v>
      </c>
      <c r="O14" s="207">
        <v>0</v>
      </c>
      <c r="P14" s="207">
        <v>0</v>
      </c>
      <c r="Q14" s="207">
        <v>0</v>
      </c>
      <c r="R14" s="210">
        <v>33.333333333333336</v>
      </c>
      <c r="S14" s="207">
        <v>0</v>
      </c>
      <c r="T14" s="209">
        <v>0</v>
      </c>
      <c r="U14" s="200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</row>
    <row r="15" spans="1:33" s="202" customFormat="1" ht="21.75" customHeight="1">
      <c r="A15" s="193" t="s">
        <v>24</v>
      </c>
      <c r="B15" s="204">
        <f>'1 In School Youth Part'!C15</f>
        <v>114</v>
      </c>
      <c r="C15" s="205">
        <v>84.21052631578947</v>
      </c>
      <c r="D15" s="206">
        <v>15.789473684210527</v>
      </c>
      <c r="E15" s="207">
        <v>0</v>
      </c>
      <c r="F15" s="229">
        <v>60.526315789473685</v>
      </c>
      <c r="G15" s="207">
        <v>51.75438596491228</v>
      </c>
      <c r="H15" s="207">
        <v>11.403508771929824</v>
      </c>
      <c r="I15" s="207">
        <v>3.5087719298245617</v>
      </c>
      <c r="J15" s="207">
        <v>50</v>
      </c>
      <c r="K15" s="207">
        <v>100</v>
      </c>
      <c r="L15" s="210">
        <v>0</v>
      </c>
      <c r="M15" s="229">
        <v>0</v>
      </c>
      <c r="N15" s="207">
        <v>50</v>
      </c>
      <c r="O15" s="207">
        <v>0.8771929824561404</v>
      </c>
      <c r="P15" s="207">
        <v>18.42105263157895</v>
      </c>
      <c r="Q15" s="207">
        <v>0.8771929824561404</v>
      </c>
      <c r="R15" s="207">
        <v>13.157894736842106</v>
      </c>
      <c r="S15" s="207">
        <v>0</v>
      </c>
      <c r="T15" s="209">
        <v>2.631578947368421</v>
      </c>
      <c r="U15" s="200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</row>
    <row r="16" spans="1:33" s="202" customFormat="1" ht="21.75" customHeight="1">
      <c r="A16" s="193" t="s">
        <v>25</v>
      </c>
      <c r="B16" s="204">
        <f>'1 In School Youth Part'!C16</f>
        <v>0</v>
      </c>
      <c r="C16" s="205">
        <v>0</v>
      </c>
      <c r="D16" s="206">
        <v>0</v>
      </c>
      <c r="E16" s="207">
        <v>0</v>
      </c>
      <c r="F16" s="229">
        <v>0</v>
      </c>
      <c r="G16" s="207">
        <v>0</v>
      </c>
      <c r="H16" s="207">
        <v>0</v>
      </c>
      <c r="I16" s="210">
        <v>0</v>
      </c>
      <c r="J16" s="207">
        <v>0</v>
      </c>
      <c r="K16" s="207">
        <v>0</v>
      </c>
      <c r="L16" s="210">
        <v>0</v>
      </c>
      <c r="M16" s="236">
        <v>0</v>
      </c>
      <c r="N16" s="207">
        <v>0</v>
      </c>
      <c r="O16" s="210">
        <v>0</v>
      </c>
      <c r="P16" s="207">
        <v>0</v>
      </c>
      <c r="Q16" s="210">
        <v>0</v>
      </c>
      <c r="R16" s="210">
        <v>0</v>
      </c>
      <c r="S16" s="207">
        <v>0</v>
      </c>
      <c r="T16" s="209">
        <v>0</v>
      </c>
      <c r="U16" s="200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</row>
    <row r="17" spans="1:33" s="202" customFormat="1" ht="21.75" customHeight="1">
      <c r="A17" s="193" t="s">
        <v>26</v>
      </c>
      <c r="B17" s="204">
        <f>'1 In School Youth Part'!C17</f>
        <v>32</v>
      </c>
      <c r="C17" s="205">
        <v>90.625</v>
      </c>
      <c r="D17" s="208">
        <v>9.375</v>
      </c>
      <c r="E17" s="210">
        <v>0</v>
      </c>
      <c r="F17" s="229">
        <v>31.25</v>
      </c>
      <c r="G17" s="207">
        <v>18.75</v>
      </c>
      <c r="H17" s="207">
        <v>62.5</v>
      </c>
      <c r="I17" s="207">
        <v>3.125</v>
      </c>
      <c r="J17" s="207">
        <v>43.75</v>
      </c>
      <c r="K17" s="207">
        <v>96.875</v>
      </c>
      <c r="L17" s="210">
        <v>0</v>
      </c>
      <c r="M17" s="229">
        <v>18.75</v>
      </c>
      <c r="N17" s="207">
        <v>40.625</v>
      </c>
      <c r="O17" s="210">
        <v>3.125</v>
      </c>
      <c r="P17" s="207">
        <v>6.25</v>
      </c>
      <c r="Q17" s="210">
        <v>0</v>
      </c>
      <c r="R17" s="210">
        <v>0</v>
      </c>
      <c r="S17" s="210">
        <v>0</v>
      </c>
      <c r="T17" s="209">
        <v>3.125</v>
      </c>
      <c r="U17" s="200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</row>
    <row r="18" spans="1:33" s="202" customFormat="1" ht="21.75" customHeight="1">
      <c r="A18" s="193" t="s">
        <v>27</v>
      </c>
      <c r="B18" s="204">
        <f>'1 In School Youth Part'!C18</f>
        <v>13</v>
      </c>
      <c r="C18" s="205">
        <v>100</v>
      </c>
      <c r="D18" s="206">
        <v>0</v>
      </c>
      <c r="E18" s="207">
        <v>0</v>
      </c>
      <c r="F18" s="229">
        <v>46.15384615384615</v>
      </c>
      <c r="G18" s="207">
        <v>76.92307692307692</v>
      </c>
      <c r="H18" s="207">
        <v>15.384615384615385</v>
      </c>
      <c r="I18" s="207">
        <v>0</v>
      </c>
      <c r="J18" s="207">
        <v>84.61538461538461</v>
      </c>
      <c r="K18" s="207">
        <v>100</v>
      </c>
      <c r="L18" s="210">
        <v>0</v>
      </c>
      <c r="M18" s="229">
        <v>0</v>
      </c>
      <c r="N18" s="207">
        <v>7.6923076923076925</v>
      </c>
      <c r="O18" s="210">
        <v>0</v>
      </c>
      <c r="P18" s="207">
        <v>0</v>
      </c>
      <c r="Q18" s="207">
        <v>0</v>
      </c>
      <c r="R18" s="207">
        <v>0</v>
      </c>
      <c r="S18" s="207">
        <v>0</v>
      </c>
      <c r="T18" s="209">
        <v>0</v>
      </c>
      <c r="U18" s="200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</row>
    <row r="19" spans="1:33" s="202" customFormat="1" ht="21.75" customHeight="1">
      <c r="A19" s="193" t="s">
        <v>28</v>
      </c>
      <c r="B19" s="204">
        <f>'1 In School Youth Part'!C19</f>
        <v>0</v>
      </c>
      <c r="C19" s="205">
        <v>0</v>
      </c>
      <c r="D19" s="208">
        <v>0</v>
      </c>
      <c r="E19" s="210">
        <v>0</v>
      </c>
      <c r="F19" s="229">
        <v>0</v>
      </c>
      <c r="G19" s="207">
        <v>0</v>
      </c>
      <c r="H19" s="207">
        <v>0</v>
      </c>
      <c r="I19" s="210">
        <v>0</v>
      </c>
      <c r="J19" s="207">
        <v>0</v>
      </c>
      <c r="K19" s="207">
        <v>0</v>
      </c>
      <c r="L19" s="210">
        <v>0</v>
      </c>
      <c r="M19" s="236">
        <v>0</v>
      </c>
      <c r="N19" s="207">
        <v>0</v>
      </c>
      <c r="O19" s="210">
        <v>0</v>
      </c>
      <c r="P19" s="207">
        <v>0</v>
      </c>
      <c r="Q19" s="210">
        <v>0</v>
      </c>
      <c r="R19" s="210">
        <v>0</v>
      </c>
      <c r="S19" s="210">
        <v>0</v>
      </c>
      <c r="T19" s="209">
        <v>0</v>
      </c>
      <c r="U19" s="200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</row>
    <row r="20" spans="1:33" s="202" customFormat="1" ht="21.75" customHeight="1">
      <c r="A20" s="193" t="s">
        <v>29</v>
      </c>
      <c r="B20" s="204">
        <f>'1 In School Youth Part'!C20</f>
        <v>13</v>
      </c>
      <c r="C20" s="205">
        <v>100</v>
      </c>
      <c r="D20" s="206">
        <v>0</v>
      </c>
      <c r="E20" s="207">
        <v>0</v>
      </c>
      <c r="F20" s="229">
        <v>100</v>
      </c>
      <c r="G20" s="207">
        <v>53.84615384615385</v>
      </c>
      <c r="H20" s="207">
        <v>46.15384615384615</v>
      </c>
      <c r="I20" s="207">
        <v>0</v>
      </c>
      <c r="J20" s="207">
        <v>38.46153846153846</v>
      </c>
      <c r="K20" s="207">
        <v>100</v>
      </c>
      <c r="L20" s="210">
        <v>0</v>
      </c>
      <c r="M20" s="229">
        <v>0</v>
      </c>
      <c r="N20" s="207">
        <v>100</v>
      </c>
      <c r="O20" s="210">
        <v>0</v>
      </c>
      <c r="P20" s="207">
        <v>15.384615384615385</v>
      </c>
      <c r="Q20" s="210">
        <v>0</v>
      </c>
      <c r="R20" s="210">
        <v>0</v>
      </c>
      <c r="S20" s="210">
        <v>0</v>
      </c>
      <c r="T20" s="209">
        <v>7.6923076923076925</v>
      </c>
      <c r="U20" s="200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</row>
    <row r="21" spans="1:33" s="202" customFormat="1" ht="21.75" customHeight="1" thickBot="1">
      <c r="A21" s="212" t="s">
        <v>43</v>
      </c>
      <c r="B21" s="213">
        <f>'1 In School Youth Part'!C21</f>
        <v>8</v>
      </c>
      <c r="C21" s="214">
        <v>100</v>
      </c>
      <c r="D21" s="215">
        <v>0</v>
      </c>
      <c r="E21" s="216">
        <v>0</v>
      </c>
      <c r="F21" s="230">
        <v>62.5</v>
      </c>
      <c r="G21" s="215">
        <v>12.5</v>
      </c>
      <c r="H21" s="216">
        <v>12.5</v>
      </c>
      <c r="I21" s="216">
        <v>12.5</v>
      </c>
      <c r="J21" s="215">
        <v>50</v>
      </c>
      <c r="K21" s="215">
        <v>100</v>
      </c>
      <c r="L21" s="216">
        <v>0</v>
      </c>
      <c r="M21" s="237">
        <v>12.5</v>
      </c>
      <c r="N21" s="216">
        <v>0</v>
      </c>
      <c r="O21" s="215">
        <v>0</v>
      </c>
      <c r="P21" s="215">
        <v>0</v>
      </c>
      <c r="Q21" s="216">
        <v>12.5</v>
      </c>
      <c r="R21" s="216">
        <v>0</v>
      </c>
      <c r="S21" s="216">
        <v>0</v>
      </c>
      <c r="T21" s="217">
        <v>87.5</v>
      </c>
      <c r="U21" s="200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</row>
    <row r="22" spans="1:33" s="202" customFormat="1" ht="21.75" customHeight="1" thickBot="1">
      <c r="A22" s="218" t="s">
        <v>0</v>
      </c>
      <c r="B22" s="219">
        <f>SUM(B6:B21)</f>
        <v>260</v>
      </c>
      <c r="C22" s="220">
        <v>87.6923076923077</v>
      </c>
      <c r="D22" s="221">
        <v>11.538461538461538</v>
      </c>
      <c r="E22" s="222">
        <v>0.7692307692307692</v>
      </c>
      <c r="F22" s="231">
        <v>53.07692307692307</v>
      </c>
      <c r="G22" s="222">
        <v>38.84615384615385</v>
      </c>
      <c r="H22" s="222">
        <v>23.076923076923077</v>
      </c>
      <c r="I22" s="222">
        <v>5.384615384615384</v>
      </c>
      <c r="J22" s="222">
        <v>52.69230769230769</v>
      </c>
      <c r="K22" s="222">
        <v>95.38461538461539</v>
      </c>
      <c r="L22" s="238">
        <v>0.3846153846153846</v>
      </c>
      <c r="M22" s="231">
        <v>3.8461538461538463</v>
      </c>
      <c r="N22" s="222">
        <v>48.46153846153846</v>
      </c>
      <c r="O22" s="222">
        <v>2.307692307692308</v>
      </c>
      <c r="P22" s="222">
        <v>11.538461538461538</v>
      </c>
      <c r="Q22" s="222">
        <v>1.9230769230769231</v>
      </c>
      <c r="R22" s="222">
        <v>7.3076923076923075</v>
      </c>
      <c r="S22" s="222">
        <v>1.9230769230769231</v>
      </c>
      <c r="T22" s="223">
        <v>9.615384615384615</v>
      </c>
      <c r="U22" s="200"/>
      <c r="V22" s="201"/>
      <c r="W22" s="224"/>
      <c r="X22" s="225"/>
      <c r="Y22" s="225"/>
      <c r="Z22" s="225"/>
      <c r="AA22" s="225"/>
      <c r="AB22" s="225"/>
      <c r="AC22" s="201"/>
      <c r="AD22" s="201"/>
      <c r="AE22" s="201"/>
      <c r="AF22" s="201"/>
      <c r="AG22" s="201"/>
    </row>
    <row r="23" ht="12.75">
      <c r="P23" s="227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" right="0.2" top="1" bottom="0.57" header="0.12" footer="0.1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8.8515625" style="0" customWidth="1"/>
    <col min="2" max="2" width="5.8515625" style="0" customWidth="1"/>
    <col min="3" max="4" width="5.57421875" style="0" customWidth="1"/>
    <col min="5" max="5" width="4.7109375" style="0" customWidth="1"/>
    <col min="6" max="6" width="5.7109375" style="0" customWidth="1"/>
    <col min="7" max="7" width="6.8515625" style="0" customWidth="1"/>
    <col min="8" max="8" width="7.28125" style="0" customWidth="1"/>
    <col min="9" max="9" width="6.421875" style="0" customWidth="1"/>
    <col min="10" max="10" width="5.7109375" style="0" customWidth="1"/>
    <col min="11" max="11" width="5.8515625" style="18" customWidth="1"/>
    <col min="12" max="12" width="6.57421875" style="0" customWidth="1"/>
    <col min="13" max="13" width="5.8515625" style="0" customWidth="1"/>
    <col min="14" max="14" width="7.00390625" style="0" customWidth="1"/>
    <col min="15" max="15" width="6.00390625" style="0" customWidth="1"/>
    <col min="16" max="16" width="5.00390625" style="0" customWidth="1"/>
    <col min="17" max="17" width="5.8515625" style="0" customWidth="1"/>
    <col min="18" max="18" width="6.8515625" style="0" customWidth="1"/>
    <col min="19" max="19" width="7.28125" style="0" customWidth="1"/>
    <col min="20" max="20" width="6.7109375" style="0" customWidth="1"/>
  </cols>
  <sheetData>
    <row r="1" spans="1:29" ht="19.5" customHeight="1">
      <c r="A1" s="268" t="s">
        <v>78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5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96" t="str">
        <f>'1 In School Youth Part'!A2:N2</f>
        <v>FY18 QUARTER ENDING SEPTEMBER 30, 2017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8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99" t="s">
        <v>53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1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288" t="str">
        <f>'1 In School Youth Part'!$A$4</f>
        <v>WORKFORCE AREA</v>
      </c>
      <c r="B4" s="273" t="s">
        <v>9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302"/>
      <c r="S4" s="302"/>
      <c r="T4" s="303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89"/>
      <c r="B5" s="128" t="s">
        <v>59</v>
      </c>
      <c r="C5" s="128" t="s">
        <v>87</v>
      </c>
      <c r="D5" s="131" t="s">
        <v>79</v>
      </c>
      <c r="E5" s="131" t="s">
        <v>80</v>
      </c>
      <c r="F5" s="130" t="s">
        <v>40</v>
      </c>
      <c r="G5" s="130" t="s">
        <v>82</v>
      </c>
      <c r="H5" s="131" t="s">
        <v>85</v>
      </c>
      <c r="I5" s="131" t="s">
        <v>42</v>
      </c>
      <c r="J5" s="131" t="s">
        <v>86</v>
      </c>
      <c r="K5" s="131" t="s">
        <v>10</v>
      </c>
      <c r="L5" s="131" t="s">
        <v>11</v>
      </c>
      <c r="M5" s="130" t="s">
        <v>83</v>
      </c>
      <c r="N5" s="130" t="s">
        <v>41</v>
      </c>
      <c r="O5" s="132" t="s">
        <v>72</v>
      </c>
      <c r="P5" s="131" t="s">
        <v>84</v>
      </c>
      <c r="Q5" s="131" t="s">
        <v>13</v>
      </c>
      <c r="R5" s="130" t="s">
        <v>71</v>
      </c>
      <c r="S5" s="130" t="s">
        <v>12</v>
      </c>
      <c r="T5" s="129" t="s">
        <v>60</v>
      </c>
      <c r="U5" s="1"/>
      <c r="V5" s="1"/>
      <c r="W5" s="10"/>
      <c r="X5" s="10"/>
      <c r="Y5" s="1"/>
      <c r="Z5" s="1"/>
      <c r="AA5" s="1"/>
      <c r="AB5" s="1"/>
      <c r="AC5" s="1"/>
      <c r="AD5" s="1"/>
      <c r="AE5" s="1"/>
      <c r="AF5" s="1"/>
      <c r="AG5" s="1"/>
    </row>
    <row r="6" spans="1:33" s="4" customFormat="1" ht="21.75" customHeight="1">
      <c r="A6" s="85" t="s">
        <v>15</v>
      </c>
      <c r="B6" s="187">
        <f>'2 Out of School Youth Part'!C6</f>
        <v>26</v>
      </c>
      <c r="C6" s="163">
        <v>61.53846153846154</v>
      </c>
      <c r="D6" s="164">
        <v>30.76923076923077</v>
      </c>
      <c r="E6" s="164">
        <v>7.6923076923076925</v>
      </c>
      <c r="F6" s="180">
        <v>65.38461538461539</v>
      </c>
      <c r="G6" s="164">
        <v>11.538461538461538</v>
      </c>
      <c r="H6" s="164">
        <v>23.076923076923077</v>
      </c>
      <c r="I6" s="165">
        <v>0</v>
      </c>
      <c r="J6" s="165">
        <v>23.076923076923077</v>
      </c>
      <c r="K6" s="165">
        <v>0</v>
      </c>
      <c r="L6" s="164">
        <v>84.61538461538461</v>
      </c>
      <c r="M6" s="181">
        <v>3.8461538461538463</v>
      </c>
      <c r="N6" s="164">
        <v>38.46153846153846</v>
      </c>
      <c r="O6" s="164">
        <v>0</v>
      </c>
      <c r="P6" s="164">
        <v>26.923076923076923</v>
      </c>
      <c r="Q6" s="164">
        <v>3.8461538461538463</v>
      </c>
      <c r="R6" s="164">
        <v>3.8461538461538463</v>
      </c>
      <c r="S6" s="164">
        <v>19.23076923076923</v>
      </c>
      <c r="T6" s="169">
        <v>0</v>
      </c>
      <c r="U6" s="1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4" customFormat="1" ht="21.75" customHeight="1">
      <c r="A7" s="86" t="s">
        <v>16</v>
      </c>
      <c r="B7" s="188">
        <f>'2 Out of School Youth Part'!C7</f>
        <v>74</v>
      </c>
      <c r="C7" s="166">
        <v>29.72972972972973</v>
      </c>
      <c r="D7" s="167">
        <v>44.59459459459459</v>
      </c>
      <c r="E7" s="167">
        <v>25.675675675675674</v>
      </c>
      <c r="F7" s="182">
        <v>43.24324324324324</v>
      </c>
      <c r="G7" s="167">
        <v>41.891891891891895</v>
      </c>
      <c r="H7" s="167">
        <v>51.35135135135135</v>
      </c>
      <c r="I7" s="167">
        <v>2.7027027027027026</v>
      </c>
      <c r="J7" s="167">
        <v>9.45945945945946</v>
      </c>
      <c r="K7" s="168">
        <v>0</v>
      </c>
      <c r="L7" s="167">
        <v>50</v>
      </c>
      <c r="M7" s="182">
        <v>0</v>
      </c>
      <c r="N7" s="167">
        <v>94.5945945945946</v>
      </c>
      <c r="O7" s="167">
        <v>20.27027027027027</v>
      </c>
      <c r="P7" s="167">
        <v>18.91891891891892</v>
      </c>
      <c r="Q7" s="167">
        <v>2.7027027027027026</v>
      </c>
      <c r="R7" s="167">
        <v>10.81081081081081</v>
      </c>
      <c r="S7" s="167">
        <v>9.45945945945946</v>
      </c>
      <c r="T7" s="170">
        <v>18.91891891891892</v>
      </c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s="4" customFormat="1" ht="21.75" customHeight="1">
      <c r="A8" s="85" t="s">
        <v>17</v>
      </c>
      <c r="B8" s="188">
        <f>'2 Out of School Youth Part'!C8</f>
        <v>94</v>
      </c>
      <c r="C8" s="166">
        <v>45.74468085106383</v>
      </c>
      <c r="D8" s="167">
        <v>39.361702127659576</v>
      </c>
      <c r="E8" s="167">
        <v>14.893617021276595</v>
      </c>
      <c r="F8" s="182">
        <v>54.25531914893617</v>
      </c>
      <c r="G8" s="167">
        <v>15.957446808510637</v>
      </c>
      <c r="H8" s="167">
        <v>15.957446808510637</v>
      </c>
      <c r="I8" s="167">
        <v>5.319148936170212</v>
      </c>
      <c r="J8" s="167">
        <v>22.340425531914892</v>
      </c>
      <c r="K8" s="168">
        <v>0</v>
      </c>
      <c r="L8" s="167">
        <v>68.08510638297872</v>
      </c>
      <c r="M8" s="183">
        <v>0</v>
      </c>
      <c r="N8" s="167">
        <v>32.97872340425532</v>
      </c>
      <c r="O8" s="167">
        <v>4.25531914893617</v>
      </c>
      <c r="P8" s="167">
        <v>9.574468085106384</v>
      </c>
      <c r="Q8" s="167">
        <v>5.319148936170212</v>
      </c>
      <c r="R8" s="167">
        <v>4.25531914893617</v>
      </c>
      <c r="S8" s="167">
        <v>13.829787234042554</v>
      </c>
      <c r="T8" s="170">
        <v>3.1914893617021276</v>
      </c>
      <c r="U8" s="1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4" customFormat="1" ht="21.75" customHeight="1">
      <c r="A9" s="85" t="s">
        <v>18</v>
      </c>
      <c r="B9" s="188">
        <f>'2 Out of School Youth Part'!C9</f>
        <v>29</v>
      </c>
      <c r="C9" s="166">
        <v>34.48275862068966</v>
      </c>
      <c r="D9" s="167">
        <v>48.275862068965516</v>
      </c>
      <c r="E9" s="167">
        <v>17.24137931034483</v>
      </c>
      <c r="F9" s="182">
        <v>79.3103448275862</v>
      </c>
      <c r="G9" s="167">
        <v>24.137931034482758</v>
      </c>
      <c r="H9" s="167">
        <v>58.62068965517241</v>
      </c>
      <c r="I9" s="168">
        <v>0</v>
      </c>
      <c r="J9" s="168">
        <v>6.8965517241379315</v>
      </c>
      <c r="K9" s="168">
        <v>0</v>
      </c>
      <c r="L9" s="167">
        <v>48.275862068965516</v>
      </c>
      <c r="M9" s="183">
        <v>6.8965517241379315</v>
      </c>
      <c r="N9" s="167">
        <v>17.24137931034483</v>
      </c>
      <c r="O9" s="168">
        <v>0</v>
      </c>
      <c r="P9" s="167">
        <v>17.24137931034483</v>
      </c>
      <c r="Q9" s="168">
        <v>0</v>
      </c>
      <c r="R9" s="167">
        <v>13.793103448275863</v>
      </c>
      <c r="S9" s="167">
        <v>34.48275862068966</v>
      </c>
      <c r="T9" s="170">
        <v>10.344827586206897</v>
      </c>
      <c r="U9" s="1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s="4" customFormat="1" ht="21.75" customHeight="1">
      <c r="A10" s="85" t="s">
        <v>19</v>
      </c>
      <c r="B10" s="188">
        <f>'2 Out of School Youth Part'!C10</f>
        <v>47</v>
      </c>
      <c r="C10" s="166">
        <v>44.680851063829785</v>
      </c>
      <c r="D10" s="167">
        <v>42.553191489361694</v>
      </c>
      <c r="E10" s="167">
        <v>12.76595744680851</v>
      </c>
      <c r="F10" s="182">
        <v>68.08510638297872</v>
      </c>
      <c r="G10" s="168">
        <v>25.53191489361702</v>
      </c>
      <c r="H10" s="168">
        <v>14.893617021276595</v>
      </c>
      <c r="I10" s="168">
        <v>4.25531914893617</v>
      </c>
      <c r="J10" s="167">
        <v>59.57446808510638</v>
      </c>
      <c r="K10" s="168">
        <v>0</v>
      </c>
      <c r="L10" s="167">
        <v>68.08510638297872</v>
      </c>
      <c r="M10" s="183">
        <v>2.127659574468085</v>
      </c>
      <c r="N10" s="167">
        <v>2.127659574468085</v>
      </c>
      <c r="O10" s="168">
        <v>4.25531914893617</v>
      </c>
      <c r="P10" s="167">
        <v>17.02127659574468</v>
      </c>
      <c r="Q10" s="168">
        <v>2.127659574468085</v>
      </c>
      <c r="R10" s="168">
        <v>0</v>
      </c>
      <c r="S10" s="167">
        <v>21.276595744680847</v>
      </c>
      <c r="T10" s="170">
        <v>0</v>
      </c>
      <c r="U10" s="1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s="4" customFormat="1" ht="21.75" customHeight="1">
      <c r="A11" s="85" t="s">
        <v>20</v>
      </c>
      <c r="B11" s="188">
        <f>'2 Out of School Youth Part'!C11</f>
        <v>91</v>
      </c>
      <c r="C11" s="166">
        <v>36.26373626373626</v>
      </c>
      <c r="D11" s="167">
        <v>38.46153846153846</v>
      </c>
      <c r="E11" s="167">
        <v>25.274725274725274</v>
      </c>
      <c r="F11" s="182">
        <v>68.13186813186813</v>
      </c>
      <c r="G11" s="167">
        <v>32.96703296703297</v>
      </c>
      <c r="H11" s="167">
        <v>25.274725274725274</v>
      </c>
      <c r="I11" s="167">
        <v>0</v>
      </c>
      <c r="J11" s="167">
        <v>8.79120879120879</v>
      </c>
      <c r="K11" s="168">
        <v>0</v>
      </c>
      <c r="L11" s="167">
        <v>58.24175824175824</v>
      </c>
      <c r="M11" s="182">
        <v>0</v>
      </c>
      <c r="N11" s="167">
        <v>60.43956043956044</v>
      </c>
      <c r="O11" s="167">
        <v>1.0989010989010988</v>
      </c>
      <c r="P11" s="167">
        <v>16.483516483516485</v>
      </c>
      <c r="Q11" s="167">
        <v>4.395604395604395</v>
      </c>
      <c r="R11" s="167">
        <v>6.593406593406594</v>
      </c>
      <c r="S11" s="167">
        <v>23.076923076923077</v>
      </c>
      <c r="T11" s="170">
        <v>2.1978021978021975</v>
      </c>
      <c r="U11" s="1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4" customFormat="1" ht="21.75" customHeight="1">
      <c r="A12" s="85" t="s">
        <v>21</v>
      </c>
      <c r="B12" s="188">
        <f>'2 Out of School Youth Part'!C12</f>
        <v>33</v>
      </c>
      <c r="C12" s="166">
        <v>21.21212121212121</v>
      </c>
      <c r="D12" s="167">
        <v>60.60606060606061</v>
      </c>
      <c r="E12" s="167">
        <v>18.181818181818183</v>
      </c>
      <c r="F12" s="182">
        <v>63.63636363636364</v>
      </c>
      <c r="G12" s="167">
        <v>15.151515151515152</v>
      </c>
      <c r="H12" s="167">
        <v>18.181818181818183</v>
      </c>
      <c r="I12" s="167">
        <v>6.06060606060606</v>
      </c>
      <c r="J12" s="167">
        <v>54.54545454545455</v>
      </c>
      <c r="K12" s="168">
        <v>0</v>
      </c>
      <c r="L12" s="167">
        <v>30.303030303030305</v>
      </c>
      <c r="M12" s="183">
        <v>0</v>
      </c>
      <c r="N12" s="167">
        <v>54.54545454545455</v>
      </c>
      <c r="O12" s="167">
        <v>24.24242424242424</v>
      </c>
      <c r="P12" s="167">
        <v>24.24242424242424</v>
      </c>
      <c r="Q12" s="167">
        <v>6.06060606060606</v>
      </c>
      <c r="R12" s="167">
        <v>18.181818181818183</v>
      </c>
      <c r="S12" s="167">
        <v>21.21212121212121</v>
      </c>
      <c r="T12" s="170">
        <v>15.151515151515152</v>
      </c>
      <c r="U12" s="1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4" customFormat="1" ht="21.75" customHeight="1">
      <c r="A13" s="85" t="s">
        <v>22</v>
      </c>
      <c r="B13" s="188">
        <f>'2 Out of School Youth Part'!C13</f>
        <v>21</v>
      </c>
      <c r="C13" s="166">
        <v>52.38095238095239</v>
      </c>
      <c r="D13" s="167">
        <v>33.333333333333336</v>
      </c>
      <c r="E13" s="167">
        <v>14.285714285714286</v>
      </c>
      <c r="F13" s="182">
        <v>52.38095238095239</v>
      </c>
      <c r="G13" s="167">
        <v>33.333333333333336</v>
      </c>
      <c r="H13" s="168">
        <v>14.285714285714286</v>
      </c>
      <c r="I13" s="167">
        <v>19.047619047619047</v>
      </c>
      <c r="J13" s="167">
        <v>9.523809523809524</v>
      </c>
      <c r="K13" s="168">
        <v>0</v>
      </c>
      <c r="L13" s="167">
        <v>80.95238095238095</v>
      </c>
      <c r="M13" s="183">
        <v>0</v>
      </c>
      <c r="N13" s="167">
        <v>28.571428571428573</v>
      </c>
      <c r="O13" s="168">
        <v>9.523809523809524</v>
      </c>
      <c r="P13" s="167">
        <v>4.761904761904762</v>
      </c>
      <c r="Q13" s="167">
        <v>0</v>
      </c>
      <c r="R13" s="167">
        <v>9.523809523809524</v>
      </c>
      <c r="S13" s="167">
        <v>19.047619047619047</v>
      </c>
      <c r="T13" s="170">
        <v>47.61904761904761</v>
      </c>
      <c r="U13" s="1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4" customFormat="1" ht="21.75" customHeight="1">
      <c r="A14" s="85" t="s">
        <v>23</v>
      </c>
      <c r="B14" s="188">
        <f>'2 Out of School Youth Part'!C14</f>
        <v>20</v>
      </c>
      <c r="C14" s="166">
        <v>35</v>
      </c>
      <c r="D14" s="167">
        <v>40</v>
      </c>
      <c r="E14" s="167">
        <v>25</v>
      </c>
      <c r="F14" s="182">
        <v>30</v>
      </c>
      <c r="G14" s="167">
        <v>20</v>
      </c>
      <c r="H14" s="167">
        <v>50</v>
      </c>
      <c r="I14" s="167">
        <v>5</v>
      </c>
      <c r="J14" s="167">
        <v>35</v>
      </c>
      <c r="K14" s="168">
        <v>0</v>
      </c>
      <c r="L14" s="167">
        <v>80</v>
      </c>
      <c r="M14" s="183">
        <v>0</v>
      </c>
      <c r="N14" s="167">
        <v>85</v>
      </c>
      <c r="O14" s="167">
        <v>5</v>
      </c>
      <c r="P14" s="167">
        <v>15</v>
      </c>
      <c r="Q14" s="167">
        <v>0</v>
      </c>
      <c r="R14" s="167">
        <v>15</v>
      </c>
      <c r="S14" s="167">
        <v>15</v>
      </c>
      <c r="T14" s="170">
        <v>10</v>
      </c>
      <c r="U14" s="1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4" customFormat="1" ht="21.75" customHeight="1">
      <c r="A15" s="85" t="s">
        <v>24</v>
      </c>
      <c r="B15" s="188">
        <f>'2 Out of School Youth Part'!C15</f>
        <v>196</v>
      </c>
      <c r="C15" s="166">
        <v>50.51020408163266</v>
      </c>
      <c r="D15" s="167">
        <v>31.63265306122449</v>
      </c>
      <c r="E15" s="167">
        <v>17.857142857142858</v>
      </c>
      <c r="F15" s="182">
        <v>61.73469387755102</v>
      </c>
      <c r="G15" s="167">
        <v>73.46938775510205</v>
      </c>
      <c r="H15" s="167">
        <v>10.714285714285714</v>
      </c>
      <c r="I15" s="167">
        <v>0.5102040816326531</v>
      </c>
      <c r="J15" s="167">
        <v>2.0408163265306123</v>
      </c>
      <c r="K15" s="168">
        <v>0</v>
      </c>
      <c r="L15" s="167">
        <v>93.87755102040815</v>
      </c>
      <c r="M15" s="183">
        <v>0</v>
      </c>
      <c r="N15" s="167">
        <v>63.26530612244898</v>
      </c>
      <c r="O15" s="167">
        <v>2.5510204081632653</v>
      </c>
      <c r="P15" s="167">
        <v>19.387755102040817</v>
      </c>
      <c r="Q15" s="167">
        <v>2.0408163265306123</v>
      </c>
      <c r="R15" s="167">
        <v>31.122448979591837</v>
      </c>
      <c r="S15" s="167">
        <v>15.816326530612246</v>
      </c>
      <c r="T15" s="170">
        <v>0</v>
      </c>
      <c r="U15" s="1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4" customFormat="1" ht="21.75" customHeight="1">
      <c r="A16" s="85" t="s">
        <v>25</v>
      </c>
      <c r="B16" s="188">
        <f>'2 Out of School Youth Part'!C16</f>
        <v>37</v>
      </c>
      <c r="C16" s="166">
        <v>13.513513513513512</v>
      </c>
      <c r="D16" s="167">
        <v>64.86486486486487</v>
      </c>
      <c r="E16" s="167">
        <v>21.62162162162162</v>
      </c>
      <c r="F16" s="182">
        <v>89.18918918918918</v>
      </c>
      <c r="G16" s="167">
        <v>83.78378378378379</v>
      </c>
      <c r="H16" s="167">
        <v>16.216216216216218</v>
      </c>
      <c r="I16" s="167">
        <v>2.7027027027027026</v>
      </c>
      <c r="J16" s="167">
        <v>0</v>
      </c>
      <c r="K16" s="168">
        <v>0</v>
      </c>
      <c r="L16" s="167">
        <v>0</v>
      </c>
      <c r="M16" s="182">
        <v>0</v>
      </c>
      <c r="N16" s="167">
        <v>43.24324324324324</v>
      </c>
      <c r="O16" s="167">
        <v>0</v>
      </c>
      <c r="P16" s="167">
        <v>10.81081081081081</v>
      </c>
      <c r="Q16" s="168">
        <v>0</v>
      </c>
      <c r="R16" s="167">
        <v>0</v>
      </c>
      <c r="S16" s="167">
        <v>21.62162162162162</v>
      </c>
      <c r="T16" s="170">
        <v>81.08108108108108</v>
      </c>
      <c r="U16" s="1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4" customFormat="1" ht="21.75" customHeight="1">
      <c r="A17" s="85" t="s">
        <v>26</v>
      </c>
      <c r="B17" s="188">
        <f>'2 Out of School Youth Part'!C17</f>
        <v>31</v>
      </c>
      <c r="C17" s="166">
        <v>45.16129032258064</v>
      </c>
      <c r="D17" s="167">
        <v>41.935483870967744</v>
      </c>
      <c r="E17" s="167">
        <v>12.903225806451612</v>
      </c>
      <c r="F17" s="182">
        <v>41.935483870967744</v>
      </c>
      <c r="G17" s="167">
        <v>48.38709677419355</v>
      </c>
      <c r="H17" s="167">
        <v>25.806451612903224</v>
      </c>
      <c r="I17" s="167">
        <v>3.225806451612903</v>
      </c>
      <c r="J17" s="167">
        <v>38.70967741935484</v>
      </c>
      <c r="K17" s="168">
        <v>0</v>
      </c>
      <c r="L17" s="167">
        <v>93.54838709677419</v>
      </c>
      <c r="M17" s="183">
        <v>3.225806451612903</v>
      </c>
      <c r="N17" s="167">
        <v>58.064516129032256</v>
      </c>
      <c r="O17" s="167">
        <v>0</v>
      </c>
      <c r="P17" s="167">
        <v>16.129032258064516</v>
      </c>
      <c r="Q17" s="168">
        <v>3.225806451612903</v>
      </c>
      <c r="R17" s="167">
        <v>3.225806451612903</v>
      </c>
      <c r="S17" s="167">
        <v>9.67741935483871</v>
      </c>
      <c r="T17" s="170">
        <v>0</v>
      </c>
      <c r="U17" s="1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4" customFormat="1" ht="21.75" customHeight="1">
      <c r="A18" s="85" t="s">
        <v>27</v>
      </c>
      <c r="B18" s="188">
        <f>'2 Out of School Youth Part'!C18</f>
        <v>36</v>
      </c>
      <c r="C18" s="166">
        <v>22.22222222222222</v>
      </c>
      <c r="D18" s="167">
        <v>47.22222222222223</v>
      </c>
      <c r="E18" s="167">
        <v>30.555555555555557</v>
      </c>
      <c r="F18" s="182">
        <v>41.66666666666667</v>
      </c>
      <c r="G18" s="167">
        <v>38.888888888888886</v>
      </c>
      <c r="H18" s="167">
        <v>13.88888888888889</v>
      </c>
      <c r="I18" s="168">
        <v>2.7777777777777777</v>
      </c>
      <c r="J18" s="167">
        <v>27.77777777777778</v>
      </c>
      <c r="K18" s="168">
        <v>0</v>
      </c>
      <c r="L18" s="167">
        <v>25</v>
      </c>
      <c r="M18" s="182">
        <v>0</v>
      </c>
      <c r="N18" s="167">
        <v>13.88888888888889</v>
      </c>
      <c r="O18" s="168">
        <v>13.88888888888889</v>
      </c>
      <c r="P18" s="167">
        <v>11.11111111111111</v>
      </c>
      <c r="Q18" s="167">
        <v>0</v>
      </c>
      <c r="R18" s="167">
        <v>5.555555555555555</v>
      </c>
      <c r="S18" s="167">
        <v>25</v>
      </c>
      <c r="T18" s="170">
        <v>16.666666666666668</v>
      </c>
      <c r="U18" s="1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4" customFormat="1" ht="21.75" customHeight="1">
      <c r="A19" s="85" t="s">
        <v>28</v>
      </c>
      <c r="B19" s="188">
        <f>'2 Out of School Youth Part'!C19</f>
        <v>28</v>
      </c>
      <c r="C19" s="166">
        <v>35.714285714285715</v>
      </c>
      <c r="D19" s="167">
        <v>35.714285714285715</v>
      </c>
      <c r="E19" s="167">
        <v>28.571428571428573</v>
      </c>
      <c r="F19" s="182">
        <v>85.71428571428571</v>
      </c>
      <c r="G19" s="167">
        <v>53.57142857142857</v>
      </c>
      <c r="H19" s="167">
        <v>14.285714285714286</v>
      </c>
      <c r="I19" s="168">
        <v>3.5714285714285716</v>
      </c>
      <c r="J19" s="167">
        <v>7.142857142857143</v>
      </c>
      <c r="K19" s="168">
        <v>0</v>
      </c>
      <c r="L19" s="167">
        <v>42.857142857142854</v>
      </c>
      <c r="M19" s="183">
        <v>0</v>
      </c>
      <c r="N19" s="167">
        <v>57.142857142857146</v>
      </c>
      <c r="O19" s="167">
        <v>0</v>
      </c>
      <c r="P19" s="167">
        <v>14.285714285714286</v>
      </c>
      <c r="Q19" s="167">
        <v>0</v>
      </c>
      <c r="R19" s="168">
        <v>35.714285714285715</v>
      </c>
      <c r="S19" s="167">
        <v>57.142857142857146</v>
      </c>
      <c r="T19" s="170">
        <v>0</v>
      </c>
      <c r="U19" s="1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4" customFormat="1" ht="21.75" customHeight="1">
      <c r="A20" s="85" t="s">
        <v>29</v>
      </c>
      <c r="B20" s="188">
        <f>'2 Out of School Youth Part'!C20</f>
        <v>41</v>
      </c>
      <c r="C20" s="166">
        <v>53.65853658536585</v>
      </c>
      <c r="D20" s="167">
        <v>34.146341463414636</v>
      </c>
      <c r="E20" s="167">
        <v>12.195121951219512</v>
      </c>
      <c r="F20" s="182">
        <v>53.65853658536585</v>
      </c>
      <c r="G20" s="167">
        <v>34.146341463414636</v>
      </c>
      <c r="H20" s="167">
        <v>24.390243902439025</v>
      </c>
      <c r="I20" s="167">
        <v>2.4390243902439024</v>
      </c>
      <c r="J20" s="167">
        <v>29.26829268292683</v>
      </c>
      <c r="K20" s="168">
        <v>0</v>
      </c>
      <c r="L20" s="167">
        <v>100</v>
      </c>
      <c r="M20" s="182">
        <v>0</v>
      </c>
      <c r="N20" s="167">
        <v>65.85365853658536</v>
      </c>
      <c r="O20" s="167">
        <v>0</v>
      </c>
      <c r="P20" s="167">
        <v>14.634146341463415</v>
      </c>
      <c r="Q20" s="167">
        <v>0</v>
      </c>
      <c r="R20" s="167">
        <v>2.4390243902439024</v>
      </c>
      <c r="S20" s="167">
        <v>0</v>
      </c>
      <c r="T20" s="170">
        <v>0</v>
      </c>
      <c r="U20" s="1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4" customFormat="1" ht="21.75" customHeight="1" thickBot="1">
      <c r="A21" s="87" t="s">
        <v>43</v>
      </c>
      <c r="B21" s="189">
        <f>'2 Out of School Youth Part'!C21</f>
        <v>22</v>
      </c>
      <c r="C21" s="174">
        <v>59.09090909090909</v>
      </c>
      <c r="D21" s="175">
        <v>22.727272727272727</v>
      </c>
      <c r="E21" s="175">
        <v>18.181818181818183</v>
      </c>
      <c r="F21" s="184">
        <v>59.09090909090909</v>
      </c>
      <c r="G21" s="175">
        <v>22.727272727272727</v>
      </c>
      <c r="H21" s="175">
        <v>22.727272727272727</v>
      </c>
      <c r="I21" s="176">
        <v>4.545454545454546</v>
      </c>
      <c r="J21" s="175">
        <v>22.727272727272727</v>
      </c>
      <c r="K21" s="176">
        <v>0</v>
      </c>
      <c r="L21" s="175">
        <v>95.45454545454545</v>
      </c>
      <c r="M21" s="185">
        <v>4.545454545454546</v>
      </c>
      <c r="N21" s="175">
        <v>4.545454545454546</v>
      </c>
      <c r="O21" s="175">
        <v>9.090909090909092</v>
      </c>
      <c r="P21" s="175">
        <v>4.545454545454546</v>
      </c>
      <c r="Q21" s="175">
        <v>0</v>
      </c>
      <c r="R21" s="175">
        <v>0</v>
      </c>
      <c r="S21" s="176">
        <v>27.272727272727273</v>
      </c>
      <c r="T21" s="177">
        <v>50</v>
      </c>
      <c r="U21" s="1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4" customFormat="1" ht="21.75" customHeight="1" thickBot="1">
      <c r="A22" s="89" t="s">
        <v>0</v>
      </c>
      <c r="B22" s="178">
        <f>SUM(B6:B21)</f>
        <v>826</v>
      </c>
      <c r="C22" s="171">
        <v>41.28329297820823</v>
      </c>
      <c r="D22" s="172">
        <v>39.58837772397094</v>
      </c>
      <c r="E22" s="172">
        <v>19.128329297820823</v>
      </c>
      <c r="F22" s="233">
        <v>60.04842615012107</v>
      </c>
      <c r="G22" s="172">
        <v>42.615012106537534</v>
      </c>
      <c r="H22" s="172">
        <v>22.276029055690074</v>
      </c>
      <c r="I22" s="172">
        <v>2.7845036319612593</v>
      </c>
      <c r="J22" s="172">
        <v>17.433414043583536</v>
      </c>
      <c r="K22" s="179">
        <v>0</v>
      </c>
      <c r="L22" s="172">
        <v>67.91767554479419</v>
      </c>
      <c r="M22" s="233">
        <v>0.7263922518159807</v>
      </c>
      <c r="N22" s="172">
        <v>50.847457627118644</v>
      </c>
      <c r="O22" s="172">
        <v>5.447941888619855</v>
      </c>
      <c r="P22" s="172">
        <v>15.980629539951574</v>
      </c>
      <c r="Q22" s="172">
        <v>2.4213075060532687</v>
      </c>
      <c r="R22" s="172">
        <v>13.196125907990314</v>
      </c>
      <c r="S22" s="172">
        <v>18.523002421307506</v>
      </c>
      <c r="T22" s="173">
        <v>10.411622276029057</v>
      </c>
      <c r="U22" s="13"/>
      <c r="V22" s="3"/>
      <c r="W22" s="11"/>
      <c r="X22" s="5"/>
      <c r="Y22" s="5"/>
      <c r="Z22" s="5"/>
      <c r="AA22" s="5"/>
      <c r="AB22" s="5"/>
      <c r="AC22" s="3"/>
      <c r="AD22" s="3"/>
      <c r="AE22" s="3"/>
      <c r="AF22" s="3"/>
      <c r="AG22" s="3"/>
    </row>
    <row r="23" ht="12.75">
      <c r="P23" s="21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Boucher, Joan (DWD)</cp:lastModifiedBy>
  <cp:lastPrinted>2017-05-25T14:33:53Z</cp:lastPrinted>
  <dcterms:created xsi:type="dcterms:W3CDTF">1998-10-15T18:42:20Z</dcterms:created>
  <dcterms:modified xsi:type="dcterms:W3CDTF">2017-12-08T20:28:53Z</dcterms:modified>
  <cp:category/>
  <cp:version/>
  <cp:contentType/>
  <cp:contentStatus/>
</cp:coreProperties>
</file>