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76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<sst xmlns="http://schemas.openxmlformats.org/spreadsheetml/2006/main" count="180" uniqueCount="86">
  <si>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</si>
  <si>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</si>
  <si>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</si>
  <si>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</si>
  <si>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</si>
  <si>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</si>
  <si>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</si>
  <si>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</si>
  <si>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</si>
  <si>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</si>
  <si>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</si>
  <si>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</si>
  <si>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</si>
  <si>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</si>
  <si>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</si>
  <si>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</si>
  <si>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</si>
  <si>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</si>
  <si>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</si>
  <si>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</si>
  <si>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</si>
  <si>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</si>
  <si>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</si>
  <si>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</si>
  <si>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</si>
  <si>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</si>
  <si>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</si>
  <si>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</si>
  <si>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</si>
  <si>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</si>
  <si>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</si>
  <si>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</si>
  <si>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</si>
  <si>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</si>
  <si>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</si>
  <si>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</si>
  <si>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</si>
  <si>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</si>
  <si>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</si>
  <si>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</si>
  <si>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</si>
  <si>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</si>
  <si>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</si>
  <si>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</si>
  <si>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</si>
  <si>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</si>
  <si>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</si>
  <si>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</si>
  <si>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</si>
  <si>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</si>
  <si>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</si>
  <si>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</si>
  <si>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</si>
  <si>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</si>
  <si>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</si>
  <si>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</si>
  <si>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</si>
  <si>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</si>
  <si>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</si>
  <si>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</si>
  <si>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</si>
  <si>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</si>
  <si>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</si>
  <si>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</si>
  <si>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</si>
  <si>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</si>
  <si>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</si>
  <si>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</si>
  <si>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</si>
  <si>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</si>
  <si>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</si>
  <si>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</si>
  <si>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</si>
  <si>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</si>
  <si>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</si>
  <si>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</si>
  <si>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</si>
  <si>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</si>
  <si>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</si>
  <si>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</si>
  <si>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TAB 6 - WIOA TITLE I PARTICIPANT SUMMARIES</t>
  </si>
  <si>
    <t xml:space="preserve">        </t>
  </si>
  <si>
    <t xml:space="preserve"> * Occupational Training includes workplace training, private sector training programs, skill upgrading &amp; retraining, entrepreneurial, job readiness &amp; customized training.</t>
  </si>
  <si>
    <t>WORKFORCE
 AREA</t>
  </si>
  <si>
    <t>WORKFORCE
AREA</t>
  </si>
  <si>
    <t>FY18 QUARTER ENDING DECEMBER 31,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</si>
</sst>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0" fillId="0" borderId="0" xfId="59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35" borderId="26" xfId="0" applyNumberFormat="1" applyFont="1" applyFill="1" applyBorder="1" applyAlignment="1">
      <alignment horizontal="center" vertical="center"/>
    </xf>
    <xf numFmtId="9" fontId="12" fillId="35" borderId="27" xfId="0" applyNumberFormat="1" applyFont="1" applyFill="1" applyBorder="1" applyAlignment="1">
      <alignment horizontal="center" vertical="center"/>
    </xf>
    <xf numFmtId="1" fontId="12" fillId="35" borderId="28" xfId="0" applyNumberFormat="1" applyFont="1" applyFill="1" applyBorder="1" applyAlignment="1">
      <alignment horizontal="center" vertical="center"/>
    </xf>
    <xf numFmtId="9" fontId="12" fillId="35" borderId="29" xfId="59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9" fontId="12" fillId="35" borderId="31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9" fontId="12" fillId="35" borderId="33" xfId="59" applyFont="1" applyFill="1" applyBorder="1" applyAlignment="1">
      <alignment horizontal="center" vertical="center"/>
    </xf>
    <xf numFmtId="1" fontId="12" fillId="35" borderId="33" xfId="0" applyNumberFormat="1" applyFon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9" fontId="12" fillId="35" borderId="35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 vertical="center"/>
    </xf>
    <xf numFmtId="1" fontId="12" fillId="35" borderId="37" xfId="0" applyNumberFormat="1" applyFont="1" applyFill="1" applyBorder="1" applyAlignment="1">
      <alignment horizontal="center" vertical="center"/>
    </xf>
    <xf numFmtId="9" fontId="12" fillId="35" borderId="38" xfId="0" applyNumberFormat="1" applyFont="1" applyFill="1" applyBorder="1" applyAlignment="1">
      <alignment horizontal="center" vertical="center"/>
    </xf>
    <xf numFmtId="1" fontId="12" fillId="35" borderId="39" xfId="0" applyNumberFormat="1" applyFont="1" applyFill="1" applyBorder="1" applyAlignment="1">
      <alignment horizontal="center" vertical="center"/>
    </xf>
    <xf numFmtId="37" fontId="12" fillId="35" borderId="40" xfId="42" applyNumberFormat="1" applyFont="1" applyFill="1" applyBorder="1" applyAlignment="1">
      <alignment horizontal="center" vertical="center"/>
    </xf>
    <xf numFmtId="9" fontId="12" fillId="35" borderId="41" xfId="0" applyNumberFormat="1" applyFont="1" applyFill="1" applyBorder="1" applyAlignment="1">
      <alignment horizontal="center" vertical="center"/>
    </xf>
    <xf numFmtId="9" fontId="12" fillId="35" borderId="42" xfId="59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9" fontId="12" fillId="35" borderId="44" xfId="0" applyNumberFormat="1" applyFont="1" applyFill="1" applyBorder="1" applyAlignment="1">
      <alignment horizontal="center" vertical="center"/>
    </xf>
    <xf numFmtId="166" fontId="12" fillId="35" borderId="35" xfId="0" applyNumberFormat="1" applyFont="1" applyFill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9" fontId="12" fillId="35" borderId="45" xfId="0" applyNumberFormat="1" applyFont="1" applyFill="1" applyBorder="1" applyAlignment="1">
      <alignment horizontal="center" vertical="center"/>
    </xf>
    <xf numFmtId="9" fontId="12" fillId="35" borderId="46" xfId="0" applyNumberFormat="1" applyFont="1" applyFill="1" applyBorder="1" applyAlignment="1">
      <alignment horizontal="center" vertical="center"/>
    </xf>
    <xf numFmtId="166" fontId="12" fillId="35" borderId="31" xfId="0" applyNumberFormat="1" applyFont="1" applyFill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9" fontId="12" fillId="35" borderId="47" xfId="0" applyNumberFormat="1" applyFont="1" applyFill="1" applyBorder="1" applyAlignment="1">
      <alignment horizontal="center" vertical="center"/>
    </xf>
    <xf numFmtId="1" fontId="12" fillId="35" borderId="48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35" borderId="21" xfId="0" applyNumberFormat="1" applyFont="1" applyFill="1" applyBorder="1" applyAlignment="1">
      <alignment horizontal="center" vertical="center"/>
    </xf>
    <xf numFmtId="166" fontId="12" fillId="35" borderId="47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9" fontId="12" fillId="35" borderId="42" xfId="0" applyNumberFormat="1" applyFont="1" applyFill="1" applyBorder="1" applyAlignment="1">
      <alignment horizontal="center" vertical="center"/>
    </xf>
    <xf numFmtId="3" fontId="12" fillId="35" borderId="50" xfId="0" applyNumberFormat="1" applyFont="1" applyFill="1" applyBorder="1" applyAlignment="1">
      <alignment horizontal="center" vertical="center"/>
    </xf>
    <xf numFmtId="9" fontId="12" fillId="35" borderId="51" xfId="0" applyNumberFormat="1" applyFont="1" applyFill="1" applyBorder="1" applyAlignment="1">
      <alignment horizontal="center" vertical="center"/>
    </xf>
    <xf numFmtId="166" fontId="12" fillId="35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184" fontId="12" fillId="35" borderId="52" xfId="0" applyNumberFormat="1" applyFont="1" applyFill="1" applyBorder="1" applyAlignment="1">
      <alignment horizontal="center" vertical="center"/>
    </xf>
    <xf numFmtId="184" fontId="12" fillId="35" borderId="26" xfId="0" applyNumberFormat="1" applyFont="1" applyFill="1" applyBorder="1" applyAlignment="1">
      <alignment horizontal="center" vertical="center"/>
    </xf>
    <xf numFmtId="184" fontId="12" fillId="35" borderId="28" xfId="0" applyNumberFormat="1" applyFont="1" applyFill="1" applyBorder="1" applyAlignment="1">
      <alignment horizontal="center" vertical="center"/>
    </xf>
    <xf numFmtId="184" fontId="12" fillId="35" borderId="27" xfId="0" applyNumberFormat="1" applyFont="1" applyFill="1" applyBorder="1" applyAlignment="1">
      <alignment horizontal="center" vertical="center"/>
    </xf>
    <xf numFmtId="184" fontId="12" fillId="35" borderId="29" xfId="0" applyNumberFormat="1" applyFont="1" applyFill="1" applyBorder="1" applyAlignment="1">
      <alignment horizontal="center" vertical="center"/>
    </xf>
    <xf numFmtId="184" fontId="12" fillId="0" borderId="53" xfId="0" applyNumberFormat="1" applyFont="1" applyBorder="1" applyAlignment="1">
      <alignment horizontal="center" vertical="center"/>
    </xf>
    <xf numFmtId="184" fontId="12" fillId="35" borderId="46" xfId="0" applyNumberFormat="1" applyFont="1" applyFill="1" applyBorder="1" applyAlignment="1">
      <alignment horizontal="center" vertical="center"/>
    </xf>
    <xf numFmtId="184" fontId="12" fillId="35" borderId="30" xfId="0" applyNumberFormat="1" applyFont="1" applyFill="1" applyBorder="1" applyAlignment="1">
      <alignment horizontal="center" vertical="center"/>
    </xf>
    <xf numFmtId="184" fontId="12" fillId="35" borderId="32" xfId="0" applyNumberFormat="1" applyFont="1" applyFill="1" applyBorder="1" applyAlignment="1">
      <alignment horizontal="center" vertical="center"/>
    </xf>
    <xf numFmtId="184" fontId="12" fillId="35" borderId="31" xfId="0" applyNumberFormat="1" applyFont="1" applyFill="1" applyBorder="1" applyAlignment="1">
      <alignment horizontal="center" vertical="center"/>
    </xf>
    <xf numFmtId="184" fontId="12" fillId="35" borderId="33" xfId="0" applyNumberFormat="1" applyFont="1" applyFill="1" applyBorder="1" applyAlignment="1">
      <alignment horizontal="center" vertical="center"/>
    </xf>
    <xf numFmtId="184" fontId="12" fillId="0" borderId="54" xfId="0" applyNumberFormat="1" applyFont="1" applyBorder="1" applyAlignment="1">
      <alignment horizontal="center" vertical="center"/>
    </xf>
    <xf numFmtId="184" fontId="12" fillId="35" borderId="44" xfId="0" applyNumberFormat="1" applyFont="1" applyFill="1" applyBorder="1" applyAlignment="1">
      <alignment horizontal="center" vertical="center"/>
    </xf>
    <xf numFmtId="184" fontId="12" fillId="35" borderId="34" xfId="0" applyNumberFormat="1" applyFont="1" applyFill="1" applyBorder="1" applyAlignment="1">
      <alignment horizontal="center" vertical="center"/>
    </xf>
    <xf numFmtId="184" fontId="12" fillId="35" borderId="43" xfId="0" applyNumberFormat="1" applyFont="1" applyFill="1" applyBorder="1" applyAlignment="1">
      <alignment horizontal="center" vertical="center"/>
    </xf>
    <xf numFmtId="184" fontId="12" fillId="35" borderId="35" xfId="0" applyNumberFormat="1" applyFont="1" applyFill="1" applyBorder="1" applyAlignment="1">
      <alignment horizontal="center" vertical="center"/>
    </xf>
    <xf numFmtId="184" fontId="12" fillId="35" borderId="36" xfId="0" applyNumberFormat="1" applyFont="1" applyFill="1" applyBorder="1" applyAlignment="1">
      <alignment horizontal="center" vertical="center"/>
    </xf>
    <xf numFmtId="184" fontId="12" fillId="0" borderId="55" xfId="0" applyNumberFormat="1" applyFont="1" applyBorder="1" applyAlignment="1">
      <alignment horizontal="center" vertical="center"/>
    </xf>
    <xf numFmtId="184" fontId="12" fillId="35" borderId="56" xfId="0" applyNumberFormat="1" applyFont="1" applyFill="1" applyBorder="1" applyAlignment="1">
      <alignment horizontal="center" vertical="center"/>
    </xf>
    <xf numFmtId="184" fontId="12" fillId="35" borderId="37" xfId="0" applyNumberFormat="1" applyFont="1" applyFill="1" applyBorder="1" applyAlignment="1">
      <alignment horizontal="center" vertical="center"/>
    </xf>
    <xf numFmtId="184" fontId="12" fillId="35" borderId="39" xfId="0" applyNumberFormat="1" applyFont="1" applyFill="1" applyBorder="1" applyAlignment="1">
      <alignment horizontal="center" vertical="center"/>
    </xf>
    <xf numFmtId="184" fontId="12" fillId="35" borderId="38" xfId="0" applyNumberFormat="1" applyFont="1" applyFill="1" applyBorder="1" applyAlignment="1">
      <alignment horizontal="center" vertical="center"/>
    </xf>
    <xf numFmtId="184" fontId="12" fillId="35" borderId="57" xfId="0" applyNumberFormat="1" applyFont="1" applyFill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35" borderId="58" xfId="0" applyNumberFormat="1" applyFont="1" applyFill="1" applyBorder="1" applyAlignment="1">
      <alignment horizontal="center" vertical="center"/>
    </xf>
    <xf numFmtId="184" fontId="12" fillId="35" borderId="40" xfId="0" applyNumberFormat="1" applyFont="1" applyFill="1" applyBorder="1" applyAlignment="1">
      <alignment horizontal="center" vertical="center"/>
    </xf>
    <xf numFmtId="184" fontId="12" fillId="35" borderId="59" xfId="0" applyNumberFormat="1" applyFont="1" applyFill="1" applyBorder="1" applyAlignment="1">
      <alignment horizontal="center" vertical="center"/>
    </xf>
    <xf numFmtId="184" fontId="12" fillId="35" borderId="60" xfId="0" applyNumberFormat="1" applyFont="1" applyFill="1" applyBorder="1" applyAlignment="1">
      <alignment horizontal="center" vertical="center"/>
    </xf>
    <xf numFmtId="184" fontId="12" fillId="35" borderId="50" xfId="0" applyNumberFormat="1" applyFont="1" applyFill="1" applyBorder="1" applyAlignment="1">
      <alignment horizontal="center" vertical="center"/>
    </xf>
    <xf numFmtId="184" fontId="12" fillId="0" borderId="61" xfId="0" applyNumberFormat="1" applyFont="1" applyBorder="1" applyAlignment="1">
      <alignment horizontal="center" vertical="center"/>
    </xf>
    <xf numFmtId="3" fontId="12" fillId="35" borderId="62" xfId="0" applyNumberFormat="1" applyFont="1" applyFill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/>
    </xf>
    <xf numFmtId="9" fontId="12" fillId="0" borderId="24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1" fontId="12" fillId="0" borderId="20" xfId="0" applyNumberFormat="1" applyFont="1" applyBorder="1" applyAlignment="1">
      <alignment horizontal="center" vertical="center"/>
    </xf>
    <xf numFmtId="9" fontId="12" fillId="35" borderId="30" xfId="0" applyNumberFormat="1" applyFont="1" applyFill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9" fontId="12" fillId="35" borderId="34" xfId="0" applyNumberFormat="1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65" xfId="0" applyNumberFormat="1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9" fontId="12" fillId="35" borderId="6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5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 wrapText="1"/>
    </xf>
    <xf numFmtId="9" fontId="3" fillId="0" borderId="56" xfId="59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3" fontId="12" fillId="35" borderId="52" xfId="0" applyNumberFormat="1" applyFont="1" applyFill="1" applyBorder="1" applyAlignment="1">
      <alignment horizontal="center" vertical="center"/>
    </xf>
    <xf numFmtId="3" fontId="12" fillId="35" borderId="46" xfId="0" applyNumberFormat="1" applyFont="1" applyFill="1" applyBorder="1" applyAlignment="1">
      <alignment horizontal="center" vertical="center"/>
    </xf>
    <xf numFmtId="3" fontId="12" fillId="35" borderId="56" xfId="0" applyNumberFormat="1" applyFont="1" applyFill="1" applyBorder="1" applyAlignment="1">
      <alignment horizontal="center"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3" fontId="12" fillId="35" borderId="32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35" borderId="43" xfId="0" applyNumberFormat="1" applyFont="1" applyFill="1" applyBorder="1" applyAlignment="1">
      <alignment horizontal="center" vertical="center"/>
    </xf>
    <xf numFmtId="3" fontId="12" fillId="35" borderId="34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5" xfId="0" applyNumberFormat="1" applyFont="1" applyFill="1" applyBorder="1" applyAlignment="1">
      <alignment horizontal="center" vertical="center"/>
    </xf>
    <xf numFmtId="3" fontId="12" fillId="35" borderId="39" xfId="0" applyNumberFormat="1" applyFont="1" applyFill="1" applyBorder="1" applyAlignment="1">
      <alignment horizontal="center" vertical="center"/>
    </xf>
    <xf numFmtId="3" fontId="12" fillId="35" borderId="37" xfId="0" applyNumberFormat="1" applyFont="1" applyFill="1" applyBorder="1" applyAlignment="1">
      <alignment horizontal="center" vertical="center"/>
    </xf>
    <xf numFmtId="3" fontId="12" fillId="35" borderId="57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/>
    </xf>
    <xf numFmtId="3" fontId="12" fillId="35" borderId="51" xfId="42" applyNumberFormat="1" applyFont="1" applyFill="1" applyBorder="1" applyAlignment="1">
      <alignment horizontal="center" vertical="center"/>
    </xf>
    <xf numFmtId="3" fontId="12" fillId="35" borderId="40" xfId="42" applyNumberFormat="1" applyFont="1" applyFill="1" applyBorder="1" applyAlignment="1">
      <alignment horizontal="center" vertical="center"/>
    </xf>
    <xf numFmtId="3" fontId="12" fillId="35" borderId="24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1" fontId="12" fillId="0" borderId="52" xfId="42" applyNumberFormat="1" applyFont="1" applyBorder="1" applyAlignment="1">
      <alignment horizontal="center" vertical="center"/>
    </xf>
    <xf numFmtId="1" fontId="12" fillId="0" borderId="28" xfId="42" applyNumberFormat="1" applyFont="1" applyBorder="1" applyAlignment="1">
      <alignment horizontal="center" vertical="center"/>
    </xf>
    <xf numFmtId="1" fontId="12" fillId="0" borderId="30" xfId="42" applyNumberFormat="1" applyFont="1" applyBorder="1" applyAlignment="1">
      <alignment horizontal="center" vertical="center"/>
    </xf>
    <xf numFmtId="1" fontId="12" fillId="0" borderId="44" xfId="42" applyNumberFormat="1" applyFont="1" applyBorder="1" applyAlignment="1">
      <alignment horizontal="center" vertical="center"/>
    </xf>
    <xf numFmtId="1" fontId="12" fillId="0" borderId="32" xfId="42" applyNumberFormat="1" applyFont="1" applyBorder="1" applyAlignment="1">
      <alignment horizontal="center" vertical="center"/>
    </xf>
    <xf numFmtId="1" fontId="12" fillId="0" borderId="44" xfId="42" applyNumberFormat="1" applyFont="1" applyFill="1" applyBorder="1" applyAlignment="1">
      <alignment horizontal="center" vertical="center"/>
    </xf>
    <xf numFmtId="1" fontId="12" fillId="0" borderId="32" xfId="42" applyNumberFormat="1" applyFont="1" applyFill="1" applyBorder="1" applyAlignment="1">
      <alignment horizontal="center" vertical="center"/>
    </xf>
    <xf numFmtId="1" fontId="12" fillId="0" borderId="30" xfId="42" applyNumberFormat="1" applyFont="1" applyFill="1" applyBorder="1" applyAlignment="1">
      <alignment horizontal="center" vertical="center"/>
    </xf>
    <xf numFmtId="1" fontId="12" fillId="0" borderId="67" xfId="42" applyNumberFormat="1" applyFont="1" applyBorder="1" applyAlignment="1">
      <alignment horizontal="center" vertical="center"/>
    </xf>
    <xf numFmtId="1" fontId="12" fillId="0" borderId="46" xfId="42" applyNumberFormat="1" applyFont="1" applyBorder="1" applyAlignment="1">
      <alignment horizontal="center" vertical="center"/>
    </xf>
    <xf numFmtId="1" fontId="12" fillId="0" borderId="43" xfId="42" applyNumberFormat="1" applyFont="1" applyBorder="1" applyAlignment="1">
      <alignment horizontal="center" vertical="center"/>
    </xf>
    <xf numFmtId="3" fontId="12" fillId="0" borderId="68" xfId="42" applyNumberFormat="1" applyFont="1" applyFill="1" applyBorder="1" applyAlignment="1">
      <alignment horizontal="center" vertical="center"/>
    </xf>
    <xf numFmtId="3" fontId="12" fillId="0" borderId="40" xfId="42" applyNumberFormat="1" applyFont="1" applyFill="1" applyBorder="1" applyAlignment="1">
      <alignment horizontal="center" vertical="center"/>
    </xf>
    <xf numFmtId="3" fontId="12" fillId="0" borderId="60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49" xfId="44" applyNumberFormat="1" applyFont="1" applyBorder="1" applyAlignment="1">
      <alignment horizontal="center" vertical="center"/>
    </xf>
    <xf numFmtId="1" fontId="12" fillId="0" borderId="27" xfId="42" applyNumberFormat="1" applyFont="1" applyBorder="1" applyAlignment="1">
      <alignment horizontal="center" vertical="center"/>
    </xf>
    <xf numFmtId="1" fontId="12" fillId="0" borderId="35" xfId="42" applyNumberFormat="1" applyFont="1" applyBorder="1" applyAlignment="1">
      <alignment horizontal="center" vertical="center"/>
    </xf>
    <xf numFmtId="7" fontId="12" fillId="0" borderId="49" xfId="44" applyNumberFormat="1" applyFont="1" applyFill="1" applyBorder="1" applyAlignment="1">
      <alignment horizontal="center" vertical="center"/>
    </xf>
    <xf numFmtId="1" fontId="12" fillId="0" borderId="35" xfId="42" applyNumberFormat="1" applyFont="1" applyFill="1" applyBorder="1" applyAlignment="1">
      <alignment horizontal="center" vertical="center"/>
    </xf>
    <xf numFmtId="1" fontId="12" fillId="0" borderId="69" xfId="42" applyNumberFormat="1" applyFont="1" applyBorder="1" applyAlignment="1">
      <alignment horizontal="center" vertical="center"/>
    </xf>
    <xf numFmtId="1" fontId="12" fillId="0" borderId="38" xfId="42" applyNumberFormat="1" applyFont="1" applyBorder="1" applyAlignment="1">
      <alignment horizontal="center" vertical="center"/>
    </xf>
    <xf numFmtId="3" fontId="12" fillId="0" borderId="50" xfId="42" applyNumberFormat="1" applyFont="1" applyFill="1" applyBorder="1" applyAlignment="1">
      <alignment horizontal="center" vertical="center"/>
    </xf>
    <xf numFmtId="7" fontId="12" fillId="0" borderId="40" xfId="44" applyNumberFormat="1" applyFont="1" applyFill="1" applyBorder="1" applyAlignment="1">
      <alignment horizontal="center" vertical="center"/>
    </xf>
    <xf numFmtId="3" fontId="12" fillId="0" borderId="38" xfId="4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46" xfId="42" applyNumberFormat="1" applyFont="1" applyFill="1" applyBorder="1" applyAlignment="1">
      <alignment horizontal="center" vertical="center"/>
    </xf>
    <xf numFmtId="1" fontId="12" fillId="0" borderId="70" xfId="42" applyNumberFormat="1" applyFont="1" applyBorder="1" applyAlignment="1">
      <alignment horizontal="center" vertical="center"/>
    </xf>
    <xf numFmtId="3" fontId="12" fillId="0" borderId="51" xfId="42" applyNumberFormat="1" applyFont="1" applyFill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12" fillId="0" borderId="56" xfId="42" applyNumberFormat="1" applyFont="1" applyBorder="1" applyAlignment="1">
      <alignment horizontal="center" vertical="center"/>
    </xf>
    <xf numFmtId="3" fontId="12" fillId="0" borderId="56" xfId="42" applyNumberFormat="1" applyFont="1" applyFill="1" applyBorder="1" applyAlignment="1">
      <alignment horizontal="center" vertical="center"/>
    </xf>
    <xf numFmtId="9" fontId="12" fillId="35" borderId="28" xfId="0" applyNumberFormat="1" applyFont="1" applyFill="1" applyBorder="1" applyAlignment="1">
      <alignment horizontal="center" vertical="center"/>
    </xf>
    <xf numFmtId="9" fontId="12" fillId="35" borderId="32" xfId="0" applyNumberFormat="1" applyFont="1" applyFill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9" fontId="12" fillId="35" borderId="40" xfId="0" applyNumberFormat="1" applyFont="1" applyFill="1" applyBorder="1" applyAlignment="1">
      <alignment horizontal="center" vertical="center"/>
    </xf>
    <xf numFmtId="3" fontId="12" fillId="35" borderId="60" xfId="0" applyNumberFormat="1" applyFont="1" applyFill="1" applyBorder="1" applyAlignment="1">
      <alignment horizontal="center" vertical="center"/>
    </xf>
    <xf numFmtId="175" fontId="12" fillId="35" borderId="40" xfId="42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9" fontId="12" fillId="35" borderId="7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indent="1"/>
    </xf>
    <xf numFmtId="0" fontId="12" fillId="0" borderId="0" xfId="0" applyFont="1" applyBorder="1" applyAlignment="1">
      <alignment horizontal="left" wrapText="1"/>
    </xf>
    <xf numFmtId="0" fontId="4" fillId="0" borderId="7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1" fontId="12" fillId="0" borderId="82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9" fontId="12" fillId="0" borderId="82" xfId="0" applyNumberFormat="1" applyFont="1" applyBorder="1" applyAlignment="1">
      <alignment horizontal="center"/>
    </xf>
    <xf numFmtId="9" fontId="12" fillId="0" borderId="53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C1">
      <selection activeCell="C31" sqref="C31"/>
    </sheetView>
  </sheetViews>
  <sheetFormatPr defaultColWidth="9.140625" defaultRowHeight="12.75"/>
  <cols>
    <col min="1" max="1" width="2.00390625" style="9" customWidth="1"/>
    <col min="2" max="2" width="0.85546875" style="9" customWidth="1"/>
    <col min="3" max="3" width="18.7109375" style="9" customWidth="1"/>
    <col min="4" max="4" width="24.421875" style="9" customWidth="1"/>
    <col min="5" max="5" width="63.28125" style="9" customWidth="1"/>
    <col min="6" max="6" width="20.7109375" style="9" customWidth="1"/>
    <col min="7" max="7" width="0.85546875" style="9" customWidth="1"/>
    <col min="8" max="8" width="1.7109375" style="9" customWidth="1"/>
    <col min="9" max="9" width="16.57421875" style="9" customWidth="1"/>
    <col min="10" max="10" width="21.421875" style="9" customWidth="1"/>
    <col min="11" max="11" width="11.57421875" style="9" customWidth="1"/>
    <col min="12" max="12" width="10.421875" style="9" customWidth="1"/>
    <col min="13" max="14" width="9.140625" style="9" customWidth="1"/>
    <col min="15" max="15" width="11.00390625" style="9" customWidth="1"/>
    <col min="16" max="16384" width="9.140625" style="9" customWidth="1"/>
  </cols>
  <sheetData>
    <row r="1" spans="2:7" ht="4.5" customHeight="1" thickBot="1" thickTop="1">
      <c r="B1" s="25"/>
      <c r="C1" s="26"/>
      <c r="D1" s="26"/>
      <c r="E1" s="26"/>
      <c r="F1" s="26"/>
      <c r="G1" s="26"/>
    </row>
    <row r="2" spans="2:7" ht="18.75" customHeight="1" thickBot="1" thickTop="1">
      <c r="B2" s="25"/>
      <c r="C2" s="256"/>
      <c r="D2" s="257"/>
      <c r="E2" s="257"/>
      <c r="F2" s="258"/>
      <c r="G2" s="26"/>
    </row>
    <row r="3" spans="2:7" ht="18.75" customHeight="1" thickBot="1" thickTop="1">
      <c r="B3" s="25"/>
      <c r="C3" s="36"/>
      <c r="D3" s="37"/>
      <c r="E3" s="37"/>
      <c r="F3" s="38"/>
      <c r="G3" s="26"/>
    </row>
    <row r="4" spans="2:7" ht="18.75" customHeight="1" thickBot="1" thickTop="1">
      <c r="B4" s="25"/>
      <c r="C4" s="259"/>
      <c r="D4" s="260"/>
      <c r="E4" s="260"/>
      <c r="F4" s="261"/>
      <c r="G4" s="26"/>
    </row>
    <row r="5" spans="2:7" ht="18.75" customHeight="1" thickBot="1" thickTop="1">
      <c r="B5" s="25"/>
      <c r="C5" s="262"/>
      <c r="D5" s="263"/>
      <c r="E5" s="263"/>
      <c r="F5" s="264"/>
      <c r="G5" s="26"/>
    </row>
    <row r="6" spans="2:7" ht="18.75" customHeight="1" thickBot="1" thickTop="1">
      <c r="B6" s="25"/>
      <c r="C6" s="259" t="s">
        <v>80</v>
      </c>
      <c r="D6" s="260"/>
      <c r="E6" s="260"/>
      <c r="F6" s="261"/>
      <c r="G6" s="26"/>
    </row>
    <row r="7" spans="2:7" ht="19.5" customHeight="1" thickBot="1" thickTop="1">
      <c r="B7" s="25"/>
      <c r="C7" s="259" t="s">
        <v>85</v>
      </c>
      <c r="D7" s="260"/>
      <c r="E7" s="260"/>
      <c r="F7" s="261"/>
      <c r="G7" s="26"/>
    </row>
    <row r="8" spans="2:7" ht="17.25" thickBot="1" thickTop="1">
      <c r="B8" s="25"/>
      <c r="C8" s="262"/>
      <c r="D8" s="263"/>
      <c r="E8" s="263"/>
      <c r="F8" s="264"/>
      <c r="G8" s="26"/>
    </row>
    <row r="9" spans="2:7" s="35" customFormat="1" ht="17.25" thickBot="1" thickTop="1">
      <c r="B9" s="33"/>
      <c r="C9" s="36"/>
      <c r="D9" s="37"/>
      <c r="E9" s="52"/>
      <c r="F9" s="38"/>
      <c r="G9" s="34"/>
    </row>
    <row r="10" spans="2:7" s="35" customFormat="1" ht="17.25" customHeight="1" thickBot="1" thickTop="1">
      <c r="B10" s="33"/>
      <c r="C10" s="27"/>
      <c r="D10" s="40"/>
      <c r="E10" s="53" t="s">
        <v>35</v>
      </c>
      <c r="F10" s="48"/>
      <c r="G10" s="34"/>
    </row>
    <row r="11" spans="2:7" s="35" customFormat="1" ht="17.25" thickBot="1" thickTop="1">
      <c r="B11" s="33"/>
      <c r="C11" s="36"/>
      <c r="D11" s="37"/>
      <c r="E11" s="49"/>
      <c r="F11" s="38"/>
      <c r="G11" s="34"/>
    </row>
    <row r="12" spans="2:7" s="35" customFormat="1" ht="17.25" customHeight="1" thickBot="1" thickTop="1">
      <c r="B12" s="33"/>
      <c r="C12" s="42"/>
      <c r="D12" s="39"/>
      <c r="E12" s="50" t="s">
        <v>42</v>
      </c>
      <c r="F12" s="43"/>
      <c r="G12" s="34"/>
    </row>
    <row r="13" spans="2:7" s="35" customFormat="1" ht="20.25" thickBot="1" thickTop="1">
      <c r="B13" s="33"/>
      <c r="C13" s="27"/>
      <c r="D13" s="31"/>
      <c r="E13" s="51"/>
      <c r="F13" s="32"/>
      <c r="G13" s="34"/>
    </row>
    <row r="14" spans="2:8" s="35" customFormat="1" ht="17.25" customHeight="1" thickBot="1" thickTop="1">
      <c r="B14" s="45"/>
      <c r="C14" s="44"/>
      <c r="E14" s="50" t="s">
        <v>43</v>
      </c>
      <c r="F14" s="39"/>
      <c r="G14" s="46"/>
      <c r="H14" s="47"/>
    </row>
    <row r="15" spans="2:7" s="35" customFormat="1" ht="20.25" thickBot="1" thickTop="1">
      <c r="B15" s="33"/>
      <c r="C15" s="27"/>
      <c r="D15" s="31"/>
      <c r="E15" s="51"/>
      <c r="F15" s="32"/>
      <c r="G15" s="34"/>
    </row>
    <row r="16" spans="2:7" s="35" customFormat="1" ht="17.25" customHeight="1" thickBot="1" thickTop="1">
      <c r="B16" s="33"/>
      <c r="C16" s="42"/>
      <c r="D16" s="39"/>
      <c r="E16" s="50" t="s">
        <v>44</v>
      </c>
      <c r="F16" s="43"/>
      <c r="G16" s="34"/>
    </row>
    <row r="17" spans="2:7" ht="17.25" thickBot="1" thickTop="1">
      <c r="B17" s="25"/>
      <c r="C17" s="36"/>
      <c r="D17" s="31"/>
      <c r="E17" s="49"/>
      <c r="F17" s="32"/>
      <c r="G17" s="26"/>
    </row>
    <row r="18" spans="2:7" s="35" customFormat="1" ht="17.25" thickBot="1" thickTop="1">
      <c r="B18" s="33"/>
      <c r="C18" s="30"/>
      <c r="D18" s="31"/>
      <c r="E18" s="49"/>
      <c r="F18" s="32"/>
      <c r="G18" s="34"/>
    </row>
    <row r="19" spans="2:7" s="35" customFormat="1" ht="17.25" customHeight="1" thickBot="1" thickTop="1">
      <c r="B19" s="33"/>
      <c r="C19" s="27"/>
      <c r="D19" s="40"/>
      <c r="E19" s="41" t="s">
        <v>34</v>
      </c>
      <c r="F19" s="48"/>
      <c r="G19" s="34"/>
    </row>
    <row r="20" spans="2:7" s="35" customFormat="1" ht="17.25" thickBot="1" thickTop="1">
      <c r="B20" s="33"/>
      <c r="C20" s="36"/>
      <c r="D20" s="37"/>
      <c r="E20" s="49"/>
      <c r="F20" s="38"/>
      <c r="G20" s="34"/>
    </row>
    <row r="21" spans="2:7" s="35" customFormat="1" ht="17.25" customHeight="1" thickBot="1" thickTop="1">
      <c r="B21" s="33"/>
      <c r="C21" s="42"/>
      <c r="D21" s="39"/>
      <c r="E21" s="50" t="s">
        <v>45</v>
      </c>
      <c r="F21" s="43"/>
      <c r="G21" s="34"/>
    </row>
    <row r="22" spans="2:7" s="35" customFormat="1" ht="20.25" thickBot="1" thickTop="1">
      <c r="B22" s="33"/>
      <c r="C22" s="27"/>
      <c r="D22" s="31"/>
      <c r="E22" s="51"/>
      <c r="F22" s="32"/>
      <c r="G22" s="34"/>
    </row>
    <row r="23" spans="2:7" s="35" customFormat="1" ht="21.75" customHeight="1" thickBot="1" thickTop="1">
      <c r="B23" s="33"/>
      <c r="C23" s="42"/>
      <c r="D23" s="39"/>
      <c r="E23" s="50" t="s">
        <v>46</v>
      </c>
      <c r="F23" s="43"/>
      <c r="G23" s="34"/>
    </row>
    <row r="24" spans="2:7" s="35" customFormat="1" ht="20.25" thickBot="1" thickTop="1">
      <c r="B24" s="33"/>
      <c r="C24" s="27"/>
      <c r="D24" s="31"/>
      <c r="E24" s="51"/>
      <c r="F24" s="32"/>
      <c r="G24" s="34"/>
    </row>
    <row r="25" spans="2:7" s="35" customFormat="1" ht="17.25" customHeight="1" thickBot="1" thickTop="1">
      <c r="B25" s="33"/>
      <c r="C25" s="42"/>
      <c r="D25" s="39"/>
      <c r="E25" s="50" t="s">
        <v>47</v>
      </c>
      <c r="F25" s="43"/>
      <c r="G25" s="34"/>
    </row>
    <row r="26" spans="2:7" ht="17.25" thickBot="1" thickTop="1">
      <c r="B26" s="25"/>
      <c r="C26" s="262"/>
      <c r="D26" s="263"/>
      <c r="E26" s="263"/>
      <c r="F26" s="264"/>
      <c r="G26" s="26"/>
    </row>
    <row r="27" spans="2:7" ht="14.25" thickBot="1" thickTop="1">
      <c r="B27" s="25"/>
      <c r="C27" s="268"/>
      <c r="D27" s="269"/>
      <c r="E27" s="269"/>
      <c r="F27" s="270"/>
      <c r="G27" s="26"/>
    </row>
    <row r="28" spans="2:7" ht="14.25" thickBot="1" thickTop="1">
      <c r="B28" s="25"/>
      <c r="C28" s="265"/>
      <c r="D28" s="266"/>
      <c r="E28" s="266"/>
      <c r="F28" s="267"/>
      <c r="G28" s="26"/>
    </row>
    <row r="29" spans="2:7" ht="4.5" customHeight="1" thickTop="1">
      <c r="B29" s="25"/>
      <c r="C29" s="26"/>
      <c r="D29" s="26"/>
      <c r="E29" s="26"/>
      <c r="F29" s="26"/>
      <c r="G29" s="26"/>
    </row>
    <row r="30" s="8" customFormat="1" ht="12.75" customHeight="1">
      <c r="C30" s="28"/>
    </row>
    <row r="31" spans="1:9" ht="12.75">
      <c r="A31" s="8"/>
      <c r="B31" s="8"/>
      <c r="C31" s="9" t="s">
        <v>75</v>
      </c>
      <c r="D31" s="8"/>
      <c r="E31" s="8"/>
      <c r="F31" s="29"/>
      <c r="G31" s="8"/>
      <c r="H31" s="8"/>
      <c r="I31" s="8"/>
    </row>
    <row r="32" spans="1:9" ht="12.75">
      <c r="A32" s="8"/>
      <c r="B32" s="8"/>
      <c r="C32" s="8" t="s">
        <v>74</v>
      </c>
      <c r="D32" s="8"/>
      <c r="E32" s="8"/>
      <c r="F32" s="29"/>
      <c r="G32" s="8"/>
      <c r="H32" s="8"/>
      <c r="I32" s="8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26" sqref="A26:Q26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2" t="s">
        <v>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4"/>
    </row>
    <row r="2" spans="1:18" s="58" customFormat="1" ht="19.5" customHeight="1">
      <c r="A2" s="285" t="s">
        <v>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s="58" customFormat="1" ht="19.5" customHeight="1" thickBot="1">
      <c r="A3" s="288" t="s">
        <v>37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s="58" customFormat="1" ht="12.75" customHeight="1">
      <c r="A4" s="274" t="s">
        <v>83</v>
      </c>
      <c r="B4" s="271" t="s">
        <v>48</v>
      </c>
      <c r="C4" s="272"/>
      <c r="D4" s="273"/>
      <c r="E4" s="271" t="s">
        <v>49</v>
      </c>
      <c r="F4" s="272"/>
      <c r="G4" s="273"/>
      <c r="H4" s="271" t="s">
        <v>50</v>
      </c>
      <c r="I4" s="272"/>
      <c r="J4" s="272"/>
      <c r="K4" s="272"/>
      <c r="L4" s="272"/>
      <c r="M4" s="273"/>
      <c r="N4" s="271" t="s">
        <v>51</v>
      </c>
      <c r="O4" s="294"/>
      <c r="P4" s="294"/>
      <c r="Q4" s="294"/>
      <c r="R4" s="295"/>
    </row>
    <row r="5" spans="1:18" ht="12.75" customHeight="1">
      <c r="A5" s="275"/>
      <c r="B5" s="291" t="s">
        <v>54</v>
      </c>
      <c r="C5" s="292"/>
      <c r="D5" s="293"/>
      <c r="E5" s="291" t="s">
        <v>53</v>
      </c>
      <c r="F5" s="292"/>
      <c r="G5" s="293"/>
      <c r="H5" s="291" t="s">
        <v>53</v>
      </c>
      <c r="I5" s="292"/>
      <c r="J5" s="292"/>
      <c r="K5" s="292"/>
      <c r="L5" s="292"/>
      <c r="M5" s="293"/>
      <c r="N5" s="291" t="s">
        <v>52</v>
      </c>
      <c r="O5" s="292"/>
      <c r="P5" s="292"/>
      <c r="Q5" s="292"/>
      <c r="R5" s="293"/>
    </row>
    <row r="6" spans="1:19" ht="50.25" customHeight="1" thickBot="1">
      <c r="A6" s="276"/>
      <c r="B6" s="165" t="s">
        <v>0</v>
      </c>
      <c r="C6" s="166" t="s">
        <v>1</v>
      </c>
      <c r="D6" s="253" t="s">
        <v>12</v>
      </c>
      <c r="E6" s="254" t="s">
        <v>0</v>
      </c>
      <c r="F6" s="204" t="s">
        <v>1</v>
      </c>
      <c r="G6" s="253" t="s">
        <v>12</v>
      </c>
      <c r="H6" s="254" t="s">
        <v>77</v>
      </c>
      <c r="I6" s="204" t="s">
        <v>26</v>
      </c>
      <c r="J6" s="204" t="s">
        <v>12</v>
      </c>
      <c r="K6" s="204" t="s">
        <v>76</v>
      </c>
      <c r="L6" s="204" t="s">
        <v>27</v>
      </c>
      <c r="M6" s="253" t="s">
        <v>12</v>
      </c>
      <c r="N6" s="166" t="s">
        <v>2</v>
      </c>
      <c r="O6" s="204" t="s">
        <v>3</v>
      </c>
      <c r="P6" s="166" t="s">
        <v>78</v>
      </c>
      <c r="Q6" s="166" t="s">
        <v>4</v>
      </c>
      <c r="R6" s="253" t="s">
        <v>68</v>
      </c>
      <c r="S6" s="23"/>
    </row>
    <row r="7" spans="1:19" s="10" customFormat="1" ht="19.5" customHeight="1">
      <c r="A7" s="61" t="s">
        <v>28</v>
      </c>
      <c r="B7" s="214">
        <v>35</v>
      </c>
      <c r="C7" s="76">
        <v>18</v>
      </c>
      <c r="D7" s="77">
        <f aca="true" t="shared" si="0" ref="D7:D23">(C7/B7)</f>
        <v>0.5142857142857142</v>
      </c>
      <c r="E7" s="215">
        <v>28</v>
      </c>
      <c r="F7" s="78">
        <v>15</v>
      </c>
      <c r="G7" s="77">
        <f aca="true" t="shared" si="1" ref="G7:G23">(F7/E7)</f>
        <v>0.5357142857142857</v>
      </c>
      <c r="H7" s="216">
        <v>24</v>
      </c>
      <c r="I7" s="76">
        <v>12</v>
      </c>
      <c r="J7" s="247">
        <f aca="true" t="shared" si="2" ref="J7:J23">(I7/H7)</f>
        <v>0.5</v>
      </c>
      <c r="K7" s="78">
        <v>31</v>
      </c>
      <c r="L7" s="183">
        <v>14</v>
      </c>
      <c r="M7" s="79">
        <f>+L7/K7</f>
        <v>0.45161290322580644</v>
      </c>
      <c r="N7" s="179">
        <v>0</v>
      </c>
      <c r="O7" s="182">
        <v>0</v>
      </c>
      <c r="P7" s="183">
        <v>14</v>
      </c>
      <c r="Q7" s="184">
        <v>0</v>
      </c>
      <c r="R7" s="185">
        <v>0</v>
      </c>
      <c r="S7" s="24"/>
    </row>
    <row r="8" spans="1:19" s="10" customFormat="1" ht="19.5" customHeight="1">
      <c r="A8" s="62" t="s">
        <v>5</v>
      </c>
      <c r="B8" s="217">
        <v>322</v>
      </c>
      <c r="C8" s="80">
        <v>154</v>
      </c>
      <c r="D8" s="81">
        <f t="shared" si="0"/>
        <v>0.4782608695652174</v>
      </c>
      <c r="E8" s="218">
        <v>227</v>
      </c>
      <c r="F8" s="82">
        <v>80</v>
      </c>
      <c r="G8" s="81">
        <f t="shared" si="1"/>
        <v>0.3524229074889868</v>
      </c>
      <c r="H8" s="216">
        <v>82</v>
      </c>
      <c r="I8" s="80">
        <v>46</v>
      </c>
      <c r="J8" s="248">
        <f t="shared" si="2"/>
        <v>0.5609756097560976</v>
      </c>
      <c r="K8" s="82">
        <v>147</v>
      </c>
      <c r="L8" s="187">
        <v>88</v>
      </c>
      <c r="M8" s="83">
        <f>+L8/K8</f>
        <v>0.5986394557823129</v>
      </c>
      <c r="N8" s="180">
        <v>0</v>
      </c>
      <c r="O8" s="186">
        <v>0</v>
      </c>
      <c r="P8" s="187">
        <v>84</v>
      </c>
      <c r="Q8" s="188">
        <v>0</v>
      </c>
      <c r="R8" s="189">
        <v>4</v>
      </c>
      <c r="S8" s="24"/>
    </row>
    <row r="9" spans="1:19" s="10" customFormat="1" ht="19.5" customHeight="1">
      <c r="A9" s="61" t="s">
        <v>29</v>
      </c>
      <c r="B9" s="217">
        <v>125</v>
      </c>
      <c r="C9" s="85">
        <v>98</v>
      </c>
      <c r="D9" s="86">
        <f t="shared" si="0"/>
        <v>0.784</v>
      </c>
      <c r="E9" s="218">
        <v>70</v>
      </c>
      <c r="F9" s="82">
        <v>53</v>
      </c>
      <c r="G9" s="81">
        <f t="shared" si="1"/>
        <v>0.7571428571428571</v>
      </c>
      <c r="H9" s="216">
        <v>28</v>
      </c>
      <c r="I9" s="85">
        <v>39</v>
      </c>
      <c r="J9" s="248">
        <f t="shared" si="2"/>
        <v>1.3928571428571428</v>
      </c>
      <c r="K9" s="82">
        <v>50</v>
      </c>
      <c r="L9" s="187">
        <v>66</v>
      </c>
      <c r="M9" s="83">
        <f aca="true" t="shared" si="3" ref="M9:M22">+L9/K9</f>
        <v>1.32</v>
      </c>
      <c r="N9" s="190">
        <v>2</v>
      </c>
      <c r="O9" s="191">
        <v>0</v>
      </c>
      <c r="P9" s="192">
        <v>64</v>
      </c>
      <c r="Q9" s="193">
        <v>0</v>
      </c>
      <c r="R9" s="194">
        <v>0</v>
      </c>
      <c r="S9" s="24"/>
    </row>
    <row r="10" spans="1:19" s="10" customFormat="1" ht="19.5" customHeight="1">
      <c r="A10" s="61" t="s">
        <v>8</v>
      </c>
      <c r="B10" s="219">
        <v>105</v>
      </c>
      <c r="C10" s="85">
        <v>83</v>
      </c>
      <c r="D10" s="86">
        <f t="shared" si="0"/>
        <v>0.7904761904761904</v>
      </c>
      <c r="E10" s="220">
        <v>66</v>
      </c>
      <c r="F10" s="82">
        <v>43</v>
      </c>
      <c r="G10" s="81">
        <f t="shared" si="1"/>
        <v>0.6515151515151515</v>
      </c>
      <c r="H10" s="221">
        <v>19</v>
      </c>
      <c r="I10" s="85">
        <v>11</v>
      </c>
      <c r="J10" s="248">
        <f>IF(H10&gt;0,I10/H10,0)</f>
        <v>0.5789473684210527</v>
      </c>
      <c r="K10" s="82">
        <v>22</v>
      </c>
      <c r="L10" s="187">
        <v>26</v>
      </c>
      <c r="M10" s="83">
        <f t="shared" si="3"/>
        <v>1.1818181818181819</v>
      </c>
      <c r="N10" s="190">
        <v>1</v>
      </c>
      <c r="O10" s="191">
        <v>0</v>
      </c>
      <c r="P10" s="192">
        <v>26</v>
      </c>
      <c r="Q10" s="193">
        <v>1</v>
      </c>
      <c r="R10" s="194">
        <v>1</v>
      </c>
      <c r="S10" s="24"/>
    </row>
    <row r="11" spans="1:19" s="10" customFormat="1" ht="19.5" customHeight="1">
      <c r="A11" s="61" t="s">
        <v>9</v>
      </c>
      <c r="B11" s="217">
        <v>43</v>
      </c>
      <c r="C11" s="85">
        <v>44</v>
      </c>
      <c r="D11" s="86">
        <f t="shared" si="0"/>
        <v>1.0232558139534884</v>
      </c>
      <c r="E11" s="222">
        <v>20</v>
      </c>
      <c r="F11" s="82">
        <v>18</v>
      </c>
      <c r="G11" s="81">
        <f t="shared" si="1"/>
        <v>0.9</v>
      </c>
      <c r="H11" s="216">
        <v>20</v>
      </c>
      <c r="I11" s="85">
        <v>5</v>
      </c>
      <c r="J11" s="248">
        <f>IF(H11&gt;0,I11/H11,0)</f>
        <v>0.25</v>
      </c>
      <c r="K11" s="82">
        <v>43</v>
      </c>
      <c r="L11" s="187">
        <v>9</v>
      </c>
      <c r="M11" s="83">
        <f>IF(K11&gt;0,L11/K11,0)</f>
        <v>0.20930232558139536</v>
      </c>
      <c r="N11" s="190">
        <v>0</v>
      </c>
      <c r="O11" s="191">
        <v>0</v>
      </c>
      <c r="P11" s="192">
        <v>9</v>
      </c>
      <c r="Q11" s="193">
        <v>0</v>
      </c>
      <c r="R11" s="194">
        <v>0</v>
      </c>
      <c r="S11" s="24"/>
    </row>
    <row r="12" spans="1:19" s="10" customFormat="1" ht="19.5" customHeight="1">
      <c r="A12" s="61" t="s">
        <v>24</v>
      </c>
      <c r="B12" s="223">
        <v>165</v>
      </c>
      <c r="C12" s="85">
        <v>100</v>
      </c>
      <c r="D12" s="86">
        <f t="shared" si="0"/>
        <v>0.6060606060606061</v>
      </c>
      <c r="E12" s="224">
        <v>117</v>
      </c>
      <c r="F12" s="82">
        <v>32</v>
      </c>
      <c r="G12" s="81">
        <f t="shared" si="1"/>
        <v>0.27350427350427353</v>
      </c>
      <c r="H12" s="216">
        <v>64</v>
      </c>
      <c r="I12" s="85">
        <v>24</v>
      </c>
      <c r="J12" s="248">
        <f t="shared" si="2"/>
        <v>0.375</v>
      </c>
      <c r="K12" s="82">
        <v>81</v>
      </c>
      <c r="L12" s="187">
        <v>82</v>
      </c>
      <c r="M12" s="83">
        <f t="shared" si="3"/>
        <v>1.0123456790123457</v>
      </c>
      <c r="N12" s="190">
        <v>2</v>
      </c>
      <c r="O12" s="191">
        <v>1</v>
      </c>
      <c r="P12" s="192">
        <v>78</v>
      </c>
      <c r="Q12" s="193">
        <v>2</v>
      </c>
      <c r="R12" s="194">
        <v>19</v>
      </c>
      <c r="S12" s="24"/>
    </row>
    <row r="13" spans="1:19" s="10" customFormat="1" ht="19.5" customHeight="1">
      <c r="A13" s="61" t="s">
        <v>32</v>
      </c>
      <c r="B13" s="217">
        <v>40</v>
      </c>
      <c r="C13" s="85">
        <v>30</v>
      </c>
      <c r="D13" s="86">
        <f t="shared" si="0"/>
        <v>0.75</v>
      </c>
      <c r="E13" s="218">
        <v>31</v>
      </c>
      <c r="F13" s="82">
        <v>18</v>
      </c>
      <c r="G13" s="81">
        <f t="shared" si="1"/>
        <v>0.5806451612903226</v>
      </c>
      <c r="H13" s="216">
        <v>15</v>
      </c>
      <c r="I13" s="85">
        <v>13</v>
      </c>
      <c r="J13" s="248">
        <f t="shared" si="2"/>
        <v>0.8666666666666667</v>
      </c>
      <c r="K13" s="82">
        <v>23</v>
      </c>
      <c r="L13" s="187">
        <v>20</v>
      </c>
      <c r="M13" s="83">
        <f t="shared" si="3"/>
        <v>0.8695652173913043</v>
      </c>
      <c r="N13" s="190">
        <v>0</v>
      </c>
      <c r="O13" s="191">
        <v>0</v>
      </c>
      <c r="P13" s="192">
        <v>17</v>
      </c>
      <c r="Q13" s="193">
        <v>0</v>
      </c>
      <c r="R13" s="194">
        <v>6</v>
      </c>
      <c r="S13" s="24"/>
    </row>
    <row r="14" spans="1:19" s="10" customFormat="1" ht="19.5" customHeight="1">
      <c r="A14" s="61" t="s">
        <v>71</v>
      </c>
      <c r="B14" s="217">
        <v>72</v>
      </c>
      <c r="C14" s="85">
        <v>51</v>
      </c>
      <c r="D14" s="86">
        <f t="shared" si="0"/>
        <v>0.7083333333333334</v>
      </c>
      <c r="E14" s="218">
        <v>36</v>
      </c>
      <c r="F14" s="82">
        <v>20</v>
      </c>
      <c r="G14" s="81">
        <f t="shared" si="1"/>
        <v>0.5555555555555556</v>
      </c>
      <c r="H14" s="216">
        <v>13</v>
      </c>
      <c r="I14" s="85">
        <v>15</v>
      </c>
      <c r="J14" s="248">
        <f t="shared" si="2"/>
        <v>1.1538461538461537</v>
      </c>
      <c r="K14" s="82">
        <v>38</v>
      </c>
      <c r="L14" s="187">
        <v>37</v>
      </c>
      <c r="M14" s="83">
        <f t="shared" si="3"/>
        <v>0.9736842105263158</v>
      </c>
      <c r="N14" s="190">
        <v>1</v>
      </c>
      <c r="O14" s="191">
        <v>0</v>
      </c>
      <c r="P14" s="192">
        <v>37</v>
      </c>
      <c r="Q14" s="193">
        <v>0</v>
      </c>
      <c r="R14" s="194">
        <v>1</v>
      </c>
      <c r="S14" s="24"/>
    </row>
    <row r="15" spans="1:19" s="10" customFormat="1" ht="19.5" customHeight="1">
      <c r="A15" s="61" t="s">
        <v>25</v>
      </c>
      <c r="B15" s="217">
        <v>117</v>
      </c>
      <c r="C15" s="85">
        <v>99</v>
      </c>
      <c r="D15" s="86">
        <f t="shared" si="0"/>
        <v>0.8461538461538461</v>
      </c>
      <c r="E15" s="218">
        <v>48</v>
      </c>
      <c r="F15" s="82">
        <v>45</v>
      </c>
      <c r="G15" s="81">
        <f t="shared" si="1"/>
        <v>0.9375</v>
      </c>
      <c r="H15" s="216">
        <v>48</v>
      </c>
      <c r="I15" s="85">
        <v>22</v>
      </c>
      <c r="J15" s="248">
        <f t="shared" si="2"/>
        <v>0.4583333333333333</v>
      </c>
      <c r="K15" s="82">
        <v>117</v>
      </c>
      <c r="L15" s="187">
        <v>68</v>
      </c>
      <c r="M15" s="83">
        <f t="shared" si="3"/>
        <v>0.5811965811965812</v>
      </c>
      <c r="N15" s="190">
        <v>0</v>
      </c>
      <c r="O15" s="191">
        <v>4</v>
      </c>
      <c r="P15" s="192">
        <v>65</v>
      </c>
      <c r="Q15" s="193">
        <v>0</v>
      </c>
      <c r="R15" s="194">
        <v>0</v>
      </c>
      <c r="S15" s="24"/>
    </row>
    <row r="16" spans="1:19" s="10" customFormat="1" ht="19.5" customHeight="1">
      <c r="A16" s="61" t="s">
        <v>30</v>
      </c>
      <c r="B16" s="217">
        <v>274</v>
      </c>
      <c r="C16" s="85">
        <v>249</v>
      </c>
      <c r="D16" s="86">
        <f t="shared" si="0"/>
        <v>0.9087591240875912</v>
      </c>
      <c r="E16" s="218">
        <v>71</v>
      </c>
      <c r="F16" s="82">
        <v>103</v>
      </c>
      <c r="G16" s="81">
        <f t="shared" si="1"/>
        <v>1.4507042253521127</v>
      </c>
      <c r="H16" s="216">
        <v>117</v>
      </c>
      <c r="I16" s="85">
        <v>89</v>
      </c>
      <c r="J16" s="248">
        <f t="shared" si="2"/>
        <v>0.7606837606837606</v>
      </c>
      <c r="K16" s="82">
        <v>129</v>
      </c>
      <c r="L16" s="187">
        <v>163</v>
      </c>
      <c r="M16" s="83">
        <f t="shared" si="3"/>
        <v>1.2635658914728682</v>
      </c>
      <c r="N16" s="190">
        <v>1</v>
      </c>
      <c r="O16" s="191">
        <v>0</v>
      </c>
      <c r="P16" s="192">
        <v>163</v>
      </c>
      <c r="Q16" s="193">
        <v>6</v>
      </c>
      <c r="R16" s="194">
        <v>7</v>
      </c>
      <c r="S16" s="24"/>
    </row>
    <row r="17" spans="1:19" s="10" customFormat="1" ht="19.5" customHeight="1">
      <c r="A17" s="61" t="s">
        <v>36</v>
      </c>
      <c r="B17" s="217">
        <v>71</v>
      </c>
      <c r="C17" s="85">
        <v>36</v>
      </c>
      <c r="D17" s="86">
        <f t="shared" si="0"/>
        <v>0.5070422535211268</v>
      </c>
      <c r="E17" s="224">
        <v>48</v>
      </c>
      <c r="F17" s="82">
        <v>13</v>
      </c>
      <c r="G17" s="81">
        <f t="shared" si="1"/>
        <v>0.2708333333333333</v>
      </c>
      <c r="H17" s="216">
        <v>33</v>
      </c>
      <c r="I17" s="85">
        <v>9</v>
      </c>
      <c r="J17" s="248">
        <f t="shared" si="2"/>
        <v>0.2727272727272727</v>
      </c>
      <c r="K17" s="82">
        <v>55</v>
      </c>
      <c r="L17" s="187">
        <v>31</v>
      </c>
      <c r="M17" s="83">
        <f t="shared" si="3"/>
        <v>0.5636363636363636</v>
      </c>
      <c r="N17" s="190">
        <v>0</v>
      </c>
      <c r="O17" s="191">
        <v>0</v>
      </c>
      <c r="P17" s="192">
        <v>31</v>
      </c>
      <c r="Q17" s="193">
        <v>0</v>
      </c>
      <c r="R17" s="194">
        <v>0</v>
      </c>
      <c r="S17" s="24"/>
    </row>
    <row r="18" spans="1:19" s="10" customFormat="1" ht="19.5" customHeight="1">
      <c r="A18" s="61" t="s">
        <v>6</v>
      </c>
      <c r="B18" s="217">
        <v>267</v>
      </c>
      <c r="C18" s="85">
        <v>93</v>
      </c>
      <c r="D18" s="86">
        <f t="shared" si="0"/>
        <v>0.34831460674157305</v>
      </c>
      <c r="E18" s="218">
        <v>225</v>
      </c>
      <c r="F18" s="82">
        <v>39</v>
      </c>
      <c r="G18" s="81">
        <f t="shared" si="1"/>
        <v>0.17333333333333334</v>
      </c>
      <c r="H18" s="216">
        <v>59</v>
      </c>
      <c r="I18" s="85">
        <v>13</v>
      </c>
      <c r="J18" s="248">
        <f t="shared" si="2"/>
        <v>0.22033898305084745</v>
      </c>
      <c r="K18" s="82">
        <v>95</v>
      </c>
      <c r="L18" s="187">
        <v>57</v>
      </c>
      <c r="M18" s="83">
        <f t="shared" si="3"/>
        <v>0.6</v>
      </c>
      <c r="N18" s="190">
        <v>1</v>
      </c>
      <c r="O18" s="191">
        <v>5</v>
      </c>
      <c r="P18" s="192">
        <v>54</v>
      </c>
      <c r="Q18" s="193">
        <v>0</v>
      </c>
      <c r="R18" s="194">
        <v>1</v>
      </c>
      <c r="S18" s="24"/>
    </row>
    <row r="19" spans="1:19" s="10" customFormat="1" ht="19.5" customHeight="1">
      <c r="A19" s="61" t="s">
        <v>7</v>
      </c>
      <c r="B19" s="217">
        <v>85</v>
      </c>
      <c r="C19" s="85">
        <v>63</v>
      </c>
      <c r="D19" s="86">
        <f t="shared" si="0"/>
        <v>0.7411764705882353</v>
      </c>
      <c r="E19" s="218">
        <v>30</v>
      </c>
      <c r="F19" s="82">
        <v>18</v>
      </c>
      <c r="G19" s="81">
        <f t="shared" si="1"/>
        <v>0.6</v>
      </c>
      <c r="H19" s="216">
        <v>18</v>
      </c>
      <c r="I19" s="85">
        <v>8</v>
      </c>
      <c r="J19" s="248">
        <f t="shared" si="2"/>
        <v>0.4444444444444444</v>
      </c>
      <c r="K19" s="82">
        <v>51</v>
      </c>
      <c r="L19" s="187">
        <v>38</v>
      </c>
      <c r="M19" s="83">
        <f t="shared" si="3"/>
        <v>0.7450980392156863</v>
      </c>
      <c r="N19" s="190">
        <v>1</v>
      </c>
      <c r="O19" s="191">
        <v>0</v>
      </c>
      <c r="P19" s="192">
        <v>36</v>
      </c>
      <c r="Q19" s="193">
        <v>3</v>
      </c>
      <c r="R19" s="194">
        <v>1</v>
      </c>
      <c r="S19" s="24"/>
    </row>
    <row r="20" spans="1:19" s="10" customFormat="1" ht="19.5" customHeight="1">
      <c r="A20" s="61" t="s">
        <v>33</v>
      </c>
      <c r="B20" s="217">
        <v>39</v>
      </c>
      <c r="C20" s="85">
        <v>7</v>
      </c>
      <c r="D20" s="86">
        <f t="shared" si="0"/>
        <v>0.1794871794871795</v>
      </c>
      <c r="E20" s="218">
        <v>32</v>
      </c>
      <c r="F20" s="82">
        <v>1</v>
      </c>
      <c r="G20" s="81">
        <f t="shared" si="1"/>
        <v>0.03125</v>
      </c>
      <c r="H20" s="216">
        <v>28</v>
      </c>
      <c r="I20" s="85">
        <v>1</v>
      </c>
      <c r="J20" s="248">
        <f t="shared" si="2"/>
        <v>0.03571428571428571</v>
      </c>
      <c r="K20" s="82">
        <v>35</v>
      </c>
      <c r="L20" s="187">
        <v>6</v>
      </c>
      <c r="M20" s="83">
        <f t="shared" si="3"/>
        <v>0.17142857142857143</v>
      </c>
      <c r="N20" s="190">
        <v>0</v>
      </c>
      <c r="O20" s="191">
        <v>0</v>
      </c>
      <c r="P20" s="192">
        <v>6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31</v>
      </c>
      <c r="B21" s="217">
        <v>109</v>
      </c>
      <c r="C21" s="85">
        <v>42</v>
      </c>
      <c r="D21" s="86">
        <f t="shared" si="0"/>
        <v>0.3853211009174312</v>
      </c>
      <c r="E21" s="218">
        <v>68</v>
      </c>
      <c r="F21" s="82">
        <v>14</v>
      </c>
      <c r="G21" s="81">
        <f t="shared" si="1"/>
        <v>0.20588235294117646</v>
      </c>
      <c r="H21" s="216">
        <v>68</v>
      </c>
      <c r="I21" s="85">
        <v>10</v>
      </c>
      <c r="J21" s="248">
        <f t="shared" si="2"/>
        <v>0.14705882352941177</v>
      </c>
      <c r="K21" s="82">
        <v>109</v>
      </c>
      <c r="L21" s="187">
        <v>36</v>
      </c>
      <c r="M21" s="83">
        <f t="shared" si="3"/>
        <v>0.3302752293577982</v>
      </c>
      <c r="N21" s="190">
        <v>0</v>
      </c>
      <c r="O21" s="191">
        <v>0</v>
      </c>
      <c r="P21" s="192">
        <v>36</v>
      </c>
      <c r="Q21" s="193">
        <v>0</v>
      </c>
      <c r="R21" s="194">
        <v>0</v>
      </c>
      <c r="S21" s="24"/>
    </row>
    <row r="22" spans="1:19" s="10" customFormat="1" ht="19.5" customHeight="1" thickBot="1">
      <c r="A22" s="63" t="s">
        <v>73</v>
      </c>
      <c r="B22" s="217">
        <v>50</v>
      </c>
      <c r="C22" s="88">
        <v>35</v>
      </c>
      <c r="D22" s="89">
        <f t="shared" si="0"/>
        <v>0.7</v>
      </c>
      <c r="E22" s="218">
        <v>33</v>
      </c>
      <c r="F22" s="90">
        <v>27</v>
      </c>
      <c r="G22" s="89">
        <f t="shared" si="1"/>
        <v>0.8181818181818182</v>
      </c>
      <c r="H22" s="216">
        <v>33</v>
      </c>
      <c r="I22" s="88">
        <v>17</v>
      </c>
      <c r="J22" s="249">
        <f t="shared" si="2"/>
        <v>0.5151515151515151</v>
      </c>
      <c r="K22" s="90">
        <v>50</v>
      </c>
      <c r="L22" s="196">
        <v>25</v>
      </c>
      <c r="M22" s="83">
        <f t="shared" si="3"/>
        <v>0.5</v>
      </c>
      <c r="N22" s="181">
        <v>0</v>
      </c>
      <c r="O22" s="195">
        <v>0</v>
      </c>
      <c r="P22" s="196">
        <v>25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10</v>
      </c>
      <c r="B23" s="225">
        <f>SUM(B7:B22)</f>
        <v>1919</v>
      </c>
      <c r="C23" s="91">
        <f>SUM(C7:C22)</f>
        <v>1202</v>
      </c>
      <c r="D23" s="92">
        <f t="shared" si="0"/>
        <v>0.6263678999478896</v>
      </c>
      <c r="E23" s="226">
        <f>SUM(E7:E22)</f>
        <v>1150</v>
      </c>
      <c r="F23" s="91">
        <f>SUM(F7:F22)</f>
        <v>539</v>
      </c>
      <c r="G23" s="92">
        <f t="shared" si="1"/>
        <v>0.46869565217391307</v>
      </c>
      <c r="H23" s="227">
        <v>740</v>
      </c>
      <c r="I23" s="91">
        <f>SUM(I7:I22)</f>
        <v>334</v>
      </c>
      <c r="J23" s="250">
        <f t="shared" si="2"/>
        <v>0.45135135135135135</v>
      </c>
      <c r="K23" s="91">
        <f>SUM(K7:K22)</f>
        <v>1076</v>
      </c>
      <c r="L23" s="251">
        <f>SUM(L7:L22)</f>
        <v>766</v>
      </c>
      <c r="M23" s="93">
        <f>+L23/K23</f>
        <v>0.7118959107806692</v>
      </c>
      <c r="N23" s="199">
        <f>SUM(N7:N22)</f>
        <v>9</v>
      </c>
      <c r="O23" s="200">
        <f>SUM(O7:O22)</f>
        <v>10</v>
      </c>
      <c r="P23" s="149">
        <f>SUM(P7:P22)</f>
        <v>745</v>
      </c>
      <c r="Q23" s="149">
        <f>SUM(Q7:Q22)</f>
        <v>12</v>
      </c>
      <c r="R23" s="201">
        <f>SUM(R7:R22)</f>
        <v>40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27" customHeight="1">
      <c r="A25" s="281" t="s">
        <v>82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</row>
    <row r="26" spans="1:18" ht="15">
      <c r="A26" s="277" t="s">
        <v>81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  <mergeCell ref="A27:Q27"/>
    <mergeCell ref="A26:Q26"/>
    <mergeCell ref="A24:Q24"/>
    <mergeCell ref="A25:R25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19.57421875" style="9" customWidth="1"/>
    <col min="2" max="2" width="8.00390625" style="11" customWidth="1"/>
    <col min="3" max="3" width="7.421875" style="12" customWidth="1"/>
    <col min="4" max="4" width="7.28125" style="13" customWidth="1"/>
    <col min="5" max="5" width="8.57421875" style="12" customWidth="1"/>
    <col min="6" max="6" width="8.57421875" style="14" customWidth="1"/>
    <col min="7" max="7" width="7.00390625" style="9" customWidth="1"/>
    <col min="8" max="8" width="10.28125" style="9" customWidth="1"/>
    <col min="9" max="10" width="8.57421875" style="9" customWidth="1"/>
    <col min="11" max="11" width="9.57421875" style="9" customWidth="1"/>
    <col min="12" max="12" width="9.421875" style="13" customWidth="1"/>
    <col min="13" max="13" width="8.00390625" style="12" customWidth="1"/>
    <col min="14" max="14" width="8.00390625" style="14" customWidth="1"/>
    <col min="15" max="15" width="9.7109375" style="8" customWidth="1"/>
    <col min="16" max="16384" width="9.140625" style="9" customWidth="1"/>
  </cols>
  <sheetData>
    <row r="1" spans="1:15" s="58" customFormat="1" ht="19.5" customHeight="1">
      <c r="A1" s="282" t="str">
        <f>+'1 Adult Part'!A1:O1</f>
        <v>TAB 6 - WIOA TITLE I PARTICIPANT SUMMARIES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20"/>
    </row>
    <row r="2" spans="1:15" s="58" customFormat="1" ht="19.5" customHeight="1">
      <c r="A2" s="296" t="str">
        <f>'1 Adult Part'!$A$2</f>
        <v>FY18 QUARTER ENDING DECEMBER 31,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8"/>
      <c r="O2" s="57"/>
    </row>
    <row r="3" spans="1:15" s="58" customFormat="1" ht="19.5" customHeight="1" thickBot="1">
      <c r="A3" s="306" t="s">
        <v>41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  <c r="O3" s="57"/>
    </row>
    <row r="4" spans="1:14" ht="15">
      <c r="A4" s="309" t="s">
        <v>83</v>
      </c>
      <c r="B4" s="304" t="s">
        <v>55</v>
      </c>
      <c r="C4" s="304"/>
      <c r="D4" s="305"/>
      <c r="E4" s="303" t="s">
        <v>56</v>
      </c>
      <c r="F4" s="304"/>
      <c r="G4" s="305"/>
      <c r="H4" s="94" t="s">
        <v>11</v>
      </c>
      <c r="I4" s="301" t="s">
        <v>57</v>
      </c>
      <c r="J4" s="302"/>
      <c r="K4" s="301" t="s">
        <v>58</v>
      </c>
      <c r="L4" s="302"/>
      <c r="M4" s="303" t="s">
        <v>59</v>
      </c>
      <c r="N4" s="305"/>
    </row>
    <row r="5" spans="1:14" ht="34.5" customHeight="1" thickBot="1">
      <c r="A5" s="310"/>
      <c r="B5" s="152" t="s">
        <v>0</v>
      </c>
      <c r="C5" s="152" t="s">
        <v>1</v>
      </c>
      <c r="D5" s="151" t="s">
        <v>61</v>
      </c>
      <c r="E5" s="152" t="s">
        <v>0</v>
      </c>
      <c r="F5" s="173" t="s">
        <v>1</v>
      </c>
      <c r="G5" s="151" t="s">
        <v>61</v>
      </c>
      <c r="H5" s="66" t="s">
        <v>1</v>
      </c>
      <c r="I5" s="59" t="s">
        <v>0</v>
      </c>
      <c r="J5" s="66" t="s">
        <v>1</v>
      </c>
      <c r="K5" s="59" t="s">
        <v>0</v>
      </c>
      <c r="L5" s="66" t="s">
        <v>1</v>
      </c>
      <c r="M5" s="152" t="s">
        <v>0</v>
      </c>
      <c r="N5" s="174" t="s">
        <v>1</v>
      </c>
    </row>
    <row r="6" spans="1:15" s="229" customFormat="1" ht="21.75" customHeight="1">
      <c r="A6" s="62" t="str">
        <f>'1 Adult Part'!A7</f>
        <v>Berkshire</v>
      </c>
      <c r="B6" s="216">
        <v>27</v>
      </c>
      <c r="C6" s="101">
        <v>6</v>
      </c>
      <c r="D6" s="81">
        <f aca="true" t="shared" si="0" ref="D6:D22">C6/B6</f>
        <v>0.2222222222222222</v>
      </c>
      <c r="E6" s="215">
        <v>22</v>
      </c>
      <c r="F6" s="84">
        <v>0</v>
      </c>
      <c r="G6" s="81">
        <f aca="true" t="shared" si="1" ref="G6:G22">F6/E6</f>
        <v>0</v>
      </c>
      <c r="H6" s="84">
        <v>0</v>
      </c>
      <c r="I6" s="103">
        <f aca="true" t="shared" si="2" ref="I6:I22">+E6/B6</f>
        <v>0.8148148148148148</v>
      </c>
      <c r="J6" s="81">
        <f aca="true" t="shared" si="3" ref="J6:J22">(F6/(C6-H6))</f>
        <v>0</v>
      </c>
      <c r="K6" s="230">
        <v>16</v>
      </c>
      <c r="L6" s="104">
        <v>0</v>
      </c>
      <c r="M6" s="231">
        <v>24</v>
      </c>
      <c r="N6" s="105">
        <v>5</v>
      </c>
      <c r="O6" s="228"/>
    </row>
    <row r="7" spans="1:15" s="229" customFormat="1" ht="21.75" customHeight="1">
      <c r="A7" s="62" t="str">
        <f>'1 Adult Part'!A8</f>
        <v>Boston</v>
      </c>
      <c r="B7" s="216">
        <v>186</v>
      </c>
      <c r="C7" s="101">
        <v>57</v>
      </c>
      <c r="D7" s="102">
        <f t="shared" si="0"/>
        <v>0.3064516129032258</v>
      </c>
      <c r="E7" s="218">
        <v>136</v>
      </c>
      <c r="F7" s="84">
        <v>30</v>
      </c>
      <c r="G7" s="81">
        <f t="shared" si="1"/>
        <v>0.22058823529411764</v>
      </c>
      <c r="H7" s="84">
        <v>0</v>
      </c>
      <c r="I7" s="103">
        <f t="shared" si="2"/>
        <v>0.7311827956989247</v>
      </c>
      <c r="J7" s="81">
        <f t="shared" si="3"/>
        <v>0.5263157894736842</v>
      </c>
      <c r="K7" s="230">
        <v>13</v>
      </c>
      <c r="L7" s="104">
        <v>14.608153846153845</v>
      </c>
      <c r="M7" s="232">
        <v>122</v>
      </c>
      <c r="N7" s="105">
        <v>46</v>
      </c>
      <c r="O7" s="228"/>
    </row>
    <row r="8" spans="1:15" s="229" customFormat="1" ht="21.75" customHeight="1">
      <c r="A8" s="61" t="str">
        <f>'1 Adult Part'!A9</f>
        <v>Bristol</v>
      </c>
      <c r="B8" s="216">
        <v>73</v>
      </c>
      <c r="C8" s="96">
        <v>21</v>
      </c>
      <c r="D8" s="86">
        <f t="shared" si="0"/>
        <v>0.2876712328767123</v>
      </c>
      <c r="E8" s="218">
        <v>56</v>
      </c>
      <c r="F8" s="87">
        <v>16</v>
      </c>
      <c r="G8" s="102">
        <f t="shared" si="1"/>
        <v>0.2857142857142857</v>
      </c>
      <c r="H8" s="106">
        <v>1</v>
      </c>
      <c r="I8" s="97">
        <f t="shared" si="2"/>
        <v>0.7671232876712328</v>
      </c>
      <c r="J8" s="86">
        <f t="shared" si="3"/>
        <v>0.8</v>
      </c>
      <c r="K8" s="230">
        <v>12.5</v>
      </c>
      <c r="L8" s="98">
        <v>13.83125</v>
      </c>
      <c r="M8" s="232">
        <v>0</v>
      </c>
      <c r="N8" s="99">
        <v>51</v>
      </c>
      <c r="O8" s="228"/>
    </row>
    <row r="9" spans="1:15" s="229" customFormat="1" ht="21.75" customHeight="1">
      <c r="A9" s="61" t="str">
        <f>'1 Adult Part'!A10</f>
        <v>Brockton</v>
      </c>
      <c r="B9" s="221">
        <v>68</v>
      </c>
      <c r="C9" s="96">
        <v>34</v>
      </c>
      <c r="D9" s="86">
        <f t="shared" si="0"/>
        <v>0.5</v>
      </c>
      <c r="E9" s="220">
        <v>55</v>
      </c>
      <c r="F9" s="87">
        <v>23</v>
      </c>
      <c r="G9" s="86">
        <f t="shared" si="1"/>
        <v>0.41818181818181815</v>
      </c>
      <c r="H9" s="87">
        <v>0</v>
      </c>
      <c r="I9" s="97">
        <f t="shared" si="2"/>
        <v>0.8088235294117647</v>
      </c>
      <c r="J9" s="86">
        <f t="shared" si="3"/>
        <v>0.6764705882352942</v>
      </c>
      <c r="K9" s="233">
        <v>13</v>
      </c>
      <c r="L9" s="98">
        <v>14.21591973244147</v>
      </c>
      <c r="M9" s="234">
        <v>16</v>
      </c>
      <c r="N9" s="99">
        <v>27</v>
      </c>
      <c r="O9" s="228"/>
    </row>
    <row r="10" spans="1:15" s="229" customFormat="1" ht="21.75" customHeight="1">
      <c r="A10" s="61" t="str">
        <f>'1 Adult Part'!A11</f>
        <v>Cape Cod &amp; Islands</v>
      </c>
      <c r="B10" s="216">
        <v>20</v>
      </c>
      <c r="C10" s="96">
        <v>13</v>
      </c>
      <c r="D10" s="86">
        <f t="shared" si="0"/>
        <v>0.65</v>
      </c>
      <c r="E10" s="218">
        <v>17</v>
      </c>
      <c r="F10" s="87">
        <v>13</v>
      </c>
      <c r="G10" s="86">
        <f t="shared" si="1"/>
        <v>0.7647058823529411</v>
      </c>
      <c r="H10" s="87">
        <v>0</v>
      </c>
      <c r="I10" s="97">
        <f t="shared" si="2"/>
        <v>0.85</v>
      </c>
      <c r="J10" s="86">
        <f t="shared" si="3"/>
        <v>1</v>
      </c>
      <c r="K10" s="230">
        <v>11.8</v>
      </c>
      <c r="L10" s="98">
        <v>18.805262045646664</v>
      </c>
      <c r="M10" s="232">
        <v>18</v>
      </c>
      <c r="N10" s="99">
        <v>6</v>
      </c>
      <c r="O10" s="228"/>
    </row>
    <row r="11" spans="1:15" s="229" customFormat="1" ht="21.75" customHeight="1">
      <c r="A11" s="61" t="str">
        <f>'1 Adult Part'!A12</f>
        <v>Central Mass</v>
      </c>
      <c r="B11" s="216">
        <v>136</v>
      </c>
      <c r="C11" s="96">
        <v>58</v>
      </c>
      <c r="D11" s="86">
        <f t="shared" si="0"/>
        <v>0.4264705882352941</v>
      </c>
      <c r="E11" s="218">
        <v>115.6</v>
      </c>
      <c r="F11" s="87">
        <v>43</v>
      </c>
      <c r="G11" s="107">
        <f t="shared" si="1"/>
        <v>0.3719723183391004</v>
      </c>
      <c r="H11" s="108">
        <v>6</v>
      </c>
      <c r="I11" s="97">
        <f t="shared" si="2"/>
        <v>0.85</v>
      </c>
      <c r="J11" s="86">
        <f t="shared" si="3"/>
        <v>0.8269230769230769</v>
      </c>
      <c r="K11" s="230">
        <v>15</v>
      </c>
      <c r="L11" s="98">
        <v>16.707334525939178</v>
      </c>
      <c r="M11" s="232">
        <v>61</v>
      </c>
      <c r="N11" s="99">
        <v>53</v>
      </c>
      <c r="O11" s="228"/>
    </row>
    <row r="12" spans="1:15" s="229" customFormat="1" ht="21.75" customHeight="1">
      <c r="A12" s="61" t="str">
        <f>'1 Adult Part'!A13</f>
        <v>Franklin/Hampshire</v>
      </c>
      <c r="B12" s="216">
        <v>22</v>
      </c>
      <c r="C12" s="96">
        <v>8</v>
      </c>
      <c r="D12" s="86">
        <f t="shared" si="0"/>
        <v>0.36363636363636365</v>
      </c>
      <c r="E12" s="218">
        <v>18</v>
      </c>
      <c r="F12" s="87">
        <v>7</v>
      </c>
      <c r="G12" s="86">
        <f t="shared" si="1"/>
        <v>0.3888888888888889</v>
      </c>
      <c r="H12" s="87">
        <v>0</v>
      </c>
      <c r="I12" s="97">
        <f t="shared" si="2"/>
        <v>0.8181818181818182</v>
      </c>
      <c r="J12" s="86">
        <f t="shared" si="3"/>
        <v>0.875</v>
      </c>
      <c r="K12" s="230">
        <v>13.5</v>
      </c>
      <c r="L12" s="98">
        <v>13.694285714285714</v>
      </c>
      <c r="M12" s="232">
        <v>14</v>
      </c>
      <c r="N12" s="99">
        <v>11</v>
      </c>
      <c r="O12" s="228"/>
    </row>
    <row r="13" spans="1:15" s="229" customFormat="1" ht="21.75" customHeight="1">
      <c r="A13" s="61" t="str">
        <f>'1 Adult Part'!A14</f>
        <v>Greater Lowell</v>
      </c>
      <c r="B13" s="216">
        <v>53</v>
      </c>
      <c r="C13" s="96">
        <v>20</v>
      </c>
      <c r="D13" s="86">
        <f t="shared" si="0"/>
        <v>0.37735849056603776</v>
      </c>
      <c r="E13" s="218">
        <v>46</v>
      </c>
      <c r="F13" s="87">
        <v>19</v>
      </c>
      <c r="G13" s="102">
        <f t="shared" si="1"/>
        <v>0.41304347826086957</v>
      </c>
      <c r="H13" s="106">
        <v>0</v>
      </c>
      <c r="I13" s="97">
        <f t="shared" si="2"/>
        <v>0.8679245283018868</v>
      </c>
      <c r="J13" s="86">
        <f t="shared" si="3"/>
        <v>0.95</v>
      </c>
      <c r="K13" s="230">
        <v>13.5</v>
      </c>
      <c r="L13" s="98">
        <v>15.647894736842106</v>
      </c>
      <c r="M13" s="232">
        <v>24</v>
      </c>
      <c r="N13" s="99">
        <v>21</v>
      </c>
      <c r="O13" s="228"/>
    </row>
    <row r="14" spans="1:15" s="229" customFormat="1" ht="21.75" customHeight="1">
      <c r="A14" s="61" t="str">
        <f>'1 Adult Part'!A15</f>
        <v>Greater New Bedford</v>
      </c>
      <c r="B14" s="216">
        <v>69</v>
      </c>
      <c r="C14" s="96">
        <v>36</v>
      </c>
      <c r="D14" s="86">
        <f t="shared" si="0"/>
        <v>0.5217391304347826</v>
      </c>
      <c r="E14" s="218">
        <v>55</v>
      </c>
      <c r="F14" s="87">
        <v>26</v>
      </c>
      <c r="G14" s="86">
        <f t="shared" si="1"/>
        <v>0.4727272727272727</v>
      </c>
      <c r="H14" s="87">
        <v>1</v>
      </c>
      <c r="I14" s="97">
        <f t="shared" si="2"/>
        <v>0.7971014492753623</v>
      </c>
      <c r="J14" s="86">
        <f t="shared" si="3"/>
        <v>0.7428571428571429</v>
      </c>
      <c r="K14" s="230">
        <v>12.63</v>
      </c>
      <c r="L14" s="98">
        <v>13.07576923076923</v>
      </c>
      <c r="M14" s="232">
        <v>96</v>
      </c>
      <c r="N14" s="99">
        <v>46</v>
      </c>
      <c r="O14" s="228"/>
    </row>
    <row r="15" spans="1:15" s="229" customFormat="1" ht="21.75" customHeight="1">
      <c r="A15" s="61" t="str">
        <f>'1 Adult Part'!A16</f>
        <v>Hampden</v>
      </c>
      <c r="B15" s="216">
        <v>164</v>
      </c>
      <c r="C15" s="96">
        <v>108</v>
      </c>
      <c r="D15" s="86">
        <f t="shared" si="0"/>
        <v>0.6585365853658537</v>
      </c>
      <c r="E15" s="218">
        <v>138</v>
      </c>
      <c r="F15" s="87">
        <v>59</v>
      </c>
      <c r="G15" s="86">
        <f t="shared" si="1"/>
        <v>0.427536231884058</v>
      </c>
      <c r="H15" s="87">
        <v>1</v>
      </c>
      <c r="I15" s="97">
        <f t="shared" si="2"/>
        <v>0.8414634146341463</v>
      </c>
      <c r="J15" s="86">
        <f t="shared" si="3"/>
        <v>0.5514018691588785</v>
      </c>
      <c r="K15" s="230">
        <v>11.5</v>
      </c>
      <c r="L15" s="98">
        <v>13.656818774445892</v>
      </c>
      <c r="M15" s="232">
        <v>91</v>
      </c>
      <c r="N15" s="99">
        <v>94</v>
      </c>
      <c r="O15" s="228"/>
    </row>
    <row r="16" spans="1:15" s="229" customFormat="1" ht="21.75" customHeight="1">
      <c r="A16" s="61" t="str">
        <f>'1 Adult Part'!A17</f>
        <v>Merrimack Valley</v>
      </c>
      <c r="B16" s="216">
        <v>42</v>
      </c>
      <c r="C16" s="96">
        <v>20</v>
      </c>
      <c r="D16" s="86">
        <f t="shared" si="0"/>
        <v>0.47619047619047616</v>
      </c>
      <c r="E16" s="218">
        <v>31</v>
      </c>
      <c r="F16" s="87">
        <v>12</v>
      </c>
      <c r="G16" s="86">
        <f t="shared" si="1"/>
        <v>0.3870967741935484</v>
      </c>
      <c r="H16" s="87">
        <v>0</v>
      </c>
      <c r="I16" s="97">
        <f t="shared" si="2"/>
        <v>0.7380952380952381</v>
      </c>
      <c r="J16" s="86">
        <f t="shared" si="3"/>
        <v>0.6</v>
      </c>
      <c r="K16" s="230">
        <v>13.75</v>
      </c>
      <c r="L16" s="98">
        <v>15.654166666666667</v>
      </c>
      <c r="M16" s="232">
        <v>38</v>
      </c>
      <c r="N16" s="99">
        <v>17</v>
      </c>
      <c r="O16" s="228"/>
    </row>
    <row r="17" spans="1:15" s="229" customFormat="1" ht="21.75" customHeight="1">
      <c r="A17" s="61" t="str">
        <f>'1 Adult Part'!A18</f>
        <v>Metro North</v>
      </c>
      <c r="B17" s="216">
        <v>228</v>
      </c>
      <c r="C17" s="96">
        <v>68</v>
      </c>
      <c r="D17" s="86">
        <f t="shared" si="0"/>
        <v>0.2982456140350877</v>
      </c>
      <c r="E17" s="218">
        <v>197</v>
      </c>
      <c r="F17" s="87">
        <v>54</v>
      </c>
      <c r="G17" s="86">
        <f t="shared" si="1"/>
        <v>0.27411167512690354</v>
      </c>
      <c r="H17" s="87">
        <v>0</v>
      </c>
      <c r="I17" s="97">
        <f t="shared" si="2"/>
        <v>0.8640350877192983</v>
      </c>
      <c r="J17" s="86">
        <f t="shared" si="3"/>
        <v>0.7941176470588235</v>
      </c>
      <c r="K17" s="230">
        <v>12</v>
      </c>
      <c r="L17" s="98">
        <v>14.747939814814815</v>
      </c>
      <c r="M17" s="232">
        <v>60</v>
      </c>
      <c r="N17" s="99">
        <v>27</v>
      </c>
      <c r="O17" s="228"/>
    </row>
    <row r="18" spans="1:15" s="229" customFormat="1" ht="21.75" customHeight="1">
      <c r="A18" s="61" t="str">
        <f>'1 Adult Part'!A19</f>
        <v>Metro South/West</v>
      </c>
      <c r="B18" s="216">
        <v>35</v>
      </c>
      <c r="C18" s="96">
        <v>25</v>
      </c>
      <c r="D18" s="86">
        <f t="shared" si="0"/>
        <v>0.7142857142857143</v>
      </c>
      <c r="E18" s="218">
        <v>30</v>
      </c>
      <c r="F18" s="87">
        <v>20</v>
      </c>
      <c r="G18" s="86">
        <f t="shared" si="1"/>
        <v>0.6666666666666666</v>
      </c>
      <c r="H18" s="87">
        <v>1</v>
      </c>
      <c r="I18" s="97">
        <f t="shared" si="2"/>
        <v>0.8571428571428571</v>
      </c>
      <c r="J18" s="86">
        <f t="shared" si="3"/>
        <v>0.8333333333333334</v>
      </c>
      <c r="K18" s="230">
        <v>17.5</v>
      </c>
      <c r="L18" s="98">
        <v>19.543499999999998</v>
      </c>
      <c r="M18" s="232">
        <v>32</v>
      </c>
      <c r="N18" s="99">
        <v>14</v>
      </c>
      <c r="O18" s="228"/>
    </row>
    <row r="19" spans="1:15" s="229" customFormat="1" ht="21.75" customHeight="1">
      <c r="A19" s="61" t="str">
        <f>'1 Adult Part'!A20</f>
        <v>North Central Mass</v>
      </c>
      <c r="B19" s="216">
        <v>34</v>
      </c>
      <c r="C19" s="96">
        <v>4</v>
      </c>
      <c r="D19" s="86">
        <f t="shared" si="0"/>
        <v>0.11764705882352941</v>
      </c>
      <c r="E19" s="218">
        <v>29</v>
      </c>
      <c r="F19" s="87">
        <v>4</v>
      </c>
      <c r="G19" s="81">
        <f t="shared" si="1"/>
        <v>0.13793103448275862</v>
      </c>
      <c r="H19" s="84">
        <v>0</v>
      </c>
      <c r="I19" s="97">
        <f t="shared" si="2"/>
        <v>0.8529411764705882</v>
      </c>
      <c r="J19" s="86">
        <f t="shared" si="3"/>
        <v>1</v>
      </c>
      <c r="K19" s="230">
        <v>15</v>
      </c>
      <c r="L19" s="98">
        <v>12.5</v>
      </c>
      <c r="M19" s="232">
        <v>25</v>
      </c>
      <c r="N19" s="99">
        <v>5</v>
      </c>
      <c r="O19" s="228"/>
    </row>
    <row r="20" spans="1:15" s="229" customFormat="1" ht="21.75" customHeight="1">
      <c r="A20" s="61" t="str">
        <f>'1 Adult Part'!A21</f>
        <v>North Shore</v>
      </c>
      <c r="B20" s="216">
        <v>62</v>
      </c>
      <c r="C20" s="96">
        <v>8</v>
      </c>
      <c r="D20" s="86">
        <f t="shared" si="0"/>
        <v>0.12903225806451613</v>
      </c>
      <c r="E20" s="218">
        <v>53</v>
      </c>
      <c r="F20" s="87">
        <v>7</v>
      </c>
      <c r="G20" s="81">
        <f t="shared" si="1"/>
        <v>0.1320754716981132</v>
      </c>
      <c r="H20" s="84">
        <v>0</v>
      </c>
      <c r="I20" s="97">
        <f t="shared" si="2"/>
        <v>0.8548387096774194</v>
      </c>
      <c r="J20" s="86">
        <f t="shared" si="3"/>
        <v>0.875</v>
      </c>
      <c r="K20" s="230">
        <v>13</v>
      </c>
      <c r="L20" s="98">
        <v>18.792967032967034</v>
      </c>
      <c r="M20" s="232">
        <v>104</v>
      </c>
      <c r="N20" s="99">
        <v>22</v>
      </c>
      <c r="O20" s="228"/>
    </row>
    <row r="21" spans="1:15" s="229" customFormat="1" ht="21.75" customHeight="1" thickBot="1">
      <c r="A21" s="63" t="str">
        <f>'1 Adult Part'!A22</f>
        <v>South Shore</v>
      </c>
      <c r="B21" s="235">
        <v>26</v>
      </c>
      <c r="C21" s="110">
        <v>6</v>
      </c>
      <c r="D21" s="89">
        <f t="shared" si="0"/>
        <v>0.23076923076923078</v>
      </c>
      <c r="E21" s="222">
        <v>20</v>
      </c>
      <c r="F21" s="108">
        <v>1</v>
      </c>
      <c r="G21" s="102">
        <f t="shared" si="1"/>
        <v>0.05</v>
      </c>
      <c r="H21" s="111">
        <v>0</v>
      </c>
      <c r="I21" s="97">
        <f t="shared" si="2"/>
        <v>0.7692307692307693</v>
      </c>
      <c r="J21" s="107">
        <f t="shared" si="3"/>
        <v>0.16666666666666666</v>
      </c>
      <c r="K21" s="230">
        <v>15</v>
      </c>
      <c r="L21" s="112">
        <v>11</v>
      </c>
      <c r="M21" s="236">
        <v>34</v>
      </c>
      <c r="N21" s="244">
        <v>14</v>
      </c>
      <c r="O21" s="228"/>
    </row>
    <row r="22" spans="1:15" s="229" customFormat="1" ht="21.75" customHeight="1" thickBot="1">
      <c r="A22" s="64" t="s">
        <v>10</v>
      </c>
      <c r="B22" s="237">
        <f>SUM(B6:B21)</f>
        <v>1245</v>
      </c>
      <c r="C22" s="113">
        <f>SUM(C6:C21)</f>
        <v>492</v>
      </c>
      <c r="D22" s="114">
        <f t="shared" si="0"/>
        <v>0.39518072289156625</v>
      </c>
      <c r="E22" s="226">
        <f>SUM(E6:E21)</f>
        <v>1018.6</v>
      </c>
      <c r="F22" s="115">
        <f>SUM(F6:F21)</f>
        <v>334</v>
      </c>
      <c r="G22" s="114">
        <f t="shared" si="1"/>
        <v>0.3279010406440212</v>
      </c>
      <c r="H22" s="115">
        <f>SUM(H6:H21)</f>
        <v>10</v>
      </c>
      <c r="I22" s="116">
        <f t="shared" si="2"/>
        <v>0.8181526104417671</v>
      </c>
      <c r="J22" s="114">
        <f t="shared" si="3"/>
        <v>0.6929460580912863</v>
      </c>
      <c r="K22" s="238">
        <v>13.11064205772629</v>
      </c>
      <c r="L22" s="117">
        <v>15.137564034019872</v>
      </c>
      <c r="M22" s="239">
        <f>SUM(M6:M21)</f>
        <v>759</v>
      </c>
      <c r="N22" s="118">
        <f>SUM(N6:N21)</f>
        <v>459</v>
      </c>
      <c r="O22" s="228"/>
    </row>
    <row r="23" spans="1:15" s="72" customFormat="1" ht="15">
      <c r="A23" s="167" t="s">
        <v>70</v>
      </c>
      <c r="B23" s="68"/>
      <c r="C23" s="69"/>
      <c r="D23" s="70"/>
      <c r="E23" s="69"/>
      <c r="F23" s="71"/>
      <c r="G23" s="67"/>
      <c r="H23" s="67"/>
      <c r="I23" s="67"/>
      <c r="J23" s="67"/>
      <c r="K23" s="67"/>
      <c r="L23" s="70"/>
      <c r="M23" s="69"/>
      <c r="O23" s="67"/>
    </row>
    <row r="24" spans="1:15" s="72" customFormat="1" ht="15">
      <c r="A24" s="67" t="s">
        <v>69</v>
      </c>
      <c r="B24" s="68"/>
      <c r="C24" s="69"/>
      <c r="D24" s="70"/>
      <c r="E24" s="69"/>
      <c r="F24" s="71"/>
      <c r="G24" s="67"/>
      <c r="H24" s="67"/>
      <c r="I24" s="67"/>
      <c r="J24" s="67"/>
      <c r="K24" s="67"/>
      <c r="L24" s="70"/>
      <c r="M24" s="69"/>
      <c r="N24" s="168"/>
      <c r="O24" s="67"/>
    </row>
    <row r="25" spans="1:17" ht="24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4" ht="12.75">
      <c r="A26" s="8"/>
      <c r="B26" s="169"/>
      <c r="C26" s="170"/>
      <c r="D26" s="171"/>
      <c r="E26" s="170"/>
      <c r="F26" s="172"/>
      <c r="G26" s="8"/>
      <c r="H26" s="8"/>
      <c r="I26" s="8"/>
      <c r="J26" s="8"/>
      <c r="K26" s="8"/>
      <c r="L26" s="171"/>
      <c r="M26" s="170"/>
      <c r="N26" s="172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19.421875" style="0" customWidth="1"/>
    <col min="2" max="2" width="7.57421875" style="21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  <col min="18" max="18" width="8.8515625" style="0" customWidth="1"/>
  </cols>
  <sheetData>
    <row r="1" spans="1:30" s="55" customFormat="1" ht="19.5" customHeight="1">
      <c r="A1" s="282" t="str">
        <f>+'1 Adult Part'!A1:O1</f>
        <v>TAB 6 - WIOA TITLE I PARTICIPANT SUMMARIES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5" customFormat="1" ht="19.5" customHeight="1">
      <c r="A2" s="285" t="str">
        <f>'1 Adult Part'!$A$2</f>
        <v>FY18 QUARTER ENDING DECEMBER 31,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8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55" customFormat="1" ht="19.5" customHeight="1" thickBot="1">
      <c r="A3" s="288" t="s">
        <v>40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6.5" customHeight="1">
      <c r="A4" s="309" t="s">
        <v>84</v>
      </c>
      <c r="B4" s="301" t="s">
        <v>65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2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07" customFormat="1" ht="50.25" customHeight="1" thickBot="1">
      <c r="A5" s="310"/>
      <c r="B5" s="175" t="s">
        <v>13</v>
      </c>
      <c r="C5" s="176" t="s">
        <v>66</v>
      </c>
      <c r="D5" s="176" t="s">
        <v>14</v>
      </c>
      <c r="E5" s="176" t="s">
        <v>62</v>
      </c>
      <c r="F5" s="176" t="s">
        <v>63</v>
      </c>
      <c r="G5" s="176" t="s">
        <v>15</v>
      </c>
      <c r="H5" s="178" t="s">
        <v>16</v>
      </c>
      <c r="I5" s="176" t="s">
        <v>17</v>
      </c>
      <c r="J5" s="176" t="s">
        <v>18</v>
      </c>
      <c r="K5" s="176" t="s">
        <v>72</v>
      </c>
      <c r="L5" s="176" t="s">
        <v>19</v>
      </c>
      <c r="M5" s="178" t="s">
        <v>67</v>
      </c>
      <c r="N5" s="176" t="s">
        <v>21</v>
      </c>
      <c r="O5" s="177" t="s">
        <v>22</v>
      </c>
      <c r="P5" s="205"/>
      <c r="Q5" s="205"/>
      <c r="R5" s="206"/>
      <c r="S5" s="206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5" customFormat="1" ht="21.75" customHeight="1">
      <c r="A6" s="61" t="str">
        <f>'1 Adult Part'!A7</f>
        <v>Berkshire</v>
      </c>
      <c r="B6" s="119">
        <v>72.22222222222223</v>
      </c>
      <c r="C6" s="120">
        <v>11.11111111111111</v>
      </c>
      <c r="D6" s="121">
        <v>16.66666666666667</v>
      </c>
      <c r="E6" s="120">
        <v>11.11111111111111</v>
      </c>
      <c r="F6" s="120">
        <v>0</v>
      </c>
      <c r="G6" s="121">
        <v>16.66666666666667</v>
      </c>
      <c r="H6" s="120">
        <v>0</v>
      </c>
      <c r="I6" s="121">
        <v>27.777777777777782</v>
      </c>
      <c r="J6" s="120">
        <v>0</v>
      </c>
      <c r="K6" s="121">
        <v>11.11111111111111</v>
      </c>
      <c r="L6" s="121">
        <v>0</v>
      </c>
      <c r="M6" s="123">
        <v>5.555555555555555</v>
      </c>
      <c r="N6" s="121">
        <v>33.33333333333334</v>
      </c>
      <c r="O6" s="124">
        <v>100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5" customFormat="1" ht="21.75" customHeight="1">
      <c r="A7" s="62" t="str">
        <f>'1 Adult Part'!A8</f>
        <v>Boston</v>
      </c>
      <c r="B7" s="125">
        <v>63.63636363636364</v>
      </c>
      <c r="C7" s="126">
        <v>10.389610389610391</v>
      </c>
      <c r="D7" s="127">
        <v>20.12987012987013</v>
      </c>
      <c r="E7" s="126">
        <v>51.298701298701296</v>
      </c>
      <c r="F7" s="126">
        <v>9.090909090909092</v>
      </c>
      <c r="G7" s="127">
        <v>5.8441558441558445</v>
      </c>
      <c r="H7" s="126">
        <v>1.9480519480519483</v>
      </c>
      <c r="I7" s="127">
        <v>18.83116883116883</v>
      </c>
      <c r="J7" s="126">
        <v>1.298701298701299</v>
      </c>
      <c r="K7" s="127">
        <v>49.350649350649356</v>
      </c>
      <c r="L7" s="127">
        <v>1.298701298701299</v>
      </c>
      <c r="M7" s="129">
        <v>2.597402597402598</v>
      </c>
      <c r="N7" s="127">
        <v>20.12987012987013</v>
      </c>
      <c r="O7" s="130">
        <v>67.53246753246755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5" customFormat="1" ht="21.75" customHeight="1">
      <c r="A8" s="61" t="str">
        <f>'1 Adult Part'!A9</f>
        <v>Bristol</v>
      </c>
      <c r="B8" s="131">
        <v>77.55102040816327</v>
      </c>
      <c r="C8" s="132">
        <v>9.183673469387756</v>
      </c>
      <c r="D8" s="133">
        <v>14.285714285714286</v>
      </c>
      <c r="E8" s="132">
        <v>22.448979591836736</v>
      </c>
      <c r="F8" s="132">
        <v>3.061224489795918</v>
      </c>
      <c r="G8" s="133">
        <v>8.16326530612245</v>
      </c>
      <c r="H8" s="132">
        <v>5.1020408163265305</v>
      </c>
      <c r="I8" s="133">
        <v>24.489795918367346</v>
      </c>
      <c r="J8" s="132">
        <v>0</v>
      </c>
      <c r="K8" s="133">
        <v>31.632653061224488</v>
      </c>
      <c r="L8" s="133">
        <v>1.0204081632653061</v>
      </c>
      <c r="M8" s="135">
        <v>2.0408163265306123</v>
      </c>
      <c r="N8" s="133">
        <v>51.02040816326531</v>
      </c>
      <c r="O8" s="136">
        <v>100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" customFormat="1" ht="21.75" customHeight="1">
      <c r="A9" s="61" t="str">
        <f>'1 Adult Part'!A10</f>
        <v>Brockton</v>
      </c>
      <c r="B9" s="131">
        <v>78.3132530120482</v>
      </c>
      <c r="C9" s="132">
        <v>4.819277108433735</v>
      </c>
      <c r="D9" s="133">
        <v>10.843373493975903</v>
      </c>
      <c r="E9" s="132">
        <v>59.03614457831326</v>
      </c>
      <c r="F9" s="132">
        <v>0</v>
      </c>
      <c r="G9" s="133">
        <v>8.433734939759036</v>
      </c>
      <c r="H9" s="132">
        <v>3.6144578313253017</v>
      </c>
      <c r="I9" s="133">
        <v>49.39759036144579</v>
      </c>
      <c r="J9" s="132">
        <v>0</v>
      </c>
      <c r="K9" s="133">
        <v>12.048192771084338</v>
      </c>
      <c r="L9" s="133">
        <v>2.4096385542168677</v>
      </c>
      <c r="M9" s="135">
        <v>4.819277108433735</v>
      </c>
      <c r="N9" s="133">
        <v>63.855421686746986</v>
      </c>
      <c r="O9" s="136">
        <v>100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" customFormat="1" ht="21.75" customHeight="1">
      <c r="A10" s="61" t="str">
        <f>'1 Adult Part'!A11</f>
        <v>Cape Cod &amp; Islands</v>
      </c>
      <c r="B10" s="131">
        <v>77.27272727272727</v>
      </c>
      <c r="C10" s="132">
        <v>20.454545454545453</v>
      </c>
      <c r="D10" s="133">
        <v>9.090909090909092</v>
      </c>
      <c r="E10" s="132">
        <v>15.90909090909091</v>
      </c>
      <c r="F10" s="132">
        <v>0</v>
      </c>
      <c r="G10" s="133">
        <v>25</v>
      </c>
      <c r="H10" s="132">
        <v>15.90909090909091</v>
      </c>
      <c r="I10" s="133">
        <v>43.18181818181818</v>
      </c>
      <c r="J10" s="132">
        <v>0</v>
      </c>
      <c r="K10" s="133">
        <v>9.090909090909092</v>
      </c>
      <c r="L10" s="133">
        <v>0</v>
      </c>
      <c r="M10" s="135">
        <v>4.545454545454546</v>
      </c>
      <c r="N10" s="133">
        <v>52.27272727272727</v>
      </c>
      <c r="O10" s="136">
        <v>90.9090909090909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5" customFormat="1" ht="21.75" customHeight="1">
      <c r="A11" s="61" t="str">
        <f>'1 Adult Part'!A12</f>
        <v>Central Mass</v>
      </c>
      <c r="B11" s="131">
        <v>70</v>
      </c>
      <c r="C11" s="132">
        <v>16</v>
      </c>
      <c r="D11" s="133">
        <v>16</v>
      </c>
      <c r="E11" s="132">
        <v>11</v>
      </c>
      <c r="F11" s="132">
        <v>7</v>
      </c>
      <c r="G11" s="133">
        <v>26</v>
      </c>
      <c r="H11" s="132">
        <v>3</v>
      </c>
      <c r="I11" s="133">
        <v>11</v>
      </c>
      <c r="J11" s="132">
        <v>3</v>
      </c>
      <c r="K11" s="133">
        <v>12</v>
      </c>
      <c r="L11" s="133">
        <v>1</v>
      </c>
      <c r="M11" s="135">
        <v>6</v>
      </c>
      <c r="N11" s="133">
        <v>25</v>
      </c>
      <c r="O11" s="136">
        <v>92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5" customFormat="1" ht="21.75" customHeight="1">
      <c r="A12" s="61" t="str">
        <f>'1 Adult Part'!A13</f>
        <v>Franklin/Hampshire</v>
      </c>
      <c r="B12" s="131">
        <v>53.33333333333334</v>
      </c>
      <c r="C12" s="132">
        <v>20</v>
      </c>
      <c r="D12" s="133">
        <v>13.333333333333336</v>
      </c>
      <c r="E12" s="132">
        <v>10</v>
      </c>
      <c r="F12" s="132">
        <v>6.666666666666668</v>
      </c>
      <c r="G12" s="133">
        <v>33.33333333333334</v>
      </c>
      <c r="H12" s="132">
        <v>3.333333333333334</v>
      </c>
      <c r="I12" s="133">
        <v>30</v>
      </c>
      <c r="J12" s="132">
        <v>0</v>
      </c>
      <c r="K12" s="133">
        <v>0</v>
      </c>
      <c r="L12" s="133">
        <v>0</v>
      </c>
      <c r="M12" s="135">
        <v>3.333333333333334</v>
      </c>
      <c r="N12" s="133">
        <v>36.666666666666664</v>
      </c>
      <c r="O12" s="136">
        <v>100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5" customFormat="1" ht="21.75" customHeight="1">
      <c r="A13" s="61" t="str">
        <f>'1 Adult Part'!A14</f>
        <v>Greater Lowell</v>
      </c>
      <c r="B13" s="131">
        <v>60.78431372549019</v>
      </c>
      <c r="C13" s="132">
        <v>15.686274509803923</v>
      </c>
      <c r="D13" s="133">
        <v>27.45098039215686</v>
      </c>
      <c r="E13" s="132">
        <v>5.882352941176472</v>
      </c>
      <c r="F13" s="132">
        <v>21.568627450980394</v>
      </c>
      <c r="G13" s="133">
        <v>1.9607843137254903</v>
      </c>
      <c r="H13" s="132">
        <v>1.9607843137254903</v>
      </c>
      <c r="I13" s="133">
        <v>37.254901960784316</v>
      </c>
      <c r="J13" s="132">
        <v>0</v>
      </c>
      <c r="K13" s="133">
        <v>33.33333333333334</v>
      </c>
      <c r="L13" s="133">
        <v>3.9215686274509807</v>
      </c>
      <c r="M13" s="135">
        <v>0</v>
      </c>
      <c r="N13" s="133">
        <v>50.98039215686274</v>
      </c>
      <c r="O13" s="136">
        <v>100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5" customFormat="1" ht="21.75" customHeight="1">
      <c r="A14" s="61" t="str">
        <f>'1 Adult Part'!A15</f>
        <v>Greater New Bedford</v>
      </c>
      <c r="B14" s="131">
        <v>79.79797979797979</v>
      </c>
      <c r="C14" s="132">
        <v>9.090909090909092</v>
      </c>
      <c r="D14" s="133">
        <v>38.38383838383838</v>
      </c>
      <c r="E14" s="132">
        <v>12.121212121212123</v>
      </c>
      <c r="F14" s="132">
        <v>0</v>
      </c>
      <c r="G14" s="133">
        <v>9.090909090909092</v>
      </c>
      <c r="H14" s="132">
        <v>8.080808080808081</v>
      </c>
      <c r="I14" s="133">
        <v>34.343434343434346</v>
      </c>
      <c r="J14" s="132">
        <v>1.0101010101010102</v>
      </c>
      <c r="K14" s="133">
        <v>12.121212121212123</v>
      </c>
      <c r="L14" s="133">
        <v>0</v>
      </c>
      <c r="M14" s="135">
        <v>14.141414141414144</v>
      </c>
      <c r="N14" s="133">
        <v>53.535353535353536</v>
      </c>
      <c r="O14" s="136">
        <v>98.98989898989899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5" customFormat="1" ht="21.75" customHeight="1">
      <c r="A15" s="61" t="str">
        <f>'1 Adult Part'!A16</f>
        <v>Hampden</v>
      </c>
      <c r="B15" s="131">
        <v>69.87951807228916</v>
      </c>
      <c r="C15" s="132">
        <v>5.220883534136546</v>
      </c>
      <c r="D15" s="133">
        <v>55.82329317269077</v>
      </c>
      <c r="E15" s="132">
        <v>21.686746987951807</v>
      </c>
      <c r="F15" s="132">
        <v>1.2048192771084338</v>
      </c>
      <c r="G15" s="133">
        <v>6.827309236947791</v>
      </c>
      <c r="H15" s="132">
        <v>12.44979919678715</v>
      </c>
      <c r="I15" s="133">
        <v>26.104417670682732</v>
      </c>
      <c r="J15" s="132">
        <v>3.6144578313253017</v>
      </c>
      <c r="K15" s="133">
        <v>60.6425702811245</v>
      </c>
      <c r="L15" s="133">
        <v>6.42570281124498</v>
      </c>
      <c r="M15" s="135">
        <v>2.0080321285140563</v>
      </c>
      <c r="N15" s="133">
        <v>39.75903614457831</v>
      </c>
      <c r="O15" s="136">
        <v>87.55020080321285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5" customFormat="1" ht="21.75" customHeight="1">
      <c r="A16" s="61" t="str">
        <f>'1 Adult Part'!A17</f>
        <v>Merrimack Valley</v>
      </c>
      <c r="B16" s="131">
        <v>77.77777777777777</v>
      </c>
      <c r="C16" s="132">
        <v>5.555555555555555</v>
      </c>
      <c r="D16" s="133">
        <v>63.888888888888886</v>
      </c>
      <c r="E16" s="132">
        <v>5.555555555555555</v>
      </c>
      <c r="F16" s="132">
        <v>8.333333333333336</v>
      </c>
      <c r="G16" s="133">
        <v>8.333333333333336</v>
      </c>
      <c r="H16" s="132">
        <v>5.555555555555555</v>
      </c>
      <c r="I16" s="133">
        <v>27.777777777777782</v>
      </c>
      <c r="J16" s="132">
        <v>0</v>
      </c>
      <c r="K16" s="133">
        <v>50</v>
      </c>
      <c r="L16" s="133">
        <v>0</v>
      </c>
      <c r="M16" s="135">
        <v>2.7777777777777777</v>
      </c>
      <c r="N16" s="133">
        <v>52.77777777777777</v>
      </c>
      <c r="O16" s="136">
        <v>75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5" customFormat="1" ht="21.75" customHeight="1">
      <c r="A17" s="61" t="str">
        <f>'1 Adult Part'!A18</f>
        <v>Metro North</v>
      </c>
      <c r="B17" s="131">
        <v>65.59139784946237</v>
      </c>
      <c r="C17" s="132">
        <v>2.150537634408602</v>
      </c>
      <c r="D17" s="133">
        <v>43.01075268817204</v>
      </c>
      <c r="E17" s="132">
        <v>19.354838709677423</v>
      </c>
      <c r="F17" s="132">
        <v>11.827956989247314</v>
      </c>
      <c r="G17" s="133">
        <v>0</v>
      </c>
      <c r="H17" s="132">
        <v>10.75268817204301</v>
      </c>
      <c r="I17" s="133">
        <v>33.33333333333334</v>
      </c>
      <c r="J17" s="132">
        <v>0</v>
      </c>
      <c r="K17" s="133">
        <v>36.55913978494624</v>
      </c>
      <c r="L17" s="133">
        <v>0</v>
      </c>
      <c r="M17" s="135">
        <v>1.075268817204301</v>
      </c>
      <c r="N17" s="133">
        <v>41.935483870967744</v>
      </c>
      <c r="O17" s="136">
        <v>72.04301075268818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5" customFormat="1" ht="21.75" customHeight="1">
      <c r="A18" s="61" t="str">
        <f>'1 Adult Part'!A19</f>
        <v>Metro South/West</v>
      </c>
      <c r="B18" s="131">
        <v>76.19047619047619</v>
      </c>
      <c r="C18" s="132">
        <v>9.523809523809524</v>
      </c>
      <c r="D18" s="133">
        <v>23.80952380952381</v>
      </c>
      <c r="E18" s="132">
        <v>36.50793650793651</v>
      </c>
      <c r="F18" s="132">
        <v>6.34920634920635</v>
      </c>
      <c r="G18" s="133">
        <v>11.11111111111111</v>
      </c>
      <c r="H18" s="132">
        <v>1.5873015873015874</v>
      </c>
      <c r="I18" s="133">
        <v>26.984126984126984</v>
      </c>
      <c r="J18" s="132">
        <v>0</v>
      </c>
      <c r="K18" s="133">
        <v>3.174603174603175</v>
      </c>
      <c r="L18" s="133">
        <v>0</v>
      </c>
      <c r="M18" s="135">
        <v>11.11111111111111</v>
      </c>
      <c r="N18" s="133">
        <v>55.555555555555564</v>
      </c>
      <c r="O18" s="136">
        <v>98.4126984126984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5" customFormat="1" ht="21.75" customHeight="1">
      <c r="A19" s="61" t="str">
        <f>'1 Adult Part'!A20</f>
        <v>North Central Mass</v>
      </c>
      <c r="B19" s="131">
        <v>100</v>
      </c>
      <c r="C19" s="132">
        <v>14.285714285714286</v>
      </c>
      <c r="D19" s="133">
        <v>14.285714285714286</v>
      </c>
      <c r="E19" s="132">
        <v>14.285714285714286</v>
      </c>
      <c r="F19" s="132">
        <v>0</v>
      </c>
      <c r="G19" s="133">
        <v>0</v>
      </c>
      <c r="H19" s="132">
        <v>0</v>
      </c>
      <c r="I19" s="133">
        <v>42.857142857142854</v>
      </c>
      <c r="J19" s="132">
        <v>0</v>
      </c>
      <c r="K19" s="133">
        <v>0</v>
      </c>
      <c r="L19" s="133">
        <v>0</v>
      </c>
      <c r="M19" s="135">
        <v>14.285714285714286</v>
      </c>
      <c r="N19" s="133">
        <v>57.142857142857146</v>
      </c>
      <c r="O19" s="136">
        <v>100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5" customFormat="1" ht="21.75" customHeight="1">
      <c r="A20" s="61" t="str">
        <f>'1 Adult Part'!A21</f>
        <v>North Shore</v>
      </c>
      <c r="B20" s="131">
        <v>69.04761904761905</v>
      </c>
      <c r="C20" s="132">
        <v>16.66666666666667</v>
      </c>
      <c r="D20" s="133">
        <v>28.571428571428573</v>
      </c>
      <c r="E20" s="132">
        <v>21.428571428571427</v>
      </c>
      <c r="F20" s="132">
        <v>0</v>
      </c>
      <c r="G20" s="133">
        <v>9.523809523809524</v>
      </c>
      <c r="H20" s="132">
        <v>0</v>
      </c>
      <c r="I20" s="133">
        <v>21.428571428571427</v>
      </c>
      <c r="J20" s="132">
        <v>0</v>
      </c>
      <c r="K20" s="133">
        <v>9.523809523809524</v>
      </c>
      <c r="L20" s="133">
        <v>0</v>
      </c>
      <c r="M20" s="135">
        <v>7.142857142857143</v>
      </c>
      <c r="N20" s="133">
        <v>21.428571428571427</v>
      </c>
      <c r="O20" s="136">
        <v>73.80952380952381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5" customFormat="1" ht="21.75" customHeight="1" thickBot="1">
      <c r="A21" s="63" t="str">
        <f>'1 Adult Part'!A22</f>
        <v>South Shore</v>
      </c>
      <c r="B21" s="137">
        <v>81.25</v>
      </c>
      <c r="C21" s="138">
        <v>12.5</v>
      </c>
      <c r="D21" s="139">
        <v>25</v>
      </c>
      <c r="E21" s="138">
        <v>37.5</v>
      </c>
      <c r="F21" s="138">
        <v>9.375</v>
      </c>
      <c r="G21" s="139">
        <v>3.125</v>
      </c>
      <c r="H21" s="138">
        <v>3.125</v>
      </c>
      <c r="I21" s="139">
        <v>43.75</v>
      </c>
      <c r="J21" s="138">
        <v>0</v>
      </c>
      <c r="K21" s="139">
        <v>12.5</v>
      </c>
      <c r="L21" s="139">
        <v>0</v>
      </c>
      <c r="M21" s="141">
        <v>0</v>
      </c>
      <c r="N21" s="139">
        <v>68.75</v>
      </c>
      <c r="O21" s="142">
        <v>80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5" customFormat="1" ht="21.75" customHeight="1" thickBot="1">
      <c r="A22" s="64" t="s">
        <v>10</v>
      </c>
      <c r="B22" s="143">
        <v>71.3094245204337</v>
      </c>
      <c r="C22" s="144">
        <v>9.50792326939116</v>
      </c>
      <c r="D22" s="145">
        <v>30.942452043369475</v>
      </c>
      <c r="E22" s="144">
        <v>25.604670558799004</v>
      </c>
      <c r="F22" s="146">
        <v>5.087572977481234</v>
      </c>
      <c r="G22" s="144">
        <v>9.674728940783986</v>
      </c>
      <c r="H22" s="146">
        <v>6.33861551292744</v>
      </c>
      <c r="I22" s="144">
        <v>28.356964136780654</v>
      </c>
      <c r="J22" s="147">
        <v>1.2479201331114809</v>
      </c>
      <c r="K22" s="144">
        <v>31.442869057547956</v>
      </c>
      <c r="L22" s="147">
        <v>1.9966722129783696</v>
      </c>
      <c r="M22" s="144">
        <v>4.336947456213511</v>
      </c>
      <c r="N22" s="146">
        <v>42.11843202668891</v>
      </c>
      <c r="O22" s="148">
        <v>87.68718801996673</v>
      </c>
      <c r="P22" s="3"/>
      <c r="Q22" s="4"/>
      <c r="R22" s="6"/>
      <c r="S22" s="7"/>
      <c r="T22" s="7"/>
      <c r="U22" s="7"/>
      <c r="V22" s="7"/>
      <c r="W22" s="7"/>
      <c r="X22" s="4"/>
      <c r="Y22" s="4"/>
      <c r="Z22" s="4"/>
      <c r="AA22" s="4"/>
      <c r="AB22" s="4"/>
      <c r="AC22" s="4"/>
      <c r="AD22" s="4"/>
    </row>
    <row r="23" ht="12.75">
      <c r="A23" s="1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A29" sqref="A29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2" t="s">
        <v>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4"/>
    </row>
    <row r="2" spans="1:18" s="58" customFormat="1" ht="19.5" customHeight="1">
      <c r="A2" s="285" t="str">
        <f>'1 Adult Part'!A2:R2</f>
        <v>FY18 QUARTER ENDING DECEMBER 31, 2017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</row>
    <row r="3" spans="1:18" s="58" customFormat="1" ht="19.5" customHeight="1" thickBot="1">
      <c r="A3" s="288" t="s">
        <v>79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1:18" s="58" customFormat="1" ht="12.75" customHeight="1">
      <c r="A4" s="274" t="s">
        <v>84</v>
      </c>
      <c r="B4" s="271" t="s">
        <v>48</v>
      </c>
      <c r="C4" s="272"/>
      <c r="D4" s="273"/>
      <c r="E4" s="271" t="s">
        <v>49</v>
      </c>
      <c r="F4" s="272"/>
      <c r="G4" s="273"/>
      <c r="H4" s="271" t="s">
        <v>50</v>
      </c>
      <c r="I4" s="272"/>
      <c r="J4" s="272"/>
      <c r="K4" s="272"/>
      <c r="L4" s="272"/>
      <c r="M4" s="273"/>
      <c r="N4" s="271" t="s">
        <v>51</v>
      </c>
      <c r="O4" s="294"/>
      <c r="P4" s="294"/>
      <c r="Q4" s="294"/>
      <c r="R4" s="295"/>
    </row>
    <row r="5" spans="1:18" ht="12.75" customHeight="1">
      <c r="A5" s="275"/>
      <c r="B5" s="291" t="s">
        <v>54</v>
      </c>
      <c r="C5" s="292"/>
      <c r="D5" s="293"/>
      <c r="E5" s="291" t="s">
        <v>53</v>
      </c>
      <c r="F5" s="292"/>
      <c r="G5" s="293"/>
      <c r="H5" s="291" t="s">
        <v>53</v>
      </c>
      <c r="I5" s="292"/>
      <c r="J5" s="292"/>
      <c r="K5" s="292"/>
      <c r="L5" s="292"/>
      <c r="M5" s="293"/>
      <c r="N5" s="291" t="s">
        <v>52</v>
      </c>
      <c r="O5" s="292"/>
      <c r="P5" s="292"/>
      <c r="Q5" s="292"/>
      <c r="R5" s="293"/>
    </row>
    <row r="6" spans="1:19" ht="50.25" customHeight="1" thickBot="1">
      <c r="A6" s="276"/>
      <c r="B6" s="165" t="s">
        <v>0</v>
      </c>
      <c r="C6" s="166" t="s">
        <v>1</v>
      </c>
      <c r="D6" s="253" t="s">
        <v>12</v>
      </c>
      <c r="E6" s="254" t="s">
        <v>0</v>
      </c>
      <c r="F6" s="204" t="s">
        <v>1</v>
      </c>
      <c r="G6" s="253" t="s">
        <v>12</v>
      </c>
      <c r="H6" s="254" t="s">
        <v>77</v>
      </c>
      <c r="I6" s="204" t="s">
        <v>26</v>
      </c>
      <c r="J6" s="204" t="s">
        <v>12</v>
      </c>
      <c r="K6" s="204" t="s">
        <v>76</v>
      </c>
      <c r="L6" s="204" t="s">
        <v>27</v>
      </c>
      <c r="M6" s="253" t="s">
        <v>12</v>
      </c>
      <c r="N6" s="166" t="s">
        <v>2</v>
      </c>
      <c r="O6" s="204" t="s">
        <v>3</v>
      </c>
      <c r="P6" s="166" t="s">
        <v>78</v>
      </c>
      <c r="Q6" s="166" t="s">
        <v>4</v>
      </c>
      <c r="R6" s="253" t="s">
        <v>68</v>
      </c>
      <c r="S6" s="23"/>
    </row>
    <row r="7" spans="1:19" s="10" customFormat="1" ht="19.5" customHeight="1">
      <c r="A7" s="61" t="s">
        <v>28</v>
      </c>
      <c r="B7" s="214">
        <v>95</v>
      </c>
      <c r="C7" s="76">
        <v>38</v>
      </c>
      <c r="D7" s="255">
        <f>C7/B7</f>
        <v>0.4</v>
      </c>
      <c r="E7" s="215">
        <v>75</v>
      </c>
      <c r="F7" s="78">
        <v>24</v>
      </c>
      <c r="G7" s="77">
        <f aca="true" t="shared" si="0" ref="G7:G23">(F7/E7)</f>
        <v>0.32</v>
      </c>
      <c r="H7" s="216">
        <v>63</v>
      </c>
      <c r="I7" s="76">
        <v>20</v>
      </c>
      <c r="J7" s="247">
        <f aca="true" t="shared" si="1" ref="J7:J23">(I7/H7)</f>
        <v>0.31746031746031744</v>
      </c>
      <c r="K7" s="78">
        <v>83</v>
      </c>
      <c r="L7" s="183">
        <v>29</v>
      </c>
      <c r="M7" s="79">
        <f>+L7/K7</f>
        <v>0.3493975903614458</v>
      </c>
      <c r="N7" s="179">
        <v>0</v>
      </c>
      <c r="O7" s="182">
        <v>0</v>
      </c>
      <c r="P7" s="183">
        <v>27</v>
      </c>
      <c r="Q7" s="184">
        <v>3</v>
      </c>
      <c r="R7" s="185">
        <v>0</v>
      </c>
      <c r="S7" s="24"/>
    </row>
    <row r="8" spans="1:19" s="10" customFormat="1" ht="19.5" customHeight="1">
      <c r="A8" s="62" t="s">
        <v>5</v>
      </c>
      <c r="B8" s="217">
        <v>334</v>
      </c>
      <c r="C8" s="80">
        <v>142</v>
      </c>
      <c r="D8" s="107">
        <f aca="true" t="shared" si="2" ref="D8:D23">C8/B8</f>
        <v>0.4251497005988024</v>
      </c>
      <c r="E8" s="218">
        <v>227</v>
      </c>
      <c r="F8" s="82">
        <v>62</v>
      </c>
      <c r="G8" s="81">
        <f t="shared" si="0"/>
        <v>0.27312775330396477</v>
      </c>
      <c r="H8" s="216">
        <v>72</v>
      </c>
      <c r="I8" s="80">
        <v>31</v>
      </c>
      <c r="J8" s="248">
        <f t="shared" si="1"/>
        <v>0.4305555555555556</v>
      </c>
      <c r="K8" s="82">
        <v>144</v>
      </c>
      <c r="L8" s="187">
        <v>75</v>
      </c>
      <c r="M8" s="83">
        <f>+L8/K8</f>
        <v>0.5208333333333334</v>
      </c>
      <c r="N8" s="180">
        <v>0</v>
      </c>
      <c r="O8" s="186">
        <v>0</v>
      </c>
      <c r="P8" s="187">
        <v>75</v>
      </c>
      <c r="Q8" s="188">
        <v>0</v>
      </c>
      <c r="R8" s="189">
        <v>0</v>
      </c>
      <c r="S8" s="24"/>
    </row>
    <row r="9" spans="1:19" s="10" customFormat="1" ht="19.5" customHeight="1">
      <c r="A9" s="61" t="s">
        <v>29</v>
      </c>
      <c r="B9" s="217">
        <v>267</v>
      </c>
      <c r="C9" s="85">
        <v>228</v>
      </c>
      <c r="D9" s="86">
        <f t="shared" si="2"/>
        <v>0.8539325842696629</v>
      </c>
      <c r="E9" s="218">
        <v>112</v>
      </c>
      <c r="F9" s="82">
        <v>121</v>
      </c>
      <c r="G9" s="81">
        <f t="shared" si="0"/>
        <v>1.0803571428571428</v>
      </c>
      <c r="H9" s="216">
        <v>68</v>
      </c>
      <c r="I9" s="85">
        <v>54</v>
      </c>
      <c r="J9" s="248">
        <f t="shared" si="1"/>
        <v>0.7941176470588235</v>
      </c>
      <c r="K9" s="82">
        <v>102</v>
      </c>
      <c r="L9" s="187">
        <v>138</v>
      </c>
      <c r="M9" s="83">
        <f aca="true" t="shared" si="3" ref="M9:M21">+L9/K9</f>
        <v>1.3529411764705883</v>
      </c>
      <c r="N9" s="190">
        <v>25</v>
      </c>
      <c r="O9" s="191">
        <v>2</v>
      </c>
      <c r="P9" s="192">
        <v>116</v>
      </c>
      <c r="Q9" s="193">
        <v>0</v>
      </c>
      <c r="R9" s="194">
        <v>1</v>
      </c>
      <c r="S9" s="24"/>
    </row>
    <row r="10" spans="1:19" s="10" customFormat="1" ht="19.5" customHeight="1">
      <c r="A10" s="61" t="s">
        <v>8</v>
      </c>
      <c r="B10" s="219">
        <v>242</v>
      </c>
      <c r="C10" s="85">
        <v>197</v>
      </c>
      <c r="D10" s="86">
        <f t="shared" si="2"/>
        <v>0.8140495867768595</v>
      </c>
      <c r="E10" s="220">
        <v>105</v>
      </c>
      <c r="F10" s="82">
        <v>61</v>
      </c>
      <c r="G10" s="81">
        <f t="shared" si="0"/>
        <v>0.580952380952381</v>
      </c>
      <c r="H10" s="221">
        <v>20</v>
      </c>
      <c r="I10" s="85">
        <v>32</v>
      </c>
      <c r="J10" s="248">
        <f>IF(H10&gt;0,I10/H10,0)</f>
        <v>1.6</v>
      </c>
      <c r="K10" s="82">
        <v>25</v>
      </c>
      <c r="L10" s="187">
        <v>105</v>
      </c>
      <c r="M10" s="83">
        <f t="shared" si="3"/>
        <v>4.2</v>
      </c>
      <c r="N10" s="190">
        <v>19</v>
      </c>
      <c r="O10" s="191">
        <v>18</v>
      </c>
      <c r="P10" s="192">
        <v>88</v>
      </c>
      <c r="Q10" s="193">
        <v>3</v>
      </c>
      <c r="R10" s="194">
        <v>2</v>
      </c>
      <c r="S10" s="24"/>
    </row>
    <row r="11" spans="1:19" s="10" customFormat="1" ht="19.5" customHeight="1">
      <c r="A11" s="61" t="s">
        <v>9</v>
      </c>
      <c r="B11" s="217">
        <v>122</v>
      </c>
      <c r="C11" s="85">
        <v>127</v>
      </c>
      <c r="D11" s="86">
        <f t="shared" si="2"/>
        <v>1.040983606557377</v>
      </c>
      <c r="E11" s="222">
        <v>55</v>
      </c>
      <c r="F11" s="82">
        <v>71</v>
      </c>
      <c r="G11" s="81">
        <f t="shared" si="0"/>
        <v>1.290909090909091</v>
      </c>
      <c r="H11" s="216">
        <v>45</v>
      </c>
      <c r="I11" s="85">
        <v>8</v>
      </c>
      <c r="J11" s="248">
        <f t="shared" si="1"/>
        <v>0.17777777777777778</v>
      </c>
      <c r="K11" s="82">
        <v>55</v>
      </c>
      <c r="L11" s="187">
        <v>26</v>
      </c>
      <c r="M11" s="83">
        <f t="shared" si="3"/>
        <v>0.4727272727272727</v>
      </c>
      <c r="N11" s="190">
        <v>0</v>
      </c>
      <c r="O11" s="191">
        <v>0</v>
      </c>
      <c r="P11" s="192">
        <v>26</v>
      </c>
      <c r="Q11" s="193">
        <v>0</v>
      </c>
      <c r="R11" s="194">
        <v>0</v>
      </c>
      <c r="S11" s="24"/>
    </row>
    <row r="12" spans="1:19" s="10" customFormat="1" ht="19.5" customHeight="1">
      <c r="A12" s="61" t="s">
        <v>24</v>
      </c>
      <c r="B12" s="223">
        <v>234</v>
      </c>
      <c r="C12" s="85">
        <v>168</v>
      </c>
      <c r="D12" s="86">
        <f t="shared" si="2"/>
        <v>0.717948717948718</v>
      </c>
      <c r="E12" s="224">
        <v>158</v>
      </c>
      <c r="F12" s="82">
        <v>64</v>
      </c>
      <c r="G12" s="81">
        <f t="shared" si="0"/>
        <v>0.4050632911392405</v>
      </c>
      <c r="H12" s="216">
        <v>68</v>
      </c>
      <c r="I12" s="85">
        <v>45</v>
      </c>
      <c r="J12" s="248">
        <f t="shared" si="1"/>
        <v>0.6617647058823529</v>
      </c>
      <c r="K12" s="82">
        <v>88</v>
      </c>
      <c r="L12" s="187">
        <v>133</v>
      </c>
      <c r="M12" s="83">
        <f t="shared" si="3"/>
        <v>1.5113636363636365</v>
      </c>
      <c r="N12" s="190">
        <v>0</v>
      </c>
      <c r="O12" s="191">
        <v>0</v>
      </c>
      <c r="P12" s="192">
        <v>132</v>
      </c>
      <c r="Q12" s="193">
        <v>10</v>
      </c>
      <c r="R12" s="194">
        <v>19</v>
      </c>
      <c r="S12" s="24"/>
    </row>
    <row r="13" spans="1:19" s="10" customFormat="1" ht="19.5" customHeight="1">
      <c r="A13" s="61" t="s">
        <v>32</v>
      </c>
      <c r="B13" s="217">
        <v>90</v>
      </c>
      <c r="C13" s="85">
        <v>71</v>
      </c>
      <c r="D13" s="86">
        <f t="shared" si="2"/>
        <v>0.7888888888888889</v>
      </c>
      <c r="E13" s="218">
        <v>43</v>
      </c>
      <c r="F13" s="82">
        <v>26</v>
      </c>
      <c r="G13" s="81">
        <f t="shared" si="0"/>
        <v>0.6046511627906976</v>
      </c>
      <c r="H13" s="216">
        <v>25</v>
      </c>
      <c r="I13" s="85">
        <v>18</v>
      </c>
      <c r="J13" s="248">
        <f t="shared" si="1"/>
        <v>0.72</v>
      </c>
      <c r="K13" s="82">
        <v>61</v>
      </c>
      <c r="L13" s="187">
        <v>43</v>
      </c>
      <c r="M13" s="83">
        <f t="shared" si="3"/>
        <v>0.7049180327868853</v>
      </c>
      <c r="N13" s="190">
        <v>0</v>
      </c>
      <c r="O13" s="191">
        <v>0</v>
      </c>
      <c r="P13" s="192">
        <v>43</v>
      </c>
      <c r="Q13" s="193">
        <v>0</v>
      </c>
      <c r="R13" s="194">
        <v>1</v>
      </c>
      <c r="S13" s="24"/>
    </row>
    <row r="14" spans="1:19" s="10" customFormat="1" ht="19.5" customHeight="1">
      <c r="A14" s="61" t="s">
        <v>71</v>
      </c>
      <c r="B14" s="217">
        <v>214</v>
      </c>
      <c r="C14" s="85">
        <v>178</v>
      </c>
      <c r="D14" s="86">
        <f t="shared" si="2"/>
        <v>0.8317757009345794</v>
      </c>
      <c r="E14" s="218">
        <v>100</v>
      </c>
      <c r="F14" s="82">
        <v>94</v>
      </c>
      <c r="G14" s="81">
        <f t="shared" si="0"/>
        <v>0.94</v>
      </c>
      <c r="H14" s="216">
        <v>41</v>
      </c>
      <c r="I14" s="85">
        <v>41</v>
      </c>
      <c r="J14" s="248">
        <f t="shared" si="1"/>
        <v>1</v>
      </c>
      <c r="K14" s="82">
        <v>132</v>
      </c>
      <c r="L14" s="187">
        <v>105</v>
      </c>
      <c r="M14" s="83">
        <f t="shared" si="3"/>
        <v>0.7954545454545454</v>
      </c>
      <c r="N14" s="190">
        <v>2</v>
      </c>
      <c r="O14" s="191">
        <v>0</v>
      </c>
      <c r="P14" s="192">
        <v>104</v>
      </c>
      <c r="Q14" s="193">
        <v>1</v>
      </c>
      <c r="R14" s="194">
        <v>2</v>
      </c>
      <c r="S14" s="24"/>
    </row>
    <row r="15" spans="1:19" s="10" customFormat="1" ht="19.5" customHeight="1">
      <c r="A15" s="61" t="s">
        <v>25</v>
      </c>
      <c r="B15" s="217">
        <v>250</v>
      </c>
      <c r="C15" s="85">
        <v>147</v>
      </c>
      <c r="D15" s="86">
        <f t="shared" si="2"/>
        <v>0.588</v>
      </c>
      <c r="E15" s="218">
        <v>128</v>
      </c>
      <c r="F15" s="82">
        <v>53</v>
      </c>
      <c r="G15" s="81">
        <f t="shared" si="0"/>
        <v>0.4140625</v>
      </c>
      <c r="H15" s="216">
        <v>128</v>
      </c>
      <c r="I15" s="85">
        <v>19</v>
      </c>
      <c r="J15" s="248">
        <f t="shared" si="1"/>
        <v>0.1484375</v>
      </c>
      <c r="K15" s="82">
        <v>250</v>
      </c>
      <c r="L15" s="187">
        <v>98</v>
      </c>
      <c r="M15" s="83">
        <f t="shared" si="3"/>
        <v>0.392</v>
      </c>
      <c r="N15" s="190">
        <v>0</v>
      </c>
      <c r="O15" s="191">
        <v>19</v>
      </c>
      <c r="P15" s="192">
        <v>86</v>
      </c>
      <c r="Q15" s="193">
        <v>0</v>
      </c>
      <c r="R15" s="194">
        <v>1</v>
      </c>
      <c r="S15" s="24"/>
    </row>
    <row r="16" spans="1:19" s="10" customFormat="1" ht="19.5" customHeight="1">
      <c r="A16" s="61" t="s">
        <v>30</v>
      </c>
      <c r="B16" s="217">
        <v>400</v>
      </c>
      <c r="C16" s="85">
        <v>288</v>
      </c>
      <c r="D16" s="86">
        <f t="shared" si="2"/>
        <v>0.72</v>
      </c>
      <c r="E16" s="218">
        <v>126</v>
      </c>
      <c r="F16" s="82">
        <v>126</v>
      </c>
      <c r="G16" s="81">
        <f t="shared" si="0"/>
        <v>1</v>
      </c>
      <c r="H16" s="216">
        <v>63</v>
      </c>
      <c r="I16" s="85">
        <v>89</v>
      </c>
      <c r="J16" s="248">
        <f t="shared" si="1"/>
        <v>1.4126984126984128</v>
      </c>
      <c r="K16" s="82">
        <v>73</v>
      </c>
      <c r="L16" s="187">
        <v>150</v>
      </c>
      <c r="M16" s="83">
        <f t="shared" si="3"/>
        <v>2.0547945205479454</v>
      </c>
      <c r="N16" s="190">
        <v>5</v>
      </c>
      <c r="O16" s="191">
        <v>3</v>
      </c>
      <c r="P16" s="192">
        <v>149</v>
      </c>
      <c r="Q16" s="193">
        <v>6</v>
      </c>
      <c r="R16" s="194">
        <v>6</v>
      </c>
      <c r="S16" s="24"/>
    </row>
    <row r="17" spans="1:19" s="10" customFormat="1" ht="19.5" customHeight="1">
      <c r="A17" s="61" t="s">
        <v>36</v>
      </c>
      <c r="B17" s="217">
        <v>269</v>
      </c>
      <c r="C17" s="85">
        <v>237</v>
      </c>
      <c r="D17" s="86">
        <f t="shared" si="2"/>
        <v>0.8810408921933085</v>
      </c>
      <c r="E17" s="224">
        <v>55</v>
      </c>
      <c r="F17" s="82">
        <v>39</v>
      </c>
      <c r="G17" s="81">
        <f t="shared" si="0"/>
        <v>0.7090909090909091</v>
      </c>
      <c r="H17" s="216">
        <v>35</v>
      </c>
      <c r="I17" s="85">
        <v>82</v>
      </c>
      <c r="J17" s="248">
        <f t="shared" si="1"/>
        <v>2.342857142857143</v>
      </c>
      <c r="K17" s="82">
        <v>114</v>
      </c>
      <c r="L17" s="187">
        <v>193</v>
      </c>
      <c r="M17" s="83">
        <f t="shared" si="3"/>
        <v>1.6929824561403508</v>
      </c>
      <c r="N17" s="190">
        <v>26</v>
      </c>
      <c r="O17" s="191">
        <v>83</v>
      </c>
      <c r="P17" s="192">
        <v>134</v>
      </c>
      <c r="Q17" s="193">
        <v>0</v>
      </c>
      <c r="R17" s="194">
        <v>0</v>
      </c>
      <c r="S17" s="24"/>
    </row>
    <row r="18" spans="1:19" s="10" customFormat="1" ht="19.5" customHeight="1">
      <c r="A18" s="61" t="s">
        <v>6</v>
      </c>
      <c r="B18" s="217">
        <v>309</v>
      </c>
      <c r="C18" s="85">
        <v>210</v>
      </c>
      <c r="D18" s="86">
        <f t="shared" si="2"/>
        <v>0.6796116504854369</v>
      </c>
      <c r="E18" s="218">
        <v>199</v>
      </c>
      <c r="F18" s="82">
        <v>58</v>
      </c>
      <c r="G18" s="81">
        <f t="shared" si="0"/>
        <v>0.2914572864321608</v>
      </c>
      <c r="H18" s="216">
        <v>44</v>
      </c>
      <c r="I18" s="85">
        <v>29</v>
      </c>
      <c r="J18" s="248">
        <f t="shared" si="1"/>
        <v>0.6590909090909091</v>
      </c>
      <c r="K18" s="82">
        <v>74</v>
      </c>
      <c r="L18" s="187">
        <v>127</v>
      </c>
      <c r="M18" s="83">
        <f t="shared" si="3"/>
        <v>1.7162162162162162</v>
      </c>
      <c r="N18" s="190">
        <v>0</v>
      </c>
      <c r="O18" s="191">
        <v>0</v>
      </c>
      <c r="P18" s="192">
        <v>67</v>
      </c>
      <c r="Q18" s="193">
        <v>0</v>
      </c>
      <c r="R18" s="194">
        <v>61</v>
      </c>
      <c r="S18" s="24"/>
    </row>
    <row r="19" spans="1:19" s="10" customFormat="1" ht="19.5" customHeight="1">
      <c r="A19" s="61" t="s">
        <v>7</v>
      </c>
      <c r="B19" s="217">
        <v>450</v>
      </c>
      <c r="C19" s="85">
        <v>179</v>
      </c>
      <c r="D19" s="86">
        <f t="shared" si="2"/>
        <v>0.3977777777777778</v>
      </c>
      <c r="E19" s="218">
        <v>280</v>
      </c>
      <c r="F19" s="82">
        <v>36</v>
      </c>
      <c r="G19" s="81">
        <f t="shared" si="0"/>
        <v>0.12857142857142856</v>
      </c>
      <c r="H19" s="216">
        <v>104</v>
      </c>
      <c r="I19" s="85">
        <v>25</v>
      </c>
      <c r="J19" s="248">
        <f t="shared" si="1"/>
        <v>0.2403846153846154</v>
      </c>
      <c r="K19" s="82">
        <v>219</v>
      </c>
      <c r="L19" s="187">
        <v>120</v>
      </c>
      <c r="M19" s="83">
        <f t="shared" si="3"/>
        <v>0.547945205479452</v>
      </c>
      <c r="N19" s="190">
        <v>2</v>
      </c>
      <c r="O19" s="191">
        <v>0</v>
      </c>
      <c r="P19" s="192">
        <v>118</v>
      </c>
      <c r="Q19" s="193">
        <v>4</v>
      </c>
      <c r="R19" s="194">
        <v>3</v>
      </c>
      <c r="S19" s="24"/>
    </row>
    <row r="20" spans="1:19" s="10" customFormat="1" ht="19.5" customHeight="1">
      <c r="A20" s="61" t="s">
        <v>33</v>
      </c>
      <c r="B20" s="217">
        <v>63</v>
      </c>
      <c r="C20" s="85">
        <v>41</v>
      </c>
      <c r="D20" s="86">
        <f t="shared" si="2"/>
        <v>0.6507936507936508</v>
      </c>
      <c r="E20" s="218">
        <v>31</v>
      </c>
      <c r="F20" s="82">
        <v>8</v>
      </c>
      <c r="G20" s="81">
        <f t="shared" si="0"/>
        <v>0.25806451612903225</v>
      </c>
      <c r="H20" s="216">
        <v>31</v>
      </c>
      <c r="I20" s="85">
        <v>8</v>
      </c>
      <c r="J20" s="248">
        <f t="shared" si="1"/>
        <v>0.25806451612903225</v>
      </c>
      <c r="K20" s="82">
        <v>63</v>
      </c>
      <c r="L20" s="187">
        <v>33</v>
      </c>
      <c r="M20" s="83">
        <f t="shared" si="3"/>
        <v>0.5238095238095238</v>
      </c>
      <c r="N20" s="190">
        <v>1</v>
      </c>
      <c r="O20" s="191">
        <v>1</v>
      </c>
      <c r="P20" s="192">
        <v>31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31</v>
      </c>
      <c r="B21" s="217">
        <v>174</v>
      </c>
      <c r="C21" s="85">
        <v>140</v>
      </c>
      <c r="D21" s="86">
        <f t="shared" si="2"/>
        <v>0.8045977011494253</v>
      </c>
      <c r="E21" s="218">
        <v>48</v>
      </c>
      <c r="F21" s="82">
        <v>51</v>
      </c>
      <c r="G21" s="81">
        <f t="shared" si="0"/>
        <v>1.0625</v>
      </c>
      <c r="H21" s="216">
        <v>48</v>
      </c>
      <c r="I21" s="85">
        <v>46</v>
      </c>
      <c r="J21" s="248">
        <f t="shared" si="1"/>
        <v>0.9583333333333334</v>
      </c>
      <c r="K21" s="82">
        <v>174</v>
      </c>
      <c r="L21" s="187">
        <v>126</v>
      </c>
      <c r="M21" s="83">
        <f t="shared" si="3"/>
        <v>0.7241379310344828</v>
      </c>
      <c r="N21" s="190">
        <v>0</v>
      </c>
      <c r="O21" s="191">
        <v>0</v>
      </c>
      <c r="P21" s="192">
        <v>126</v>
      </c>
      <c r="Q21" s="193">
        <v>0</v>
      </c>
      <c r="R21" s="194">
        <v>1</v>
      </c>
      <c r="S21" s="24"/>
    </row>
    <row r="22" spans="1:19" s="10" customFormat="1" ht="19.5" customHeight="1" thickBot="1">
      <c r="A22" s="63" t="s">
        <v>73</v>
      </c>
      <c r="B22" s="217">
        <v>140</v>
      </c>
      <c r="C22" s="88">
        <v>79</v>
      </c>
      <c r="D22" s="102">
        <f t="shared" si="2"/>
        <v>0.5642857142857143</v>
      </c>
      <c r="E22" s="218">
        <v>62</v>
      </c>
      <c r="F22" s="90">
        <v>44</v>
      </c>
      <c r="G22" s="89">
        <f t="shared" si="0"/>
        <v>0.7096774193548387</v>
      </c>
      <c r="H22" s="216">
        <v>62</v>
      </c>
      <c r="I22" s="88">
        <v>31</v>
      </c>
      <c r="J22" s="249">
        <f>IF(H22&gt;0,I22/H22,0)</f>
        <v>0.5</v>
      </c>
      <c r="K22" s="90">
        <v>140</v>
      </c>
      <c r="L22" s="196">
        <v>64</v>
      </c>
      <c r="M22" s="83">
        <f>IF(K22&gt;0,L22/K22,0)</f>
        <v>0.45714285714285713</v>
      </c>
      <c r="N22" s="181">
        <v>0</v>
      </c>
      <c r="O22" s="195">
        <v>6</v>
      </c>
      <c r="P22" s="196">
        <v>58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10</v>
      </c>
      <c r="B23" s="225">
        <f>SUM(B7:B22)</f>
        <v>3653</v>
      </c>
      <c r="C23" s="91">
        <f>SUM(C7:C22)</f>
        <v>2470</v>
      </c>
      <c r="D23" s="114">
        <f t="shared" si="2"/>
        <v>0.6761565836298933</v>
      </c>
      <c r="E23" s="226">
        <f>SUM(E7:E22)</f>
        <v>1804</v>
      </c>
      <c r="F23" s="91">
        <f>SUM(F7:F22)</f>
        <v>938</v>
      </c>
      <c r="G23" s="92">
        <f t="shared" si="0"/>
        <v>0.5199556541019955</v>
      </c>
      <c r="H23" s="227">
        <f>SUM(H7:H22)</f>
        <v>917</v>
      </c>
      <c r="I23" s="91">
        <f>SUM(I7:I22)</f>
        <v>578</v>
      </c>
      <c r="J23" s="250">
        <f t="shared" si="1"/>
        <v>0.6303162486368593</v>
      </c>
      <c r="K23" s="252">
        <f>SUM(K7:K22)</f>
        <v>1797</v>
      </c>
      <c r="L23" s="251">
        <f>SUM(L7:L22)</f>
        <v>1565</v>
      </c>
      <c r="M23" s="93">
        <f>+L23/K23</f>
        <v>0.8708959376739009</v>
      </c>
      <c r="N23" s="199">
        <f>SUM(N7:N22)</f>
        <v>80</v>
      </c>
      <c r="O23" s="200">
        <f>SUM(O7:O22)</f>
        <v>132</v>
      </c>
      <c r="P23" s="149">
        <f>SUM(P7:P22)</f>
        <v>1380</v>
      </c>
      <c r="Q23" s="149">
        <f>SUM(Q7:Q22)</f>
        <v>27</v>
      </c>
      <c r="R23" s="201">
        <f>SUM(R7:R22)</f>
        <v>97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27.75" customHeight="1">
      <c r="A25" s="277" t="s">
        <v>82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"/>
    </row>
    <row r="26" spans="1:18" ht="1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  <mergeCell ref="A27:Q27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19.28125" style="0" customWidth="1"/>
    <col min="2" max="2" width="8.57421875" style="16" customWidth="1"/>
    <col min="3" max="3" width="8.57421875" style="0" customWidth="1"/>
    <col min="4" max="4" width="6.57421875" style="17" customWidth="1"/>
    <col min="5" max="6" width="8.57421875" style="18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7" customWidth="1"/>
    <col min="13" max="14" width="8.57421875" style="0" customWidth="1"/>
    <col min="15" max="15" width="7.28125" style="15" customWidth="1"/>
    <col min="16" max="16" width="8.57421875" style="0" customWidth="1"/>
  </cols>
  <sheetData>
    <row r="1" spans="1:15" ht="19.5" customHeight="1">
      <c r="A1" s="282" t="str">
        <f>+'1 Adult Part'!A1:O1</f>
        <v>TAB 6 - WIOA TITLE I PARTICIPANT SUMMARIES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19"/>
    </row>
    <row r="2" spans="1:15" ht="19.5" customHeight="1">
      <c r="A2" s="285" t="str">
        <f>'1 Adult Part'!$A$2</f>
        <v>FY18 QUARTER ENDING DECEMBER 31, 2017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4"/>
      <c r="O2" s="56"/>
    </row>
    <row r="3" spans="1:14" ht="19.5" customHeight="1" thickBot="1">
      <c r="A3" s="288" t="s">
        <v>39</v>
      </c>
      <c r="B3" s="307"/>
      <c r="C3" s="307"/>
      <c r="D3" s="307"/>
      <c r="E3" s="307"/>
      <c r="F3" s="307"/>
      <c r="G3" s="307"/>
      <c r="H3" s="307"/>
      <c r="I3" s="307"/>
      <c r="J3" s="322"/>
      <c r="K3" s="322"/>
      <c r="L3" s="322"/>
      <c r="M3" s="322"/>
      <c r="N3" s="323"/>
    </row>
    <row r="4" spans="1:14" ht="21.75" customHeight="1">
      <c r="A4" s="324" t="s">
        <v>84</v>
      </c>
      <c r="B4" s="304" t="str">
        <f>'2 Adult Exits'!$B$4</f>
        <v>Total Exits</v>
      </c>
      <c r="C4" s="319"/>
      <c r="D4" s="302"/>
      <c r="E4" s="303" t="str">
        <f>'2 Adult Exits'!$E$4</f>
        <v>Entered Employments</v>
      </c>
      <c r="F4" s="304"/>
      <c r="G4" s="305"/>
      <c r="H4" s="150" t="str">
        <f>'2 Adult Exits'!$H$4</f>
        <v>Exclusions</v>
      </c>
      <c r="I4" s="319" t="str">
        <f>'2 Adult Exits'!$I$4</f>
        <v>E.E. Rate at Exit</v>
      </c>
      <c r="J4" s="302"/>
      <c r="K4" s="301" t="str">
        <f>'2 Adult Exits'!$K$4</f>
        <v>Average Wage</v>
      </c>
      <c r="L4" s="302"/>
      <c r="M4" s="320" t="str">
        <f>'2 Adult Exits'!$M$4</f>
        <v>Credentials</v>
      </c>
      <c r="N4" s="321"/>
    </row>
    <row r="5" spans="1:16" ht="35.25" customHeight="1" thickBot="1">
      <c r="A5" s="325"/>
      <c r="B5" s="59" t="s">
        <v>0</v>
      </c>
      <c r="C5" s="59" t="s">
        <v>1</v>
      </c>
      <c r="D5" s="151" t="s">
        <v>60</v>
      </c>
      <c r="E5" s="152" t="s">
        <v>0</v>
      </c>
      <c r="F5" s="152" t="s">
        <v>1</v>
      </c>
      <c r="G5" s="151" t="s">
        <v>60</v>
      </c>
      <c r="H5" s="66" t="s">
        <v>1</v>
      </c>
      <c r="I5" s="59" t="s">
        <v>0</v>
      </c>
      <c r="J5" s="66" t="s">
        <v>1</v>
      </c>
      <c r="K5" s="59" t="s">
        <v>0</v>
      </c>
      <c r="L5" s="66" t="s">
        <v>1</v>
      </c>
      <c r="M5" s="59" t="s">
        <v>0</v>
      </c>
      <c r="N5" s="60" t="s">
        <v>1</v>
      </c>
      <c r="P5" s="54"/>
    </row>
    <row r="6" spans="1:16" s="229" customFormat="1" ht="21.75" customHeight="1">
      <c r="A6" s="62" t="str">
        <f>'1 Adult Part'!A7</f>
        <v>Berkshire</v>
      </c>
      <c r="B6" s="223">
        <v>58</v>
      </c>
      <c r="C6" s="101">
        <v>11</v>
      </c>
      <c r="D6" s="81">
        <f aca="true" t="shared" si="0" ref="D6:D22">C6/B6</f>
        <v>0.1896551724137931</v>
      </c>
      <c r="E6" s="218">
        <v>46</v>
      </c>
      <c r="F6" s="100">
        <v>5</v>
      </c>
      <c r="G6" s="81">
        <f aca="true" t="shared" si="1" ref="G6:G22">F6/E6</f>
        <v>0.10869565217391304</v>
      </c>
      <c r="H6" s="153">
        <v>0</v>
      </c>
      <c r="I6" s="154">
        <f aca="true" t="shared" si="2" ref="I6:I22">+E6/B6</f>
        <v>0.7931034482758621</v>
      </c>
      <c r="J6" s="81">
        <f aca="true" t="shared" si="3" ref="J6:J22">(F6/(C6-H6))</f>
        <v>0.45454545454545453</v>
      </c>
      <c r="K6" s="230">
        <v>17</v>
      </c>
      <c r="L6" s="104">
        <v>14.687999999999999</v>
      </c>
      <c r="M6" s="214">
        <v>43</v>
      </c>
      <c r="N6" s="209">
        <v>18</v>
      </c>
      <c r="O6" s="228"/>
      <c r="P6" s="240"/>
    </row>
    <row r="7" spans="1:16" s="229" customFormat="1" ht="21.75" customHeight="1">
      <c r="A7" s="62" t="str">
        <f>'1 Adult Part'!A8</f>
        <v>Boston</v>
      </c>
      <c r="B7" s="223">
        <v>180</v>
      </c>
      <c r="C7" s="101">
        <v>59</v>
      </c>
      <c r="D7" s="102">
        <f t="shared" si="0"/>
        <v>0.3277777777777778</v>
      </c>
      <c r="E7" s="218">
        <v>140</v>
      </c>
      <c r="F7" s="100">
        <v>28</v>
      </c>
      <c r="G7" s="81">
        <f t="shared" si="1"/>
        <v>0.2</v>
      </c>
      <c r="H7" s="153">
        <v>0</v>
      </c>
      <c r="I7" s="154">
        <f t="shared" si="2"/>
        <v>0.7777777777777778</v>
      </c>
      <c r="J7" s="81">
        <f t="shared" si="3"/>
        <v>0.4745762711864407</v>
      </c>
      <c r="K7" s="230">
        <v>13.75</v>
      </c>
      <c r="L7" s="104">
        <v>24.378567057942053</v>
      </c>
      <c r="M7" s="217">
        <v>121</v>
      </c>
      <c r="N7" s="210">
        <v>45</v>
      </c>
      <c r="O7" s="228"/>
      <c r="P7" s="240"/>
    </row>
    <row r="8" spans="1:16" s="229" customFormat="1" ht="21.75" customHeight="1">
      <c r="A8" s="61" t="str">
        <f>'1 Adult Part'!A9</f>
        <v>Bristol</v>
      </c>
      <c r="B8" s="223">
        <v>115</v>
      </c>
      <c r="C8" s="96">
        <v>62</v>
      </c>
      <c r="D8" s="86">
        <f t="shared" si="0"/>
        <v>0.5391304347826087</v>
      </c>
      <c r="E8" s="218">
        <v>98</v>
      </c>
      <c r="F8" s="95">
        <v>50</v>
      </c>
      <c r="G8" s="102">
        <f t="shared" si="1"/>
        <v>0.5102040816326531</v>
      </c>
      <c r="H8" s="155">
        <v>1</v>
      </c>
      <c r="I8" s="156">
        <f t="shared" si="2"/>
        <v>0.8521739130434782</v>
      </c>
      <c r="J8" s="86">
        <f t="shared" si="3"/>
        <v>0.819672131147541</v>
      </c>
      <c r="K8" s="230">
        <v>14.9</v>
      </c>
      <c r="L8" s="104">
        <v>21.844623076923074</v>
      </c>
      <c r="M8" s="217">
        <v>0</v>
      </c>
      <c r="N8" s="211">
        <v>116</v>
      </c>
      <c r="O8" s="228"/>
      <c r="P8" s="240"/>
    </row>
    <row r="9" spans="1:16" s="229" customFormat="1" ht="21.75" customHeight="1">
      <c r="A9" s="61" t="str">
        <f>'1 Adult Part'!A10</f>
        <v>Brockton</v>
      </c>
      <c r="B9" s="241">
        <v>145</v>
      </c>
      <c r="C9" s="96">
        <v>63</v>
      </c>
      <c r="D9" s="86">
        <f t="shared" si="0"/>
        <v>0.43448275862068964</v>
      </c>
      <c r="E9" s="220">
        <v>124</v>
      </c>
      <c r="F9" s="95">
        <v>52</v>
      </c>
      <c r="G9" s="86">
        <f t="shared" si="1"/>
        <v>0.41935483870967744</v>
      </c>
      <c r="H9" s="157">
        <v>3</v>
      </c>
      <c r="I9" s="156">
        <f t="shared" si="2"/>
        <v>0.8551724137931035</v>
      </c>
      <c r="J9" s="86">
        <f t="shared" si="3"/>
        <v>0.8666666666666667</v>
      </c>
      <c r="K9" s="233">
        <v>17</v>
      </c>
      <c r="L9" s="104">
        <v>20.927318786982244</v>
      </c>
      <c r="M9" s="219">
        <v>20</v>
      </c>
      <c r="N9" s="211">
        <v>59</v>
      </c>
      <c r="O9" s="228"/>
      <c r="P9" s="240"/>
    </row>
    <row r="10" spans="1:16" s="229" customFormat="1" ht="21.75" customHeight="1">
      <c r="A10" s="61" t="str">
        <f>'1 Adult Part'!A11</f>
        <v>Cape Cod &amp; Islands</v>
      </c>
      <c r="B10" s="223">
        <v>52</v>
      </c>
      <c r="C10" s="96">
        <v>39</v>
      </c>
      <c r="D10" s="86">
        <f t="shared" si="0"/>
        <v>0.75</v>
      </c>
      <c r="E10" s="218">
        <v>44</v>
      </c>
      <c r="F10" s="95">
        <v>35</v>
      </c>
      <c r="G10" s="86">
        <f>IF(E10&gt;0,F10/E10,0)</f>
        <v>0.7954545454545454</v>
      </c>
      <c r="H10" s="157">
        <v>2</v>
      </c>
      <c r="I10" s="156">
        <f t="shared" si="2"/>
        <v>0.8461538461538461</v>
      </c>
      <c r="J10" s="86">
        <f t="shared" si="3"/>
        <v>0.9459459459459459</v>
      </c>
      <c r="K10" s="230">
        <v>17.18</v>
      </c>
      <c r="L10" s="104">
        <v>23.8487388153642</v>
      </c>
      <c r="M10" s="217">
        <v>23</v>
      </c>
      <c r="N10" s="211">
        <v>11</v>
      </c>
      <c r="O10" s="228"/>
      <c r="P10" s="240"/>
    </row>
    <row r="11" spans="1:16" s="229" customFormat="1" ht="21.75" customHeight="1">
      <c r="A11" s="61" t="str">
        <f>'1 Adult Part'!A12</f>
        <v>Central Mass</v>
      </c>
      <c r="B11" s="223">
        <v>194</v>
      </c>
      <c r="C11" s="96">
        <v>89</v>
      </c>
      <c r="D11" s="86">
        <f t="shared" si="0"/>
        <v>0.4587628865979381</v>
      </c>
      <c r="E11" s="218">
        <v>164.9</v>
      </c>
      <c r="F11" s="95">
        <v>88</v>
      </c>
      <c r="G11" s="107">
        <f t="shared" si="1"/>
        <v>0.5336567616737417</v>
      </c>
      <c r="H11" s="158">
        <v>0</v>
      </c>
      <c r="I11" s="156">
        <f t="shared" si="2"/>
        <v>0.85</v>
      </c>
      <c r="J11" s="86">
        <f t="shared" si="3"/>
        <v>0.9887640449438202</v>
      </c>
      <c r="K11" s="230">
        <v>17.75</v>
      </c>
      <c r="L11" s="104">
        <v>23.14416958041958</v>
      </c>
      <c r="M11" s="217">
        <v>71</v>
      </c>
      <c r="N11" s="211">
        <v>82</v>
      </c>
      <c r="O11" s="228"/>
      <c r="P11" s="240"/>
    </row>
    <row r="12" spans="1:16" s="229" customFormat="1" ht="21.75" customHeight="1">
      <c r="A12" s="61" t="str">
        <f>'1 Adult Part'!A13</f>
        <v>Franklin/Hampshire</v>
      </c>
      <c r="B12" s="223">
        <v>51</v>
      </c>
      <c r="C12" s="96">
        <v>23</v>
      </c>
      <c r="D12" s="86">
        <f t="shared" si="0"/>
        <v>0.45098039215686275</v>
      </c>
      <c r="E12" s="218">
        <v>44</v>
      </c>
      <c r="F12" s="95">
        <v>22</v>
      </c>
      <c r="G12" s="86">
        <f t="shared" si="1"/>
        <v>0.5</v>
      </c>
      <c r="H12" s="157">
        <v>0</v>
      </c>
      <c r="I12" s="156">
        <f t="shared" si="2"/>
        <v>0.8627450980392157</v>
      </c>
      <c r="J12" s="86">
        <f t="shared" si="3"/>
        <v>0.9565217391304348</v>
      </c>
      <c r="K12" s="230">
        <v>16</v>
      </c>
      <c r="L12" s="104">
        <v>22.14367132867133</v>
      </c>
      <c r="M12" s="217">
        <v>40</v>
      </c>
      <c r="N12" s="211">
        <v>25</v>
      </c>
      <c r="O12" s="228"/>
      <c r="P12" s="240"/>
    </row>
    <row r="13" spans="1:16" s="229" customFormat="1" ht="21.75" customHeight="1">
      <c r="A13" s="61" t="str">
        <f>'1 Adult Part'!A14</f>
        <v>Greater Lowell</v>
      </c>
      <c r="B13" s="223">
        <v>155</v>
      </c>
      <c r="C13" s="96">
        <v>55</v>
      </c>
      <c r="D13" s="86">
        <f t="shared" si="0"/>
        <v>0.3548387096774194</v>
      </c>
      <c r="E13" s="218">
        <v>133</v>
      </c>
      <c r="F13" s="95">
        <v>55</v>
      </c>
      <c r="G13" s="102">
        <f t="shared" si="1"/>
        <v>0.41353383458646614</v>
      </c>
      <c r="H13" s="155">
        <v>0</v>
      </c>
      <c r="I13" s="156">
        <f t="shared" si="2"/>
        <v>0.8580645161290322</v>
      </c>
      <c r="J13" s="86">
        <f t="shared" si="3"/>
        <v>1</v>
      </c>
      <c r="K13" s="230">
        <v>21</v>
      </c>
      <c r="L13" s="104">
        <v>26.50957683982683</v>
      </c>
      <c r="M13" s="217">
        <v>119</v>
      </c>
      <c r="N13" s="211">
        <v>67</v>
      </c>
      <c r="O13" s="228"/>
      <c r="P13" s="240"/>
    </row>
    <row r="14" spans="1:16" s="229" customFormat="1" ht="21.75" customHeight="1">
      <c r="A14" s="61" t="str">
        <f>'1 Adult Part'!A15</f>
        <v>Greater New Bedford</v>
      </c>
      <c r="B14" s="241">
        <v>100</v>
      </c>
      <c r="C14" s="96">
        <v>81</v>
      </c>
      <c r="D14" s="86">
        <f t="shared" si="0"/>
        <v>0.81</v>
      </c>
      <c r="E14" s="220">
        <v>80</v>
      </c>
      <c r="F14" s="95">
        <v>68</v>
      </c>
      <c r="G14" s="86">
        <f t="shared" si="1"/>
        <v>0.85</v>
      </c>
      <c r="H14" s="157">
        <v>0</v>
      </c>
      <c r="I14" s="156">
        <f t="shared" si="2"/>
        <v>0.8</v>
      </c>
      <c r="J14" s="86">
        <f t="shared" si="3"/>
        <v>0.8395061728395061</v>
      </c>
      <c r="K14" s="230">
        <v>15.55</v>
      </c>
      <c r="L14" s="104">
        <v>18.219413650075413</v>
      </c>
      <c r="M14" s="217">
        <v>155</v>
      </c>
      <c r="N14" s="211">
        <v>72</v>
      </c>
      <c r="O14" s="228"/>
      <c r="P14" s="240"/>
    </row>
    <row r="15" spans="1:16" s="229" customFormat="1" ht="21.75" customHeight="1">
      <c r="A15" s="61" t="str">
        <f>'1 Adult Part'!A16</f>
        <v>Hampden</v>
      </c>
      <c r="B15" s="223">
        <v>263</v>
      </c>
      <c r="C15" s="96">
        <v>112</v>
      </c>
      <c r="D15" s="86">
        <f t="shared" si="0"/>
        <v>0.42585551330798477</v>
      </c>
      <c r="E15" s="218">
        <v>224</v>
      </c>
      <c r="F15" s="95">
        <v>71</v>
      </c>
      <c r="G15" s="86">
        <f t="shared" si="1"/>
        <v>0.3169642857142857</v>
      </c>
      <c r="H15" s="157">
        <v>3</v>
      </c>
      <c r="I15" s="156">
        <f t="shared" si="2"/>
        <v>0.8517110266159695</v>
      </c>
      <c r="J15" s="86">
        <f t="shared" si="3"/>
        <v>0.6513761467889908</v>
      </c>
      <c r="K15" s="230">
        <v>15.79</v>
      </c>
      <c r="L15" s="104">
        <v>15.410211267605634</v>
      </c>
      <c r="M15" s="217">
        <v>42</v>
      </c>
      <c r="N15" s="211">
        <v>66</v>
      </c>
      <c r="O15" s="228"/>
      <c r="P15" s="240"/>
    </row>
    <row r="16" spans="1:16" s="229" customFormat="1" ht="21.75" customHeight="1">
      <c r="A16" s="61" t="str">
        <f>'1 Adult Part'!A17</f>
        <v>Merrimack Valley</v>
      </c>
      <c r="B16" s="223">
        <v>178</v>
      </c>
      <c r="C16" s="96">
        <v>67</v>
      </c>
      <c r="D16" s="86">
        <f t="shared" si="0"/>
        <v>0.37640449438202245</v>
      </c>
      <c r="E16" s="218">
        <v>143</v>
      </c>
      <c r="F16" s="95">
        <v>36</v>
      </c>
      <c r="G16" s="86">
        <f t="shared" si="1"/>
        <v>0.2517482517482518</v>
      </c>
      <c r="H16" s="157">
        <v>0</v>
      </c>
      <c r="I16" s="156">
        <f t="shared" si="2"/>
        <v>0.8033707865168539</v>
      </c>
      <c r="J16" s="86">
        <f t="shared" si="3"/>
        <v>0.5373134328358209</v>
      </c>
      <c r="K16" s="230">
        <v>21</v>
      </c>
      <c r="L16" s="104">
        <v>18.38059829059829</v>
      </c>
      <c r="M16" s="217">
        <v>83</v>
      </c>
      <c r="N16" s="211">
        <v>42</v>
      </c>
      <c r="O16" s="228"/>
      <c r="P16" s="240"/>
    </row>
    <row r="17" spans="1:16" s="229" customFormat="1" ht="21.75" customHeight="1">
      <c r="A17" s="61" t="str">
        <f>'1 Adult Part'!A18</f>
        <v>Metro North</v>
      </c>
      <c r="B17" s="223">
        <v>209</v>
      </c>
      <c r="C17" s="96">
        <v>138</v>
      </c>
      <c r="D17" s="86">
        <f t="shared" si="0"/>
        <v>0.6602870813397129</v>
      </c>
      <c r="E17" s="218">
        <v>180</v>
      </c>
      <c r="F17" s="95">
        <v>78</v>
      </c>
      <c r="G17" s="86">
        <f t="shared" si="1"/>
        <v>0.43333333333333335</v>
      </c>
      <c r="H17" s="157">
        <v>1</v>
      </c>
      <c r="I17" s="156">
        <f t="shared" si="2"/>
        <v>0.861244019138756</v>
      </c>
      <c r="J17" s="86">
        <f t="shared" si="3"/>
        <v>0.5693430656934306</v>
      </c>
      <c r="K17" s="230">
        <v>21</v>
      </c>
      <c r="L17" s="104">
        <v>34.87278685701763</v>
      </c>
      <c r="M17" s="217">
        <v>55</v>
      </c>
      <c r="N17" s="211">
        <v>54</v>
      </c>
      <c r="O17" s="228"/>
      <c r="P17" s="240"/>
    </row>
    <row r="18" spans="1:16" s="229" customFormat="1" ht="21.75" customHeight="1">
      <c r="A18" s="61" t="str">
        <f>'1 Adult Part'!A19</f>
        <v>Metro South/West</v>
      </c>
      <c r="B18" s="223">
        <v>350</v>
      </c>
      <c r="C18" s="96">
        <v>76</v>
      </c>
      <c r="D18" s="86">
        <f t="shared" si="0"/>
        <v>0.21714285714285714</v>
      </c>
      <c r="E18" s="218">
        <v>300</v>
      </c>
      <c r="F18" s="95">
        <v>43</v>
      </c>
      <c r="G18" s="86">
        <f t="shared" si="1"/>
        <v>0.14333333333333334</v>
      </c>
      <c r="H18" s="157">
        <v>3</v>
      </c>
      <c r="I18" s="156">
        <f t="shared" si="2"/>
        <v>0.8571428571428571</v>
      </c>
      <c r="J18" s="86">
        <f t="shared" si="3"/>
        <v>0.589041095890411</v>
      </c>
      <c r="K18" s="230">
        <v>30</v>
      </c>
      <c r="L18" s="104">
        <v>34.547173524150274</v>
      </c>
      <c r="M18" s="217">
        <v>132</v>
      </c>
      <c r="N18" s="211">
        <v>38</v>
      </c>
      <c r="O18" s="228"/>
      <c r="P18" s="240"/>
    </row>
    <row r="19" spans="1:16" s="229" customFormat="1" ht="21.75" customHeight="1">
      <c r="A19" s="61" t="str">
        <f>'1 Adult Part'!A20</f>
        <v>North Central Mass</v>
      </c>
      <c r="B19" s="223">
        <v>57</v>
      </c>
      <c r="C19" s="96">
        <v>22</v>
      </c>
      <c r="D19" s="86">
        <f t="shared" si="0"/>
        <v>0.38596491228070173</v>
      </c>
      <c r="E19" s="218">
        <v>49</v>
      </c>
      <c r="F19" s="95">
        <v>20</v>
      </c>
      <c r="G19" s="81">
        <f t="shared" si="1"/>
        <v>0.40816326530612246</v>
      </c>
      <c r="H19" s="153">
        <v>1</v>
      </c>
      <c r="I19" s="156">
        <f t="shared" si="2"/>
        <v>0.8596491228070176</v>
      </c>
      <c r="J19" s="86">
        <f t="shared" si="3"/>
        <v>0.9523809523809523</v>
      </c>
      <c r="K19" s="230">
        <v>17</v>
      </c>
      <c r="L19" s="104">
        <v>19.814658653846156</v>
      </c>
      <c r="M19" s="217">
        <v>32</v>
      </c>
      <c r="N19" s="211">
        <v>22</v>
      </c>
      <c r="O19" s="228"/>
      <c r="P19" s="240"/>
    </row>
    <row r="20" spans="1:16" s="229" customFormat="1" ht="21.75" customHeight="1">
      <c r="A20" s="61" t="str">
        <f>'1 Adult Part'!A21</f>
        <v>North Shore</v>
      </c>
      <c r="B20" s="223">
        <v>100</v>
      </c>
      <c r="C20" s="96">
        <v>34</v>
      </c>
      <c r="D20" s="86">
        <f t="shared" si="0"/>
        <v>0.34</v>
      </c>
      <c r="E20" s="218">
        <v>86</v>
      </c>
      <c r="F20" s="95">
        <v>29</v>
      </c>
      <c r="G20" s="81">
        <f t="shared" si="1"/>
        <v>0.3372093023255814</v>
      </c>
      <c r="H20" s="153">
        <v>0</v>
      </c>
      <c r="I20" s="156">
        <f t="shared" si="2"/>
        <v>0.86</v>
      </c>
      <c r="J20" s="86">
        <f t="shared" si="3"/>
        <v>0.8529411764705882</v>
      </c>
      <c r="K20" s="230">
        <v>18</v>
      </c>
      <c r="L20" s="104">
        <v>27.534871794871787</v>
      </c>
      <c r="M20" s="217">
        <v>160</v>
      </c>
      <c r="N20" s="211">
        <v>69</v>
      </c>
      <c r="O20" s="228"/>
      <c r="P20" s="240"/>
    </row>
    <row r="21" spans="1:16" s="229" customFormat="1" ht="21.75" customHeight="1" thickBot="1">
      <c r="A21" s="63" t="str">
        <f>'1 Adult Part'!A22</f>
        <v>South Shore</v>
      </c>
      <c r="B21" s="242">
        <v>61</v>
      </c>
      <c r="C21" s="110">
        <v>20</v>
      </c>
      <c r="D21" s="89">
        <f t="shared" si="0"/>
        <v>0.32786885245901637</v>
      </c>
      <c r="E21" s="222">
        <v>52</v>
      </c>
      <c r="F21" s="109">
        <v>13</v>
      </c>
      <c r="G21" s="102">
        <f t="shared" si="1"/>
        <v>0.25</v>
      </c>
      <c r="H21" s="155">
        <v>0</v>
      </c>
      <c r="I21" s="156">
        <f t="shared" si="2"/>
        <v>0.8524590163934426</v>
      </c>
      <c r="J21" s="107">
        <f t="shared" si="3"/>
        <v>0.65</v>
      </c>
      <c r="K21" s="230">
        <v>20</v>
      </c>
      <c r="L21" s="112">
        <v>28.765680473372782</v>
      </c>
      <c r="M21" s="245">
        <v>39</v>
      </c>
      <c r="N21" s="212">
        <v>45</v>
      </c>
      <c r="O21" s="228"/>
      <c r="P21" s="240"/>
    </row>
    <row r="22" spans="1:16" s="229" customFormat="1" ht="21.75" customHeight="1" thickBot="1">
      <c r="A22" s="74" t="s">
        <v>10</v>
      </c>
      <c r="B22" s="243">
        <f>SUM(B6:B21)</f>
        <v>2268</v>
      </c>
      <c r="C22" s="113">
        <f>SUM(C6:C21)</f>
        <v>951</v>
      </c>
      <c r="D22" s="114">
        <f t="shared" si="0"/>
        <v>0.4193121693121693</v>
      </c>
      <c r="E22" s="226">
        <f>SUM(E6:E21)</f>
        <v>1907.9</v>
      </c>
      <c r="F22" s="159">
        <f>SUM(F6:F21)</f>
        <v>693</v>
      </c>
      <c r="G22" s="114">
        <f t="shared" si="1"/>
        <v>0.36322658420252635</v>
      </c>
      <c r="H22" s="160">
        <f>SUM(H6:H21)</f>
        <v>14</v>
      </c>
      <c r="I22" s="161">
        <f t="shared" si="2"/>
        <v>0.8412257495590829</v>
      </c>
      <c r="J22" s="114">
        <f t="shared" si="3"/>
        <v>0.7395944503735326</v>
      </c>
      <c r="K22" s="238">
        <v>19.623698831175638</v>
      </c>
      <c r="L22" s="117">
        <v>23.84152305050103</v>
      </c>
      <c r="M22" s="246">
        <f>SUM(M6:M21)</f>
        <v>1135</v>
      </c>
      <c r="N22" s="213">
        <f>SUM(N6:N21)</f>
        <v>831</v>
      </c>
      <c r="O22" s="228"/>
      <c r="P22" s="240"/>
    </row>
    <row r="23" spans="1:15" ht="18.75" customHeight="1">
      <c r="A23" s="67" t="str">
        <f>'2 Adult Exits'!A23</f>
        <v>Entered Employments include:  unsubsidized employment; military; and apprenticeship.</v>
      </c>
      <c r="B23" s="73"/>
      <c r="C23" s="67"/>
      <c r="D23" s="70"/>
      <c r="E23" s="69"/>
      <c r="F23" s="69"/>
      <c r="G23" s="67"/>
      <c r="H23" s="67"/>
      <c r="I23" s="67"/>
      <c r="J23" s="67"/>
      <c r="K23" s="67"/>
      <c r="L23" s="70"/>
      <c r="M23" s="67"/>
      <c r="N23" s="67"/>
      <c r="O23" s="1"/>
    </row>
    <row r="24" spans="1:15" ht="18" customHeight="1">
      <c r="A24" s="67" t="str">
        <f>'2 Adult Exits'!A24</f>
        <v>   Exclusions: Exiters who leave the program for medical reasons or who are institutionalized are not counted in Entered Employment rate.</v>
      </c>
      <c r="B24" s="73"/>
      <c r="C24" s="67"/>
      <c r="D24" s="70"/>
      <c r="E24" s="69"/>
      <c r="F24" s="69"/>
      <c r="G24" s="67"/>
      <c r="H24" s="67"/>
      <c r="I24" s="67"/>
      <c r="J24" s="67"/>
      <c r="K24" s="67"/>
      <c r="L24" s="70"/>
      <c r="M24" s="67"/>
      <c r="N24" s="67"/>
      <c r="O24" s="1"/>
    </row>
    <row r="25" spans="1:15" ht="17.25" customHeight="1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1"/>
    </row>
    <row r="26" spans="1:14" ht="12.75">
      <c r="A26" s="15"/>
      <c r="B26" s="162"/>
      <c r="C26" s="15"/>
      <c r="D26" s="163"/>
      <c r="E26" s="164"/>
      <c r="F26" s="164"/>
      <c r="G26" s="15"/>
      <c r="H26" s="15"/>
      <c r="I26" s="15"/>
      <c r="J26" s="15"/>
      <c r="K26" s="15"/>
      <c r="L26" s="163"/>
      <c r="M26" s="15"/>
      <c r="N26" s="15"/>
    </row>
    <row r="27" ht="12.75">
      <c r="L27" s="208"/>
    </row>
    <row r="28" spans="11:12" ht="12.75">
      <c r="K28" s="15"/>
      <c r="L28" s="2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  <col min="17" max="17" width="8.8515625" style="0" customWidth="1"/>
  </cols>
  <sheetData>
    <row r="1" spans="1:29" s="55" customFormat="1" ht="19.5" customHeight="1">
      <c r="A1" s="282" t="str">
        <f>+'1 Adult Part'!A1:O1</f>
        <v>TAB 6 - WIOA TITLE I PARTICIPANT SUMMARIES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/>
      <c r="AC1"/>
    </row>
    <row r="2" spans="1:29" s="55" customFormat="1" ht="19.5" customHeight="1">
      <c r="A2" s="285" t="str">
        <f>'1 Adult Part'!$A$2</f>
        <v>FY18 QUARTER ENDING DECEMBER 31, 2017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4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/>
      <c r="AC2"/>
    </row>
    <row r="3" spans="1:29" s="55" customFormat="1" ht="19.5" customHeight="1" thickBot="1">
      <c r="A3" s="288" t="s">
        <v>38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/>
      <c r="AC3"/>
    </row>
    <row r="4" spans="1:27" ht="16.5" customHeight="1">
      <c r="A4" s="65"/>
      <c r="B4" s="326" t="str">
        <f>'3 Adult Characteristics'!$B$4</f>
        <v>Percentage of Total Participants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07" customFormat="1" ht="51.75" customHeight="1" thickBot="1">
      <c r="A5" s="202" t="s">
        <v>84</v>
      </c>
      <c r="B5" s="203" t="s">
        <v>13</v>
      </c>
      <c r="C5" s="176" t="s">
        <v>64</v>
      </c>
      <c r="D5" s="176" t="s">
        <v>14</v>
      </c>
      <c r="E5" s="176" t="s">
        <v>62</v>
      </c>
      <c r="F5" s="176" t="s">
        <v>63</v>
      </c>
      <c r="G5" s="176" t="s">
        <v>15</v>
      </c>
      <c r="H5" s="178" t="s">
        <v>16</v>
      </c>
      <c r="I5" s="176" t="s">
        <v>23</v>
      </c>
      <c r="J5" s="176" t="s">
        <v>18</v>
      </c>
      <c r="K5" s="176" t="s">
        <v>72</v>
      </c>
      <c r="L5" s="176" t="s">
        <v>19</v>
      </c>
      <c r="M5" s="204" t="s">
        <v>20</v>
      </c>
      <c r="N5" s="177" t="s">
        <v>21</v>
      </c>
      <c r="O5" s="205"/>
      <c r="P5" s="205"/>
      <c r="Q5" s="206"/>
      <c r="R5" s="206"/>
      <c r="S5" s="205"/>
      <c r="T5" s="205"/>
      <c r="U5" s="205"/>
      <c r="V5" s="205"/>
      <c r="W5" s="205"/>
      <c r="X5" s="205"/>
      <c r="Y5" s="205"/>
      <c r="Z5" s="205"/>
      <c r="AA5" s="205"/>
    </row>
    <row r="6" spans="1:29" s="5" customFormat="1" ht="21.75" customHeight="1">
      <c r="A6" s="61" t="str">
        <f>'1 Adult Part'!A7</f>
        <v>Berkshire</v>
      </c>
      <c r="B6" s="119">
        <v>52.63157894736842</v>
      </c>
      <c r="C6" s="120">
        <v>47.36842105263158</v>
      </c>
      <c r="D6" s="121">
        <v>7.894736842105263</v>
      </c>
      <c r="E6" s="120">
        <v>5.2631578947368425</v>
      </c>
      <c r="F6" s="120">
        <v>7.894736842105263</v>
      </c>
      <c r="G6" s="121">
        <v>7.894736842105263</v>
      </c>
      <c r="H6" s="120">
        <v>0</v>
      </c>
      <c r="I6" s="121">
        <v>78.94736842105263</v>
      </c>
      <c r="J6" s="120">
        <v>0</v>
      </c>
      <c r="K6" s="121">
        <v>13.157894736842104</v>
      </c>
      <c r="L6" s="121">
        <v>2.6315789473684212</v>
      </c>
      <c r="M6" s="123">
        <v>5.2631578947368425</v>
      </c>
      <c r="N6" s="122">
        <v>7.894736842105263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</row>
    <row r="7" spans="1:29" s="5" customFormat="1" ht="21.75" customHeight="1">
      <c r="A7" s="62" t="str">
        <f>'1 Adult Part'!A8</f>
        <v>Boston</v>
      </c>
      <c r="B7" s="125">
        <v>54.929577464788736</v>
      </c>
      <c r="C7" s="126">
        <v>19.014084507042252</v>
      </c>
      <c r="D7" s="127">
        <v>14.7887323943662</v>
      </c>
      <c r="E7" s="126">
        <v>39.436619718309856</v>
      </c>
      <c r="F7" s="126">
        <v>10.56338028169014</v>
      </c>
      <c r="G7" s="127">
        <v>4.929577464788732</v>
      </c>
      <c r="H7" s="126">
        <v>0.704225352112676</v>
      </c>
      <c r="I7" s="127">
        <v>87.32394366197182</v>
      </c>
      <c r="J7" s="126">
        <v>0</v>
      </c>
      <c r="K7" s="127">
        <v>38.732394366197184</v>
      </c>
      <c r="L7" s="127">
        <v>0</v>
      </c>
      <c r="M7" s="129">
        <v>2.112676056338028</v>
      </c>
      <c r="N7" s="128">
        <v>10.56338028169014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/>
      <c r="AC7"/>
    </row>
    <row r="8" spans="1:29" s="5" customFormat="1" ht="21.75" customHeight="1">
      <c r="A8" s="61" t="str">
        <f>'1 Adult Part'!A9</f>
        <v>Bristol</v>
      </c>
      <c r="B8" s="131">
        <v>38.59649122807018</v>
      </c>
      <c r="C8" s="132">
        <v>38.59649122807018</v>
      </c>
      <c r="D8" s="133">
        <v>6.140350877192983</v>
      </c>
      <c r="E8" s="132">
        <v>8.333333333333336</v>
      </c>
      <c r="F8" s="132">
        <v>3.9473684210526314</v>
      </c>
      <c r="G8" s="133">
        <v>3.0701754385964914</v>
      </c>
      <c r="H8" s="132">
        <v>12.280701754385966</v>
      </c>
      <c r="I8" s="133">
        <v>95.61403508771932</v>
      </c>
      <c r="J8" s="132">
        <v>0.43859649122807015</v>
      </c>
      <c r="K8" s="133">
        <v>22.80701754385965</v>
      </c>
      <c r="L8" s="133">
        <v>0</v>
      </c>
      <c r="M8" s="135">
        <v>10.964912280701755</v>
      </c>
      <c r="N8" s="134">
        <v>6.578947368421052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/>
      <c r="AC8"/>
    </row>
    <row r="9" spans="1:29" s="5" customFormat="1" ht="21.75" customHeight="1">
      <c r="A9" s="61" t="str">
        <f>'1 Adult Part'!A10</f>
        <v>Brockton</v>
      </c>
      <c r="B9" s="131">
        <v>40.60913705583757</v>
      </c>
      <c r="C9" s="132">
        <v>40.101522842639596</v>
      </c>
      <c r="D9" s="133">
        <v>4.568527918781726</v>
      </c>
      <c r="E9" s="132">
        <v>13.197969543147208</v>
      </c>
      <c r="F9" s="132">
        <v>7.1065989847715745</v>
      </c>
      <c r="G9" s="133">
        <v>2.0304568527918785</v>
      </c>
      <c r="H9" s="132">
        <v>7.614213197969543</v>
      </c>
      <c r="I9" s="133">
        <v>88.3248730964467</v>
      </c>
      <c r="J9" s="132">
        <v>2.0304568527918785</v>
      </c>
      <c r="K9" s="133">
        <v>12.690355329949238</v>
      </c>
      <c r="L9" s="133">
        <v>0</v>
      </c>
      <c r="M9" s="135">
        <v>4.060913705583757</v>
      </c>
      <c r="N9" s="134">
        <v>9.644670050761421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/>
      <c r="AC9"/>
    </row>
    <row r="10" spans="1:29" s="5" customFormat="1" ht="21.75" customHeight="1">
      <c r="A10" s="61" t="str">
        <f>'1 Adult Part'!A11</f>
        <v>Cape Cod &amp; Islands</v>
      </c>
      <c r="B10" s="131">
        <v>65.35433070866142</v>
      </c>
      <c r="C10" s="132">
        <v>51.96850393700788</v>
      </c>
      <c r="D10" s="133">
        <v>3.937007874015748</v>
      </c>
      <c r="E10" s="132">
        <v>3.1496062992125986</v>
      </c>
      <c r="F10" s="132">
        <v>0</v>
      </c>
      <c r="G10" s="133">
        <v>6.299212598425197</v>
      </c>
      <c r="H10" s="132">
        <v>0</v>
      </c>
      <c r="I10" s="133">
        <v>92.12598425196852</v>
      </c>
      <c r="J10" s="132">
        <v>0</v>
      </c>
      <c r="K10" s="133">
        <v>0.7874015748031497</v>
      </c>
      <c r="L10" s="133">
        <v>0</v>
      </c>
      <c r="M10" s="135">
        <v>5.511811023622047</v>
      </c>
      <c r="N10" s="134">
        <v>8.661417322834646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/>
      <c r="AC10"/>
    </row>
    <row r="11" spans="1:29" s="5" customFormat="1" ht="21.75" customHeight="1">
      <c r="A11" s="61" t="str">
        <f>'1 Adult Part'!A12</f>
        <v>Central Mass</v>
      </c>
      <c r="B11" s="131">
        <v>48.80952380952381</v>
      </c>
      <c r="C11" s="132">
        <v>30.952380952380953</v>
      </c>
      <c r="D11" s="133">
        <v>8.928571428571429</v>
      </c>
      <c r="E11" s="132">
        <v>8.928571428571429</v>
      </c>
      <c r="F11" s="132">
        <v>5.357142857142857</v>
      </c>
      <c r="G11" s="133">
        <v>7.142857142857143</v>
      </c>
      <c r="H11" s="132">
        <v>1.7857142857142858</v>
      </c>
      <c r="I11" s="133">
        <v>95.23809523809524</v>
      </c>
      <c r="J11" s="132">
        <v>1.1904761904761905</v>
      </c>
      <c r="K11" s="133">
        <v>4.166666666666668</v>
      </c>
      <c r="L11" s="133">
        <v>0</v>
      </c>
      <c r="M11" s="135">
        <v>9.523809523809524</v>
      </c>
      <c r="N11" s="134">
        <v>6.5476190476190474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/>
      <c r="AC11"/>
    </row>
    <row r="12" spans="1:29" s="5" customFormat="1" ht="21.75" customHeight="1">
      <c r="A12" s="61" t="str">
        <f>'1 Adult Part'!A13</f>
        <v>Franklin/Hampshire</v>
      </c>
      <c r="B12" s="131">
        <v>47.88732394366197</v>
      </c>
      <c r="C12" s="132">
        <v>45.070422535211264</v>
      </c>
      <c r="D12" s="133">
        <v>8.450704225352112</v>
      </c>
      <c r="E12" s="132">
        <v>4.225352112676056</v>
      </c>
      <c r="F12" s="132">
        <v>1.408450704225352</v>
      </c>
      <c r="G12" s="133">
        <v>5.633802816901408</v>
      </c>
      <c r="H12" s="132">
        <v>0</v>
      </c>
      <c r="I12" s="133">
        <v>88.73239436619718</v>
      </c>
      <c r="J12" s="132">
        <v>0</v>
      </c>
      <c r="K12" s="133">
        <v>0</v>
      </c>
      <c r="L12" s="133">
        <v>0</v>
      </c>
      <c r="M12" s="135">
        <v>11.267605633802816</v>
      </c>
      <c r="N12" s="134">
        <v>18.309859154929576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/>
      <c r="AC12"/>
    </row>
    <row r="13" spans="1:29" s="5" customFormat="1" ht="21.75" customHeight="1">
      <c r="A13" s="61" t="str">
        <f>'1 Adult Part'!A14</f>
        <v>Greater Lowell</v>
      </c>
      <c r="B13" s="131">
        <v>44.38202247191011</v>
      </c>
      <c r="C13" s="132">
        <v>29.21348314606741</v>
      </c>
      <c r="D13" s="133">
        <v>8.426966292134832</v>
      </c>
      <c r="E13" s="132">
        <v>6.179775280898878</v>
      </c>
      <c r="F13" s="132">
        <v>25.280898876404493</v>
      </c>
      <c r="G13" s="133">
        <v>3.3707865168539324</v>
      </c>
      <c r="H13" s="132">
        <v>4.494382022471911</v>
      </c>
      <c r="I13" s="133">
        <v>94.94382022471909</v>
      </c>
      <c r="J13" s="132">
        <v>0</v>
      </c>
      <c r="K13" s="133">
        <v>29.775280898876403</v>
      </c>
      <c r="L13" s="133">
        <v>0</v>
      </c>
      <c r="M13" s="135">
        <v>2.808988764044944</v>
      </c>
      <c r="N13" s="134">
        <v>14.044943820224717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/>
      <c r="AC13"/>
    </row>
    <row r="14" spans="1:29" s="5" customFormat="1" ht="21.75" customHeight="1">
      <c r="A14" s="61" t="str">
        <f>'1 Adult Part'!A15</f>
        <v>Greater New Bedford</v>
      </c>
      <c r="B14" s="131">
        <v>61.22448979591837</v>
      </c>
      <c r="C14" s="132">
        <v>24.489795918367346</v>
      </c>
      <c r="D14" s="133">
        <v>24.489795918367346</v>
      </c>
      <c r="E14" s="132">
        <v>8.843537414965986</v>
      </c>
      <c r="F14" s="132">
        <v>2.0408163265306123</v>
      </c>
      <c r="G14" s="133">
        <v>4.761904761904762</v>
      </c>
      <c r="H14" s="132">
        <v>4.761904761904762</v>
      </c>
      <c r="I14" s="133">
        <v>95.23809523809524</v>
      </c>
      <c r="J14" s="132">
        <v>1.3605442176870748</v>
      </c>
      <c r="K14" s="133">
        <v>9.523809523809524</v>
      </c>
      <c r="L14" s="133">
        <v>0</v>
      </c>
      <c r="M14" s="135">
        <v>8.16326530612245</v>
      </c>
      <c r="N14" s="134">
        <v>27.2108843537415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/>
      <c r="AC14"/>
    </row>
    <row r="15" spans="1:29" s="5" customFormat="1" ht="21.75" customHeight="1">
      <c r="A15" s="61" t="str">
        <f>'1 Adult Part'!A16</f>
        <v>Hampden</v>
      </c>
      <c r="B15" s="131">
        <v>52.9616724738676</v>
      </c>
      <c r="C15" s="132">
        <v>24.041811846689896</v>
      </c>
      <c r="D15" s="133">
        <v>27.177700348432055</v>
      </c>
      <c r="E15" s="132">
        <v>15.331010452961673</v>
      </c>
      <c r="F15" s="132">
        <v>4.878048780487805</v>
      </c>
      <c r="G15" s="133">
        <v>5.226480836236934</v>
      </c>
      <c r="H15" s="132">
        <v>5.923344947735192</v>
      </c>
      <c r="I15" s="133">
        <v>87.8048780487805</v>
      </c>
      <c r="J15" s="132">
        <v>2.7777777777777777</v>
      </c>
      <c r="K15" s="133">
        <v>47.386759581881535</v>
      </c>
      <c r="L15" s="133">
        <v>3.8194444444444446</v>
      </c>
      <c r="M15" s="135">
        <v>4.181184668989547</v>
      </c>
      <c r="N15" s="134">
        <v>18.81533101045296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/>
      <c r="AC15"/>
    </row>
    <row r="16" spans="1:29" s="5" customFormat="1" ht="21.75" customHeight="1">
      <c r="A16" s="61" t="str">
        <f>'1 Adult Part'!A17</f>
        <v>Merrimack Valley</v>
      </c>
      <c r="B16" s="131">
        <v>45.147679324894504</v>
      </c>
      <c r="C16" s="132">
        <v>54.43037974683545</v>
      </c>
      <c r="D16" s="133">
        <v>55.69620253164557</v>
      </c>
      <c r="E16" s="132">
        <v>3.375527426160338</v>
      </c>
      <c r="F16" s="132">
        <v>5.0632911392405076</v>
      </c>
      <c r="G16" s="133">
        <v>0.42194092827004226</v>
      </c>
      <c r="H16" s="132">
        <v>18.9873417721519</v>
      </c>
      <c r="I16" s="133">
        <v>94.9367088607595</v>
      </c>
      <c r="J16" s="132">
        <v>28.270042194092824</v>
      </c>
      <c r="K16" s="133">
        <v>32.91139240506329</v>
      </c>
      <c r="L16" s="133">
        <v>0</v>
      </c>
      <c r="M16" s="135">
        <v>4.219409282700422</v>
      </c>
      <c r="N16" s="134">
        <v>11.814345991561181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/>
      <c r="AC16"/>
    </row>
    <row r="17" spans="1:29" s="5" customFormat="1" ht="21.75" customHeight="1">
      <c r="A17" s="61" t="str">
        <f>'1 Adult Part'!A18</f>
        <v>Metro North</v>
      </c>
      <c r="B17" s="131">
        <v>59.52380952380953</v>
      </c>
      <c r="C17" s="132">
        <v>45.23809523809525</v>
      </c>
      <c r="D17" s="133">
        <v>5.238095238095238</v>
      </c>
      <c r="E17" s="132">
        <v>11.904761904761905</v>
      </c>
      <c r="F17" s="132">
        <v>12.857142857142858</v>
      </c>
      <c r="G17" s="133">
        <v>3.809523809523809</v>
      </c>
      <c r="H17" s="132">
        <v>0</v>
      </c>
      <c r="I17" s="133">
        <v>81.9047619047619</v>
      </c>
      <c r="J17" s="132">
        <v>0.4761904761904761</v>
      </c>
      <c r="K17" s="133">
        <v>17.61904761904762</v>
      </c>
      <c r="L17" s="133">
        <v>0</v>
      </c>
      <c r="M17" s="135">
        <v>0.9523809523809522</v>
      </c>
      <c r="N17" s="134">
        <v>9.047619047619047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/>
      <c r="AC17"/>
    </row>
    <row r="18" spans="1:29" s="5" customFormat="1" ht="21.75" customHeight="1">
      <c r="A18" s="61" t="str">
        <f>'1 Adult Part'!A19</f>
        <v>Metro South/West</v>
      </c>
      <c r="B18" s="131">
        <v>46.927374301675975</v>
      </c>
      <c r="C18" s="132">
        <v>37.98882681564246</v>
      </c>
      <c r="D18" s="133">
        <v>6.145251396648046</v>
      </c>
      <c r="E18" s="132">
        <v>10.614525139664805</v>
      </c>
      <c r="F18" s="132">
        <v>12.849162011173185</v>
      </c>
      <c r="G18" s="133">
        <v>3.9106145251396653</v>
      </c>
      <c r="H18" s="132">
        <v>1.1173184357541899</v>
      </c>
      <c r="I18" s="133">
        <v>86.59217877094972</v>
      </c>
      <c r="J18" s="132">
        <v>0.5586592178770949</v>
      </c>
      <c r="K18" s="133">
        <v>1.675977653631285</v>
      </c>
      <c r="L18" s="133">
        <v>0</v>
      </c>
      <c r="M18" s="135">
        <v>5.58659217877095</v>
      </c>
      <c r="N18" s="134">
        <v>13.966480446927376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/>
      <c r="AC18"/>
    </row>
    <row r="19" spans="1:29" s="5" customFormat="1" ht="21.75" customHeight="1">
      <c r="A19" s="61" t="str">
        <f>'1 Adult Part'!A20</f>
        <v>North Central Mass</v>
      </c>
      <c r="B19" s="131">
        <v>39.02439024390244</v>
      </c>
      <c r="C19" s="132">
        <v>34.146341463414636</v>
      </c>
      <c r="D19" s="133">
        <v>7.317073170731708</v>
      </c>
      <c r="E19" s="132">
        <v>4.878048780487805</v>
      </c>
      <c r="F19" s="132">
        <v>2.4390243902439024</v>
      </c>
      <c r="G19" s="133">
        <v>0</v>
      </c>
      <c r="H19" s="132">
        <v>0</v>
      </c>
      <c r="I19" s="133">
        <v>92.6829268292683</v>
      </c>
      <c r="J19" s="132">
        <v>0</v>
      </c>
      <c r="K19" s="133">
        <v>26.829268292682926</v>
      </c>
      <c r="L19" s="133">
        <v>0</v>
      </c>
      <c r="M19" s="135">
        <v>7.317073170731708</v>
      </c>
      <c r="N19" s="134">
        <v>4.878048780487805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/>
      <c r="AC19"/>
    </row>
    <row r="20" spans="1:29" s="5" customFormat="1" ht="21.75" customHeight="1">
      <c r="A20" s="61" t="str">
        <f>'1 Adult Part'!A21</f>
        <v>North Shore</v>
      </c>
      <c r="B20" s="131">
        <v>60.714285714285715</v>
      </c>
      <c r="C20" s="132">
        <v>34.285714285714285</v>
      </c>
      <c r="D20" s="133">
        <v>5.714285714285714</v>
      </c>
      <c r="E20" s="132">
        <v>7.142857142857143</v>
      </c>
      <c r="F20" s="132">
        <v>1.4285714285714286</v>
      </c>
      <c r="G20" s="133">
        <v>0.7142857142857143</v>
      </c>
      <c r="H20" s="132">
        <v>0</v>
      </c>
      <c r="I20" s="133">
        <v>93.57142857142857</v>
      </c>
      <c r="J20" s="132">
        <v>0</v>
      </c>
      <c r="K20" s="133">
        <v>1.4285714285714286</v>
      </c>
      <c r="L20" s="133">
        <v>0</v>
      </c>
      <c r="M20" s="135">
        <v>4.285714285714286</v>
      </c>
      <c r="N20" s="134">
        <v>6.428571428571429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/>
      <c r="AC20"/>
    </row>
    <row r="21" spans="1:29" s="5" customFormat="1" ht="21.75" customHeight="1" thickBot="1">
      <c r="A21" s="63" t="str">
        <f>'1 Adult Part'!A22</f>
        <v>South Shore</v>
      </c>
      <c r="B21" s="137">
        <v>53.246753246753244</v>
      </c>
      <c r="C21" s="138">
        <v>38.96103896103896</v>
      </c>
      <c r="D21" s="139">
        <v>3.8961038961038965</v>
      </c>
      <c r="E21" s="138">
        <v>7.792207792207793</v>
      </c>
      <c r="F21" s="138">
        <v>14.285714285714286</v>
      </c>
      <c r="G21" s="139">
        <v>6.493506493506493</v>
      </c>
      <c r="H21" s="138">
        <v>3.8961038961038965</v>
      </c>
      <c r="I21" s="139">
        <v>94.8051948051948</v>
      </c>
      <c r="J21" s="138">
        <v>2.5316455696202538</v>
      </c>
      <c r="K21" s="139">
        <v>3.8961038961038965</v>
      </c>
      <c r="L21" s="139">
        <v>0</v>
      </c>
      <c r="M21" s="141">
        <v>1.298701298701299</v>
      </c>
      <c r="N21" s="140">
        <v>3.8961038961038965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/>
      <c r="AC21"/>
    </row>
    <row r="22" spans="1:29" s="5" customFormat="1" ht="21.75" customHeight="1" thickBot="1">
      <c r="A22" s="64" t="s">
        <v>10</v>
      </c>
      <c r="B22" s="143">
        <v>50.425618159708144</v>
      </c>
      <c r="C22" s="145">
        <v>36.60316173490069</v>
      </c>
      <c r="D22" s="144">
        <v>14.99797324685853</v>
      </c>
      <c r="E22" s="144">
        <v>10.660721524118362</v>
      </c>
      <c r="F22" s="146">
        <v>7.661126874746656</v>
      </c>
      <c r="G22" s="144">
        <v>3.850830968788001</v>
      </c>
      <c r="H22" s="146">
        <v>5.229023104985813</v>
      </c>
      <c r="I22" s="146">
        <v>90.83907580056749</v>
      </c>
      <c r="J22" s="146">
        <v>3.5627530364372473</v>
      </c>
      <c r="K22" s="144">
        <v>19.53790028374544</v>
      </c>
      <c r="L22" s="144">
        <v>0.48582995951417</v>
      </c>
      <c r="M22" s="147">
        <v>5.26955816781516</v>
      </c>
      <c r="N22" s="140">
        <v>11.836238346169436</v>
      </c>
      <c r="O22" s="3"/>
      <c r="P22" s="4"/>
      <c r="Q22" s="6"/>
      <c r="R22" s="7"/>
      <c r="S22" s="7"/>
      <c r="T22" s="7"/>
      <c r="U22" s="7"/>
      <c r="V22" s="7"/>
      <c r="W22" s="4"/>
      <c r="X22" s="4"/>
      <c r="Y22" s="4"/>
      <c r="Z22" s="4"/>
      <c r="AA22" s="4"/>
      <c r="AB22"/>
      <c r="AC22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lastPrinted>2017-02-22T16:55:14Z</cp:lastPrinted>
  <dcterms:created xsi:type="dcterms:W3CDTF">2002-10-30T15:58:39Z</dcterms:created>
  <dcterms:modified xsi:type="dcterms:W3CDTF">2018-02-20T19:32:52Z</dcterms:modified>
  <cp:category/>
  <cp:version/>
  <cp:contentType/>
  <cp:contentStatus/>
</cp:coreProperties>
</file>