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WIB'!$A$1:$G$93</definedName>
  </definedNames>
  <calcPr fullCalcOnLoad="1"/>
</workbook>
</file>

<file path=xl/sharedStrings.xml><?xml version="1.0" encoding="utf-8"?>
<sst xmlns="http://schemas.openxmlformats.org/spreadsheetml/2006/main" count="307" uniqueCount="148">
  <si>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</si>
  <si>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</si>
  <si>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</si>
  <si>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</si>
  <si>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</si>
  <si>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</si>
  <si>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</si>
  <si>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</si>
  <si>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</si>
  <si>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</si>
  <si>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</si>
  <si>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</si>
  <si>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</si>
  <si>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</si>
  <si>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CT EOL 18CCNCENWIA</t>
  </si>
  <si>
    <t xml:space="preserve">FY18 YOUTH </t>
  </si>
  <si>
    <t>APRIL 1, 2017- JUNE 30, 2018</t>
  </si>
  <si>
    <t>FWIAYTH18</t>
  </si>
  <si>
    <t>7003-1631</t>
  </si>
  <si>
    <t>JULY 1, 2018- JUNE 30, 2019</t>
  </si>
  <si>
    <t>JULY 1, 2019- JUNE 30, 2020</t>
  </si>
  <si>
    <t>FY18 ADULT</t>
  </si>
  <si>
    <t>JULY 1, 2017- JUNE 30, 2018</t>
  </si>
  <si>
    <t>7003-1630</t>
  </si>
  <si>
    <t>FY18 DISLOCATED WORKER</t>
  </si>
  <si>
    <t>7003-1778</t>
  </si>
  <si>
    <t>TO ADD WIOA FUNDS</t>
  </si>
  <si>
    <t>BUDGET SHEET #1</t>
  </si>
  <si>
    <t>BUDGET SHEET #1 AUGUST 31, 2017</t>
  </si>
  <si>
    <t>INITIAL BUDGET AUGUST 31, 2017</t>
  </si>
  <si>
    <t>TO ADD FY18 ADULT &amp; DISLOCATED WORKER FUNDS</t>
  </si>
  <si>
    <t>FWIAADT18A</t>
  </si>
  <si>
    <t>FWIADWK18A</t>
  </si>
  <si>
    <t>BUDGET SHEET #2</t>
  </si>
  <si>
    <t>CT EOL 18CCNCENSOSWTF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</si>
  <si>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</si>
  <si>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</si>
  <si>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</si>
  <si>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</si>
  <si>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</si>
  <si>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</si>
  <si>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</si>
  <si>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</si>
  <si>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</si>
  <si>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18CCNCENNEGREA</t>
  </si>
  <si>
    <t>FMIDEI5P2E</t>
  </si>
  <si>
    <t>7002-6626</t>
  </si>
  <si>
    <t>GD60</t>
  </si>
  <si>
    <t>DISABILITY EMPLOYMENT INITIATIVE V (JULY 1, 2016-JUNE - MARCH 31, 2018</t>
  </si>
  <si>
    <t>BUDGET SHEET #3 SEPTEMBER 26, 2017</t>
  </si>
  <si>
    <t>TO ADD VARIOUS FUNDS</t>
  </si>
  <si>
    <t>JAN 1, 2018-JUNE 30, 2018</t>
  </si>
  <si>
    <t>FUIREA17</t>
  </si>
  <si>
    <t xml:space="preserve">    7002-6624                </t>
  </si>
  <si>
    <t xml:space="preserve">   REA7</t>
  </si>
  <si>
    <t>REA7 (JAN 1, 2017 - JUNE 30, 2019)</t>
  </si>
  <si>
    <t>CT EOL 18CCNCENWP</t>
  </si>
  <si>
    <t>WP 90%</t>
  </si>
  <si>
    <t>FES2017</t>
  </si>
  <si>
    <t xml:space="preserve">J105 </t>
  </si>
  <si>
    <t>CT EOL 18CCNCENTRADE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</si>
  <si>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</si>
  <si>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</si>
  <si>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</si>
  <si>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</si>
  <si>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</si>
  <si>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</si>
  <si>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</si>
  <si>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</si>
  <si>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</si>
  <si>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&amp; TRADE FUNDS</t>
  </si>
  <si>
    <t>BUDGET SHEET #5</t>
  </si>
  <si>
    <t>FES2018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</si>
  <si>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</si>
  <si>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</si>
  <si>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</si>
  <si>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</si>
  <si>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</si>
  <si>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</si>
  <si>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</si>
  <si>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</si>
  <si>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</si>
  <si>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</si>
  <si>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BUDGET SHEET #4 SEPTEMBER 28, 2017</t>
  </si>
  <si>
    <t>TO ADD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</si>
  <si>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</si>
  <si>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</si>
  <si>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</si>
  <si>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</si>
  <si>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</si>
  <si>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</si>
  <si>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</si>
  <si>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</si>
  <si>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</si>
  <si>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</si>
  <si>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</si>
  <si>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</si>
  <si>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BUDGET SHEET #9</t>
  </si>
  <si>
    <t>RAPID RESPONSE IN HOUSE</t>
  </si>
  <si>
    <t>CT EOL 18CCNCENVETSUI</t>
  </si>
  <si>
    <t>WIOA OVERHEAD</t>
  </si>
  <si>
    <t>DVOP</t>
  </si>
  <si>
    <t>FVETS2018</t>
  </si>
  <si>
    <t>7002-6628</t>
  </si>
  <si>
    <t>J209</t>
  </si>
  <si>
    <t>TO ADD RAPID RESPONSE, WIOA OH,  WP 90% AND WP 10% FUNDS</t>
  </si>
  <si>
    <t>BUDGET SHEET #9 JANUARY 3, 2018</t>
  </si>
  <si>
    <t>BUDGET SHEET #10</t>
  </si>
  <si>
    <t>DEI V (10.1.14-3.31.18)</t>
  </si>
  <si>
    <t xml:space="preserve">7002-6626 </t>
  </si>
  <si>
    <t>TO ADD DEI V FUNDS</t>
  </si>
  <si>
    <t>BUDGET SHEET #10 JANUARY 10, 2018</t>
  </si>
  <si>
    <t>BUDGET SHEET #11</t>
  </si>
  <si>
    <t>FY17 ADULT</t>
  </si>
  <si>
    <t>FY17 DISLOCATED WORKER</t>
  </si>
  <si>
    <t>FWIAADT17B </t>
  </si>
  <si>
    <t>FWIADWK17B</t>
  </si>
  <si>
    <t>BUDGET SHEET #11 FEBRUARY 2, 2018</t>
  </si>
  <si>
    <t>TO ADD FY17 WIOA FUNDS</t>
  </si>
  <si>
    <t>BUDGET SHEET #12</t>
  </si>
  <si>
    <t>JAN 1, 2017-DEC 31, 2017</t>
  </si>
  <si>
    <t>FY17 WP 90%</t>
  </si>
  <si>
    <t>TO TRANSFER BALANCES FROM EMPLOYMENT LINKS</t>
  </si>
  <si>
    <t>WP 90% (REA7)</t>
  </si>
  <si>
    <t>BUDGET SHEET #12 FEBRUARY 16, 2018</t>
  </si>
  <si>
    <t>BUDGET SHEET #13</t>
  </si>
  <si>
    <t>TO ADD FUNDS FOR INFRASTRUCTURE COSTS</t>
  </si>
  <si>
    <t>BUDGET SHEET #13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</si>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</sst>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7" fontId="12" fillId="0" borderId="12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7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5" fontId="12" fillId="0" borderId="10" xfId="0" applyNumberFormat="1" applyFont="1" applyFill="1" applyBorder="1" applyAlignment="1">
      <alignment horizontal="center" wrapText="1"/>
    </xf>
    <xf numFmtId="5" fontId="12" fillId="0" borderId="12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5" fontId="12" fillId="0" borderId="14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2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3">
      <selection activeCell="C35" sqref="C35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7109375" style="4" hidden="1" customWidth="1"/>
    <col min="8" max="13" width="18.57421875" style="4" hidden="1" customWidth="1"/>
    <col min="14" max="15" width="19.7109375" style="4" hidden="1" customWidth="1"/>
    <col min="16" max="19" width="18.57421875" style="4" hidden="1" customWidth="1"/>
    <col min="20" max="20" width="18.57421875" style="4" customWidth="1"/>
    <col min="21" max="21" width="15.00390625" style="3" hidden="1" customWidth="1"/>
    <col min="22" max="22" width="9.140625" style="3" customWidth="1"/>
    <col min="23" max="23" width="12.00390625" style="3" bestFit="1" customWidth="1"/>
    <col min="24" max="16384" width="9.140625" style="3" customWidth="1"/>
  </cols>
  <sheetData>
    <row r="1" spans="2:20" ht="29.25" customHeight="1">
      <c r="B1" s="83" t="s">
        <v>10</v>
      </c>
      <c r="C1" s="84"/>
      <c r="D1" s="84"/>
      <c r="E1" s="84"/>
      <c r="F1" s="84"/>
      <c r="G1" s="84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21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13" t="s">
        <v>27</v>
      </c>
      <c r="I4" s="13" t="s">
        <v>33</v>
      </c>
      <c r="J4" s="13" t="s">
        <v>43</v>
      </c>
      <c r="K4" s="13" t="s">
        <v>65</v>
      </c>
      <c r="L4" s="13" t="s">
        <v>71</v>
      </c>
      <c r="M4" s="13" t="s">
        <v>85</v>
      </c>
      <c r="N4" s="13" t="s">
        <v>91</v>
      </c>
      <c r="O4" s="13" t="s">
        <v>94</v>
      </c>
      <c r="P4" s="13" t="s">
        <v>97</v>
      </c>
      <c r="Q4" s="13" t="s">
        <v>107</v>
      </c>
      <c r="R4" s="13" t="s">
        <v>112</v>
      </c>
      <c r="S4" s="13" t="s">
        <v>119</v>
      </c>
      <c r="T4" s="13" t="s">
        <v>125</v>
      </c>
      <c r="U4" s="14" t="s">
        <v>6</v>
      </c>
    </row>
    <row r="5" spans="1:21" s="9" customFormat="1" ht="15" customHeight="1">
      <c r="A5" s="8"/>
      <c r="B5" s="16"/>
      <c r="C5" s="25"/>
      <c r="D5" s="25"/>
      <c r="E5" s="25"/>
      <c r="F5" s="20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9"/>
    </row>
    <row r="6" spans="1:21" s="7" customFormat="1" ht="16.5">
      <c r="A6" s="26" t="s">
        <v>8</v>
      </c>
      <c r="B6" s="16"/>
      <c r="C6" s="23"/>
      <c r="D6" s="23"/>
      <c r="E6" s="24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9" t="s">
        <v>12</v>
      </c>
    </row>
    <row r="7" spans="1:21" s="31" customFormat="1" ht="24.75" customHeight="1">
      <c r="A7" s="30" t="s">
        <v>14</v>
      </c>
      <c r="B7" s="16"/>
      <c r="C7" s="23"/>
      <c r="D7" s="23"/>
      <c r="E7" s="24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9" t="s">
        <v>12</v>
      </c>
    </row>
    <row r="8" spans="1:21" s="15" customFormat="1" ht="16.5" hidden="1">
      <c r="A8" s="42" t="s">
        <v>15</v>
      </c>
      <c r="B8" s="29" t="s">
        <v>16</v>
      </c>
      <c r="C8" s="43" t="s">
        <v>17</v>
      </c>
      <c r="D8" s="18" t="s">
        <v>18</v>
      </c>
      <c r="E8" s="43">
        <v>6201</v>
      </c>
      <c r="F8" s="29">
        <v>17.259</v>
      </c>
      <c r="G8" s="22">
        <v>443955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44">
        <f aca="true" t="shared" si="0" ref="U8:U46">SUM(G8:P8)</f>
        <v>443955</v>
      </c>
    </row>
    <row r="9" spans="1:21" s="15" customFormat="1" ht="16.5" hidden="1">
      <c r="A9" s="30" t="s">
        <v>15</v>
      </c>
      <c r="B9" s="29" t="s">
        <v>19</v>
      </c>
      <c r="C9" s="43" t="s">
        <v>17</v>
      </c>
      <c r="D9" s="18" t="s">
        <v>18</v>
      </c>
      <c r="E9" s="43">
        <v>6201</v>
      </c>
      <c r="F9" s="29">
        <v>17.259</v>
      </c>
      <c r="G9" s="22">
        <v>1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44">
        <f t="shared" si="0"/>
        <v>1</v>
      </c>
    </row>
    <row r="10" spans="1:21" s="15" customFormat="1" ht="16.5" hidden="1">
      <c r="A10" s="30" t="s">
        <v>15</v>
      </c>
      <c r="B10" s="29" t="s">
        <v>20</v>
      </c>
      <c r="C10" s="43" t="s">
        <v>17</v>
      </c>
      <c r="D10" s="18" t="s">
        <v>18</v>
      </c>
      <c r="E10" s="43">
        <v>6201</v>
      </c>
      <c r="F10" s="29">
        <v>17.259</v>
      </c>
      <c r="G10" s="22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44">
        <f t="shared" si="0"/>
        <v>1</v>
      </c>
    </row>
    <row r="11" spans="1:21" s="15" customFormat="1" ht="16.5" hidden="1">
      <c r="A11" s="8"/>
      <c r="B11" s="16"/>
      <c r="C11" s="20"/>
      <c r="D11" s="21"/>
      <c r="E11" s="16"/>
      <c r="F11" s="1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44">
        <f t="shared" si="0"/>
        <v>0</v>
      </c>
    </row>
    <row r="12" spans="1:21" s="15" customFormat="1" ht="16.5" hidden="1">
      <c r="A12" s="30" t="s">
        <v>21</v>
      </c>
      <c r="B12" s="29" t="s">
        <v>22</v>
      </c>
      <c r="C12" s="43" t="s">
        <v>31</v>
      </c>
      <c r="D12" s="43" t="s">
        <v>23</v>
      </c>
      <c r="E12" s="43">
        <v>6202</v>
      </c>
      <c r="F12" s="43">
        <v>17.258</v>
      </c>
      <c r="G12" s="45"/>
      <c r="H12" s="22">
        <v>57575</v>
      </c>
      <c r="I12" s="22"/>
      <c r="J12" s="22"/>
      <c r="K12" s="22"/>
      <c r="L12" s="22"/>
      <c r="M12" s="22"/>
      <c r="N12" s="22"/>
      <c r="O12" s="22">
        <v>-12748</v>
      </c>
      <c r="P12" s="22"/>
      <c r="Q12" s="22"/>
      <c r="R12" s="22"/>
      <c r="S12" s="22"/>
      <c r="T12" s="22"/>
      <c r="U12" s="44">
        <f t="shared" si="0"/>
        <v>44827</v>
      </c>
    </row>
    <row r="13" spans="1:21" s="15" customFormat="1" ht="16.5" hidden="1">
      <c r="A13" s="30" t="s">
        <v>21</v>
      </c>
      <c r="B13" s="29" t="s">
        <v>19</v>
      </c>
      <c r="C13" s="43" t="s">
        <v>31</v>
      </c>
      <c r="D13" s="43" t="s">
        <v>23</v>
      </c>
      <c r="E13" s="43">
        <v>6202</v>
      </c>
      <c r="F13" s="43">
        <v>17.258</v>
      </c>
      <c r="G13" s="45"/>
      <c r="H13" s="22">
        <v>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44">
        <f t="shared" si="0"/>
        <v>1</v>
      </c>
    </row>
    <row r="14" spans="1:21" s="15" customFormat="1" ht="16.5" hidden="1">
      <c r="A14" s="30" t="s">
        <v>21</v>
      </c>
      <c r="B14" s="29" t="s">
        <v>20</v>
      </c>
      <c r="C14" s="43" t="s">
        <v>31</v>
      </c>
      <c r="D14" s="43" t="s">
        <v>23</v>
      </c>
      <c r="E14" s="43">
        <v>6202</v>
      </c>
      <c r="F14" s="43">
        <v>17.258</v>
      </c>
      <c r="G14" s="45"/>
      <c r="H14" s="28">
        <v>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44">
        <f t="shared" si="0"/>
        <v>1</v>
      </c>
    </row>
    <row r="15" spans="1:21" s="15" customFormat="1" ht="16.5" hidden="1">
      <c r="A15" s="30"/>
      <c r="B15" s="29"/>
      <c r="C15" s="43"/>
      <c r="D15" s="43"/>
      <c r="E15" s="43"/>
      <c r="F15" s="43"/>
      <c r="G15" s="45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44">
        <f t="shared" si="0"/>
        <v>0</v>
      </c>
    </row>
    <row r="16" spans="1:21" s="15" customFormat="1" ht="15" customHeight="1" hidden="1">
      <c r="A16" s="30" t="s">
        <v>24</v>
      </c>
      <c r="B16" s="29" t="s">
        <v>22</v>
      </c>
      <c r="C16" s="43" t="s">
        <v>32</v>
      </c>
      <c r="D16" s="43" t="s">
        <v>25</v>
      </c>
      <c r="E16" s="43">
        <v>6203</v>
      </c>
      <c r="F16" s="43">
        <v>17.278</v>
      </c>
      <c r="G16" s="45"/>
      <c r="H16" s="28">
        <v>75296</v>
      </c>
      <c r="I16" s="28"/>
      <c r="J16" s="28"/>
      <c r="K16" s="28"/>
      <c r="L16" s="28"/>
      <c r="M16" s="28"/>
      <c r="N16" s="28"/>
      <c r="O16" s="28">
        <v>-18824</v>
      </c>
      <c r="P16" s="28"/>
      <c r="Q16" s="28"/>
      <c r="R16" s="28"/>
      <c r="S16" s="28"/>
      <c r="T16" s="28"/>
      <c r="U16" s="44">
        <f t="shared" si="0"/>
        <v>56472</v>
      </c>
    </row>
    <row r="17" spans="1:21" s="15" customFormat="1" ht="14.25" customHeight="1" hidden="1">
      <c r="A17" s="30" t="s">
        <v>24</v>
      </c>
      <c r="B17" s="29" t="s">
        <v>19</v>
      </c>
      <c r="C17" s="43" t="s">
        <v>32</v>
      </c>
      <c r="D17" s="43" t="s">
        <v>25</v>
      </c>
      <c r="E17" s="43">
        <v>6203</v>
      </c>
      <c r="F17" s="43">
        <v>17.278</v>
      </c>
      <c r="G17" s="45"/>
      <c r="H17" s="28">
        <v>1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44">
        <f t="shared" si="0"/>
        <v>1</v>
      </c>
    </row>
    <row r="18" spans="1:21" s="32" customFormat="1" ht="15.75" customHeight="1" hidden="1">
      <c r="A18" s="30" t="s">
        <v>24</v>
      </c>
      <c r="B18" s="29" t="s">
        <v>20</v>
      </c>
      <c r="C18" s="43" t="s">
        <v>32</v>
      </c>
      <c r="D18" s="43" t="s">
        <v>25</v>
      </c>
      <c r="E18" s="43">
        <v>6203</v>
      </c>
      <c r="F18" s="43">
        <v>17.278</v>
      </c>
      <c r="G18" s="46"/>
      <c r="H18" s="28">
        <v>1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44">
        <f t="shared" si="0"/>
        <v>1</v>
      </c>
    </row>
    <row r="19" spans="1:21" s="32" customFormat="1" ht="15.75" customHeight="1" hidden="1">
      <c r="A19" s="51"/>
      <c r="B19" s="29"/>
      <c r="C19" s="43"/>
      <c r="D19" s="43"/>
      <c r="E19" s="43"/>
      <c r="F19" s="52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44">
        <f t="shared" si="0"/>
        <v>0</v>
      </c>
    </row>
    <row r="20" spans="1:21" s="32" customFormat="1" ht="15.75" customHeight="1" hidden="1">
      <c r="A20" s="30" t="s">
        <v>21</v>
      </c>
      <c r="B20" s="29" t="s">
        <v>86</v>
      </c>
      <c r="C20" s="43" t="s">
        <v>87</v>
      </c>
      <c r="D20" s="43" t="s">
        <v>23</v>
      </c>
      <c r="E20" s="43">
        <v>6202</v>
      </c>
      <c r="F20" s="43">
        <v>17.258</v>
      </c>
      <c r="G20" s="46"/>
      <c r="H20" s="28"/>
      <c r="I20" s="28"/>
      <c r="J20" s="28"/>
      <c r="K20" s="28"/>
      <c r="L20" s="28"/>
      <c r="M20" s="28">
        <f>391867-2</f>
        <v>391865</v>
      </c>
      <c r="N20" s="28"/>
      <c r="O20" s="28">
        <v>12748</v>
      </c>
      <c r="P20" s="28"/>
      <c r="Q20" s="28"/>
      <c r="R20" s="28"/>
      <c r="S20" s="28"/>
      <c r="T20" s="28"/>
      <c r="U20" s="44">
        <f t="shared" si="0"/>
        <v>404613</v>
      </c>
    </row>
    <row r="21" spans="1:21" s="32" customFormat="1" ht="15.75" customHeight="1" hidden="1">
      <c r="A21" s="30" t="s">
        <v>21</v>
      </c>
      <c r="B21" s="29" t="s">
        <v>19</v>
      </c>
      <c r="C21" s="43" t="s">
        <v>87</v>
      </c>
      <c r="D21" s="43" t="s">
        <v>23</v>
      </c>
      <c r="E21" s="43">
        <v>6202</v>
      </c>
      <c r="F21" s="43">
        <v>17.258</v>
      </c>
      <c r="G21" s="46"/>
      <c r="H21" s="28"/>
      <c r="I21" s="28"/>
      <c r="J21" s="28"/>
      <c r="K21" s="28"/>
      <c r="L21" s="28"/>
      <c r="M21" s="28">
        <v>1</v>
      </c>
      <c r="N21" s="28"/>
      <c r="O21" s="28"/>
      <c r="P21" s="28"/>
      <c r="Q21" s="28"/>
      <c r="R21" s="28"/>
      <c r="S21" s="28"/>
      <c r="T21" s="28"/>
      <c r="U21" s="44">
        <f t="shared" si="0"/>
        <v>1</v>
      </c>
    </row>
    <row r="22" spans="1:21" s="32" customFormat="1" ht="15.75" customHeight="1" hidden="1">
      <c r="A22" s="30" t="s">
        <v>21</v>
      </c>
      <c r="B22" s="29" t="s">
        <v>20</v>
      </c>
      <c r="C22" s="43" t="s">
        <v>87</v>
      </c>
      <c r="D22" s="43" t="s">
        <v>23</v>
      </c>
      <c r="E22" s="43">
        <v>6202</v>
      </c>
      <c r="F22" s="43">
        <v>17.258</v>
      </c>
      <c r="G22" s="46"/>
      <c r="H22" s="28"/>
      <c r="I22" s="28"/>
      <c r="J22" s="28"/>
      <c r="K22" s="28"/>
      <c r="L22" s="28"/>
      <c r="M22" s="28">
        <v>1</v>
      </c>
      <c r="N22" s="28"/>
      <c r="O22" s="28"/>
      <c r="P22" s="28"/>
      <c r="Q22" s="28"/>
      <c r="R22" s="28"/>
      <c r="S22" s="28"/>
      <c r="T22" s="28"/>
      <c r="U22" s="44">
        <f t="shared" si="0"/>
        <v>1</v>
      </c>
    </row>
    <row r="23" spans="1:21" s="32" customFormat="1" ht="15.75" customHeight="1" hidden="1">
      <c r="A23" s="66"/>
      <c r="B23" s="16"/>
      <c r="C23" s="23"/>
      <c r="D23" s="23"/>
      <c r="E23" s="24"/>
      <c r="F23" s="21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44">
        <f t="shared" si="0"/>
        <v>0</v>
      </c>
    </row>
    <row r="24" spans="1:21" s="32" customFormat="1" ht="15.75" customHeight="1" hidden="1">
      <c r="A24" s="30" t="s">
        <v>24</v>
      </c>
      <c r="B24" s="29" t="s">
        <v>86</v>
      </c>
      <c r="C24" s="43" t="s">
        <v>88</v>
      </c>
      <c r="D24" s="43" t="s">
        <v>25</v>
      </c>
      <c r="E24" s="43">
        <v>6203</v>
      </c>
      <c r="F24" s="43">
        <v>17.278</v>
      </c>
      <c r="G24" s="46"/>
      <c r="H24" s="28"/>
      <c r="I24" s="28"/>
      <c r="J24" s="28"/>
      <c r="K24" s="28"/>
      <c r="L24" s="28"/>
      <c r="M24" s="28">
        <f>398449-2</f>
        <v>398447</v>
      </c>
      <c r="N24" s="28"/>
      <c r="O24" s="28">
        <v>18824</v>
      </c>
      <c r="P24" s="28"/>
      <c r="Q24" s="28"/>
      <c r="R24" s="28"/>
      <c r="S24" s="28"/>
      <c r="T24" s="28"/>
      <c r="U24" s="44">
        <f t="shared" si="0"/>
        <v>417271</v>
      </c>
    </row>
    <row r="25" spans="1:21" s="32" customFormat="1" ht="15.75" customHeight="1" hidden="1">
      <c r="A25" s="30" t="s">
        <v>24</v>
      </c>
      <c r="B25" s="29" t="s">
        <v>19</v>
      </c>
      <c r="C25" s="43" t="s">
        <v>88</v>
      </c>
      <c r="D25" s="43" t="s">
        <v>25</v>
      </c>
      <c r="E25" s="43">
        <v>6203</v>
      </c>
      <c r="F25" s="43">
        <v>17.278</v>
      </c>
      <c r="G25" s="46"/>
      <c r="H25" s="28"/>
      <c r="I25" s="28"/>
      <c r="J25" s="28"/>
      <c r="K25" s="28"/>
      <c r="L25" s="28"/>
      <c r="M25" s="28">
        <v>1</v>
      </c>
      <c r="N25" s="28"/>
      <c r="O25" s="28"/>
      <c r="P25" s="28"/>
      <c r="Q25" s="28"/>
      <c r="R25" s="28"/>
      <c r="S25" s="28"/>
      <c r="T25" s="28"/>
      <c r="U25" s="44">
        <f t="shared" si="0"/>
        <v>1</v>
      </c>
    </row>
    <row r="26" spans="1:21" s="32" customFormat="1" ht="15.75" customHeight="1" hidden="1">
      <c r="A26" s="30" t="s">
        <v>24</v>
      </c>
      <c r="B26" s="29" t="s">
        <v>20</v>
      </c>
      <c r="C26" s="43" t="s">
        <v>88</v>
      </c>
      <c r="D26" s="43" t="s">
        <v>25</v>
      </c>
      <c r="E26" s="43">
        <v>6203</v>
      </c>
      <c r="F26" s="43">
        <v>17.278</v>
      </c>
      <c r="G26" s="46"/>
      <c r="H26" s="28"/>
      <c r="I26" s="28"/>
      <c r="J26" s="28"/>
      <c r="K26" s="28"/>
      <c r="L26" s="28"/>
      <c r="M26" s="28">
        <v>1</v>
      </c>
      <c r="N26" s="28"/>
      <c r="O26" s="28"/>
      <c r="P26" s="28"/>
      <c r="Q26" s="28"/>
      <c r="R26" s="28"/>
      <c r="S26" s="28"/>
      <c r="T26" s="28"/>
      <c r="U26" s="44">
        <f t="shared" si="0"/>
        <v>1</v>
      </c>
    </row>
    <row r="27" spans="1:21" s="32" customFormat="1" ht="15.75" customHeight="1" hidden="1">
      <c r="A27" s="30" t="s">
        <v>98</v>
      </c>
      <c r="B27" s="29" t="s">
        <v>22</v>
      </c>
      <c r="C27" s="62" t="s">
        <v>32</v>
      </c>
      <c r="D27" s="62" t="s">
        <v>25</v>
      </c>
      <c r="E27" s="63">
        <v>6223</v>
      </c>
      <c r="F27" s="18">
        <v>17.278</v>
      </c>
      <c r="G27" s="46"/>
      <c r="H27" s="28"/>
      <c r="I27" s="28"/>
      <c r="J27" s="28"/>
      <c r="K27" s="28"/>
      <c r="L27" s="28"/>
      <c r="M27" s="28"/>
      <c r="N27" s="28"/>
      <c r="O27" s="28"/>
      <c r="P27" s="28">
        <v>1152</v>
      </c>
      <c r="Q27" s="28"/>
      <c r="R27" s="28"/>
      <c r="S27" s="28"/>
      <c r="T27" s="28"/>
      <c r="U27" s="44">
        <f t="shared" si="0"/>
        <v>1152</v>
      </c>
    </row>
    <row r="28" spans="1:21" s="32" customFormat="1" ht="15.75" customHeight="1" hidden="1">
      <c r="A28" s="30" t="s">
        <v>100</v>
      </c>
      <c r="B28" s="29" t="s">
        <v>22</v>
      </c>
      <c r="C28" s="43" t="s">
        <v>88</v>
      </c>
      <c r="D28" s="69" t="s">
        <v>25</v>
      </c>
      <c r="E28" s="43">
        <v>6208</v>
      </c>
      <c r="F28" s="70">
        <v>17.278</v>
      </c>
      <c r="G28" s="46"/>
      <c r="H28" s="28"/>
      <c r="I28" s="28"/>
      <c r="J28" s="28"/>
      <c r="K28" s="28"/>
      <c r="L28" s="28"/>
      <c r="M28" s="28"/>
      <c r="N28" s="28"/>
      <c r="O28" s="28"/>
      <c r="P28" s="28">
        <f>15000*0.34</f>
        <v>5100</v>
      </c>
      <c r="Q28" s="28"/>
      <c r="R28" s="28"/>
      <c r="S28" s="28"/>
      <c r="T28" s="28"/>
      <c r="U28" s="44">
        <f t="shared" si="0"/>
        <v>5100</v>
      </c>
    </row>
    <row r="29" spans="1:21" s="32" customFormat="1" ht="15.75" customHeight="1" hidden="1">
      <c r="A29" s="30" t="s">
        <v>100</v>
      </c>
      <c r="B29" s="29" t="s">
        <v>22</v>
      </c>
      <c r="C29" s="43" t="s">
        <v>88</v>
      </c>
      <c r="D29" s="69" t="s">
        <v>25</v>
      </c>
      <c r="E29" s="43">
        <v>6209</v>
      </c>
      <c r="F29" s="70">
        <v>17.278</v>
      </c>
      <c r="G29" s="46"/>
      <c r="H29" s="28"/>
      <c r="I29" s="28"/>
      <c r="J29" s="28"/>
      <c r="K29" s="28"/>
      <c r="L29" s="28"/>
      <c r="M29" s="28"/>
      <c r="N29" s="28"/>
      <c r="O29" s="28"/>
      <c r="P29" s="28">
        <f>15000*0.66</f>
        <v>9900</v>
      </c>
      <c r="Q29" s="28"/>
      <c r="R29" s="28"/>
      <c r="S29" s="28"/>
      <c r="T29" s="28"/>
      <c r="U29" s="44">
        <f t="shared" si="0"/>
        <v>9900</v>
      </c>
    </row>
    <row r="30" spans="1:21" s="32" customFormat="1" ht="15.75" customHeight="1" hidden="1">
      <c r="A30" s="30"/>
      <c r="B30" s="29"/>
      <c r="C30" s="43"/>
      <c r="D30" s="69"/>
      <c r="E30" s="43"/>
      <c r="F30" s="77"/>
      <c r="G30" s="46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44"/>
    </row>
    <row r="31" spans="1:21" s="32" customFormat="1" ht="15.75" customHeight="1" hidden="1">
      <c r="A31" s="30" t="s">
        <v>113</v>
      </c>
      <c r="B31" s="29" t="s">
        <v>19</v>
      </c>
      <c r="C31" s="43" t="s">
        <v>115</v>
      </c>
      <c r="D31" s="78" t="s">
        <v>23</v>
      </c>
      <c r="E31" s="54">
        <v>6102</v>
      </c>
      <c r="F31" s="54">
        <v>17.258</v>
      </c>
      <c r="G31" s="4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>
        <f>968-1</f>
        <v>967</v>
      </c>
      <c r="S31" s="28"/>
      <c r="T31" s="28"/>
      <c r="U31" s="44">
        <f>SUM(Q31:R31)</f>
        <v>967</v>
      </c>
    </row>
    <row r="32" spans="1:21" s="32" customFormat="1" ht="15.75" customHeight="1" hidden="1">
      <c r="A32" s="30" t="s">
        <v>113</v>
      </c>
      <c r="B32" s="29" t="s">
        <v>20</v>
      </c>
      <c r="C32" s="43" t="s">
        <v>115</v>
      </c>
      <c r="D32" s="78" t="s">
        <v>23</v>
      </c>
      <c r="E32" s="54">
        <v>6102</v>
      </c>
      <c r="F32" s="54">
        <v>17.258</v>
      </c>
      <c r="G32" s="46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v>1</v>
      </c>
      <c r="S32" s="28"/>
      <c r="T32" s="28"/>
      <c r="U32" s="44">
        <f>SUM(Q32:R32)</f>
        <v>1</v>
      </c>
    </row>
    <row r="33" spans="1:21" s="32" customFormat="1" ht="15.75" customHeight="1" hidden="1">
      <c r="A33" s="30" t="s">
        <v>114</v>
      </c>
      <c r="B33" s="29" t="s">
        <v>19</v>
      </c>
      <c r="C33" s="43" t="s">
        <v>116</v>
      </c>
      <c r="D33" s="78" t="s">
        <v>25</v>
      </c>
      <c r="E33" s="54">
        <v>6103</v>
      </c>
      <c r="F33" s="54">
        <v>17.278</v>
      </c>
      <c r="G33" s="4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>
        <f>1449-1</f>
        <v>1448</v>
      </c>
      <c r="S33" s="28"/>
      <c r="T33" s="28"/>
      <c r="U33" s="44">
        <f>SUM(Q33:R33)</f>
        <v>1448</v>
      </c>
    </row>
    <row r="34" spans="1:21" s="32" customFormat="1" ht="15.75" customHeight="1" hidden="1">
      <c r="A34" s="30" t="s">
        <v>114</v>
      </c>
      <c r="B34" s="29" t="s">
        <v>20</v>
      </c>
      <c r="C34" s="43" t="s">
        <v>116</v>
      </c>
      <c r="D34" s="78" t="s">
        <v>25</v>
      </c>
      <c r="E34" s="54">
        <v>6103</v>
      </c>
      <c r="F34" s="54">
        <v>17.278</v>
      </c>
      <c r="G34" s="4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v>1</v>
      </c>
      <c r="S34" s="28"/>
      <c r="T34" s="28"/>
      <c r="U34" s="44">
        <f>SUM(Q34:R34)</f>
        <v>1</v>
      </c>
    </row>
    <row r="35" spans="1:21" s="32" customFormat="1" ht="15.75" customHeight="1">
      <c r="A35" s="80" t="s">
        <v>128</v>
      </c>
      <c r="B35" s="29" t="s">
        <v>129</v>
      </c>
      <c r="C35" s="85" t="s">
        <v>147</v>
      </c>
      <c r="D35" s="81" t="s">
        <v>130</v>
      </c>
      <c r="E35" s="81" t="s">
        <v>131</v>
      </c>
      <c r="F35" s="79"/>
      <c r="G35" s="46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>
        <v>4187.5</v>
      </c>
      <c r="U35" s="44">
        <f>SUM(S35:T35)</f>
        <v>4187.5</v>
      </c>
    </row>
    <row r="36" spans="1:21" s="32" customFormat="1" ht="30">
      <c r="A36" s="80" t="s">
        <v>132</v>
      </c>
      <c r="B36" s="29" t="s">
        <v>133</v>
      </c>
      <c r="C36" s="81" t="s">
        <v>134</v>
      </c>
      <c r="D36" s="81" t="s">
        <v>135</v>
      </c>
      <c r="E36" s="81" t="s">
        <v>136</v>
      </c>
      <c r="F36" s="79"/>
      <c r="G36" s="4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>
        <v>3963.21</v>
      </c>
      <c r="U36" s="44">
        <f>SUM(S36:T36)</f>
        <v>3963.21</v>
      </c>
    </row>
    <row r="37" spans="1:21" s="32" customFormat="1" ht="30">
      <c r="A37" s="80" t="s">
        <v>137</v>
      </c>
      <c r="B37" s="29" t="s">
        <v>138</v>
      </c>
      <c r="C37" s="82" t="s">
        <v>139</v>
      </c>
      <c r="D37" s="82" t="s">
        <v>140</v>
      </c>
      <c r="E37" s="82" t="s">
        <v>141</v>
      </c>
      <c r="F37" s="79"/>
      <c r="G37" s="46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>
        <v>8791.32</v>
      </c>
      <c r="U37" s="44">
        <f>SUM(S37:T37)</f>
        <v>8791.32</v>
      </c>
    </row>
    <row r="38" spans="1:21" s="32" customFormat="1" ht="16.5">
      <c r="A38" s="30" t="s">
        <v>142</v>
      </c>
      <c r="B38" s="29" t="s">
        <v>143</v>
      </c>
      <c r="C38" s="82" t="s">
        <v>144</v>
      </c>
      <c r="D38" s="82" t="s">
        <v>145</v>
      </c>
      <c r="E38" s="82" t="s">
        <v>146</v>
      </c>
      <c r="F38" s="77"/>
      <c r="G38" s="46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>
        <v>1334.86</v>
      </c>
      <c r="U38" s="44">
        <f>SUM(S38:T38)</f>
        <v>1334.86</v>
      </c>
    </row>
    <row r="39" spans="1:21" s="32" customFormat="1" ht="15.75" customHeight="1">
      <c r="A39" s="30"/>
      <c r="B39" s="29"/>
      <c r="C39" s="43"/>
      <c r="D39" s="43"/>
      <c r="E39" s="43"/>
      <c r="F39" s="52"/>
      <c r="G39" s="46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4">
        <f>SUM(S39:T39)</f>
        <v>0</v>
      </c>
    </row>
    <row r="40" spans="1:21" s="32" customFormat="1" ht="15.75" customHeight="1">
      <c r="A40" s="30"/>
      <c r="B40" s="29"/>
      <c r="C40" s="43"/>
      <c r="D40" s="43"/>
      <c r="E40" s="43"/>
      <c r="F40" s="52"/>
      <c r="G40" s="46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44">
        <f t="shared" si="0"/>
        <v>0</v>
      </c>
    </row>
    <row r="41" spans="1:21" s="32" customFormat="1" ht="15.75" customHeight="1" hidden="1">
      <c r="A41" s="26" t="s">
        <v>8</v>
      </c>
      <c r="B41" s="29"/>
      <c r="C41" s="43"/>
      <c r="D41" s="43"/>
      <c r="E41" s="43"/>
      <c r="F41" s="52"/>
      <c r="G41" s="46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44">
        <f t="shared" si="0"/>
        <v>0</v>
      </c>
    </row>
    <row r="42" spans="1:21" s="32" customFormat="1" ht="15.75" customHeight="1" hidden="1">
      <c r="A42" s="30" t="s">
        <v>34</v>
      </c>
      <c r="B42" s="29"/>
      <c r="C42" s="43"/>
      <c r="D42" s="43"/>
      <c r="E42" s="43"/>
      <c r="F42" s="52"/>
      <c r="G42" s="46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44">
        <f t="shared" si="0"/>
        <v>0</v>
      </c>
    </row>
    <row r="43" spans="1:21" s="32" customFormat="1" ht="15.75" customHeight="1" hidden="1">
      <c r="A43" s="53" t="s">
        <v>35</v>
      </c>
      <c r="B43" s="29" t="s">
        <v>36</v>
      </c>
      <c r="C43" s="54" t="s">
        <v>37</v>
      </c>
      <c r="D43" s="54" t="s">
        <v>38</v>
      </c>
      <c r="E43" s="54" t="s">
        <v>39</v>
      </c>
      <c r="F43" s="29" t="s">
        <v>40</v>
      </c>
      <c r="G43" s="46"/>
      <c r="H43" s="28"/>
      <c r="I43" s="28">
        <v>39320.56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44">
        <f t="shared" si="0"/>
        <v>39320.56</v>
      </c>
    </row>
    <row r="44" spans="1:21" s="32" customFormat="1" ht="15.75" customHeight="1" hidden="1">
      <c r="A44" s="51"/>
      <c r="B44" s="29"/>
      <c r="C44" s="43"/>
      <c r="D44" s="43"/>
      <c r="E44" s="43"/>
      <c r="F44" s="52"/>
      <c r="G44" s="46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44">
        <f t="shared" si="0"/>
        <v>0</v>
      </c>
    </row>
    <row r="45" spans="1:21" s="32" customFormat="1" ht="15.75" customHeight="1" hidden="1">
      <c r="A45" s="26" t="s">
        <v>8</v>
      </c>
      <c r="B45" s="29"/>
      <c r="C45" s="43"/>
      <c r="D45" s="43"/>
      <c r="E45" s="43"/>
      <c r="F45" s="52"/>
      <c r="G45" s="46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44">
        <f t="shared" si="0"/>
        <v>0</v>
      </c>
    </row>
    <row r="46" spans="1:21" s="32" customFormat="1" ht="15.75" customHeight="1" hidden="1">
      <c r="A46" s="30" t="s">
        <v>56</v>
      </c>
      <c r="B46" s="29"/>
      <c r="C46" s="43"/>
      <c r="D46" s="43"/>
      <c r="E46" s="43"/>
      <c r="F46" s="52"/>
      <c r="G46" s="46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44">
        <f t="shared" si="0"/>
        <v>0</v>
      </c>
    </row>
    <row r="47" spans="1:21" s="32" customFormat="1" ht="15.75" customHeight="1" hidden="1">
      <c r="A47" s="30" t="s">
        <v>57</v>
      </c>
      <c r="B47" s="29" t="s">
        <v>22</v>
      </c>
      <c r="C47" s="54" t="s">
        <v>58</v>
      </c>
      <c r="D47" s="18" t="s">
        <v>46</v>
      </c>
      <c r="E47" s="54" t="s">
        <v>59</v>
      </c>
      <c r="F47" s="29">
        <v>17.207</v>
      </c>
      <c r="G47" s="46"/>
      <c r="H47" s="28"/>
      <c r="I47" s="28"/>
      <c r="J47" s="28">
        <f>8256-2</f>
        <v>8254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44">
        <f aca="true" t="shared" si="1" ref="U47:U54">SUM(G47:P47)</f>
        <v>8254</v>
      </c>
    </row>
    <row r="48" spans="1:21" s="32" customFormat="1" ht="15.75" customHeight="1" hidden="1">
      <c r="A48" s="30" t="s">
        <v>57</v>
      </c>
      <c r="B48" s="29" t="s">
        <v>19</v>
      </c>
      <c r="C48" s="54" t="s">
        <v>58</v>
      </c>
      <c r="D48" s="18" t="s">
        <v>46</v>
      </c>
      <c r="E48" s="54" t="s">
        <v>59</v>
      </c>
      <c r="F48" s="29">
        <v>17.207</v>
      </c>
      <c r="G48" s="46"/>
      <c r="H48" s="28"/>
      <c r="I48" s="28"/>
      <c r="J48" s="28">
        <v>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44">
        <f t="shared" si="1"/>
        <v>1</v>
      </c>
    </row>
    <row r="49" spans="1:21" s="32" customFormat="1" ht="15.75" customHeight="1" hidden="1">
      <c r="A49" s="30" t="s">
        <v>57</v>
      </c>
      <c r="B49" s="29" t="s">
        <v>22</v>
      </c>
      <c r="C49" s="62" t="s">
        <v>72</v>
      </c>
      <c r="D49" s="62" t="s">
        <v>46</v>
      </c>
      <c r="E49" s="63" t="s">
        <v>73</v>
      </c>
      <c r="F49" s="29" t="s">
        <v>74</v>
      </c>
      <c r="G49" s="46"/>
      <c r="H49" s="28"/>
      <c r="I49" s="28"/>
      <c r="J49" s="28"/>
      <c r="K49" s="28"/>
      <c r="L49" s="28"/>
      <c r="M49" s="28"/>
      <c r="N49" s="28"/>
      <c r="O49" s="28"/>
      <c r="P49" s="28">
        <f>64970-2</f>
        <v>64968</v>
      </c>
      <c r="Q49" s="28"/>
      <c r="R49" s="28"/>
      <c r="S49" s="28"/>
      <c r="T49" s="28"/>
      <c r="U49" s="44">
        <f t="shared" si="1"/>
        <v>64968</v>
      </c>
    </row>
    <row r="50" spans="1:21" s="32" customFormat="1" ht="15.75" customHeight="1" hidden="1">
      <c r="A50" s="30" t="s">
        <v>57</v>
      </c>
      <c r="B50" s="29" t="s">
        <v>19</v>
      </c>
      <c r="C50" s="62" t="s">
        <v>72</v>
      </c>
      <c r="D50" s="62" t="s">
        <v>46</v>
      </c>
      <c r="E50" s="63" t="s">
        <v>73</v>
      </c>
      <c r="F50" s="29" t="s">
        <v>74</v>
      </c>
      <c r="G50" s="46"/>
      <c r="H50" s="28"/>
      <c r="I50" s="28"/>
      <c r="J50" s="28"/>
      <c r="K50" s="28"/>
      <c r="L50" s="28"/>
      <c r="M50" s="28"/>
      <c r="N50" s="28"/>
      <c r="O50" s="28"/>
      <c r="P50" s="28">
        <v>1</v>
      </c>
      <c r="Q50" s="28"/>
      <c r="R50" s="28"/>
      <c r="S50" s="28"/>
      <c r="T50" s="28"/>
      <c r="U50" s="44">
        <f t="shared" si="1"/>
        <v>1</v>
      </c>
    </row>
    <row r="51" spans="1:21" s="32" customFormat="1" ht="15.75" customHeight="1" hidden="1">
      <c r="A51" s="30" t="s">
        <v>57</v>
      </c>
      <c r="B51" s="29" t="s">
        <v>20</v>
      </c>
      <c r="C51" s="62" t="s">
        <v>72</v>
      </c>
      <c r="D51" s="62" t="s">
        <v>46</v>
      </c>
      <c r="E51" s="63" t="s">
        <v>73</v>
      </c>
      <c r="F51" s="29" t="s">
        <v>74</v>
      </c>
      <c r="G51" s="46"/>
      <c r="H51" s="28"/>
      <c r="I51" s="28"/>
      <c r="J51" s="28"/>
      <c r="K51" s="28"/>
      <c r="L51" s="28"/>
      <c r="M51" s="28"/>
      <c r="N51" s="28"/>
      <c r="O51" s="28"/>
      <c r="P51" s="28">
        <v>1</v>
      </c>
      <c r="Q51" s="28"/>
      <c r="R51" s="28"/>
      <c r="S51" s="28"/>
      <c r="T51" s="28"/>
      <c r="U51" s="44">
        <f t="shared" si="1"/>
        <v>1</v>
      </c>
    </row>
    <row r="52" spans="1:21" s="32" customFormat="1" ht="15.75" customHeight="1" hidden="1">
      <c r="A52" s="30" t="s">
        <v>75</v>
      </c>
      <c r="B52" s="29" t="s">
        <v>22</v>
      </c>
      <c r="C52" s="62" t="s">
        <v>72</v>
      </c>
      <c r="D52" s="62" t="s">
        <v>46</v>
      </c>
      <c r="E52" s="63" t="s">
        <v>76</v>
      </c>
      <c r="F52" s="29" t="s">
        <v>74</v>
      </c>
      <c r="G52" s="46"/>
      <c r="H52" s="28"/>
      <c r="I52" s="28"/>
      <c r="J52" s="28"/>
      <c r="K52" s="28"/>
      <c r="L52" s="28"/>
      <c r="M52" s="28"/>
      <c r="N52" s="28"/>
      <c r="O52" s="28"/>
      <c r="P52" s="28">
        <f>31679-2</f>
        <v>31677</v>
      </c>
      <c r="Q52" s="28"/>
      <c r="R52" s="28"/>
      <c r="S52" s="28"/>
      <c r="T52" s="28"/>
      <c r="U52" s="44">
        <f t="shared" si="1"/>
        <v>31677</v>
      </c>
    </row>
    <row r="53" spans="1:21" s="32" customFormat="1" ht="15.75" customHeight="1" hidden="1">
      <c r="A53" s="30" t="s">
        <v>75</v>
      </c>
      <c r="B53" s="29" t="s">
        <v>19</v>
      </c>
      <c r="C53" s="62" t="s">
        <v>72</v>
      </c>
      <c r="D53" s="62" t="s">
        <v>46</v>
      </c>
      <c r="E53" s="63" t="s">
        <v>76</v>
      </c>
      <c r="F53" s="29" t="s">
        <v>74</v>
      </c>
      <c r="G53" s="46"/>
      <c r="H53" s="28"/>
      <c r="I53" s="28"/>
      <c r="J53" s="28"/>
      <c r="K53" s="28"/>
      <c r="L53" s="28"/>
      <c r="M53" s="28"/>
      <c r="N53" s="28"/>
      <c r="O53" s="28"/>
      <c r="P53" s="28">
        <v>1</v>
      </c>
      <c r="Q53" s="28"/>
      <c r="R53" s="28"/>
      <c r="S53" s="28"/>
      <c r="T53" s="28"/>
      <c r="U53" s="44">
        <f t="shared" si="1"/>
        <v>1</v>
      </c>
    </row>
    <row r="54" spans="1:21" s="32" customFormat="1" ht="15.75" customHeight="1" hidden="1">
      <c r="A54" s="30" t="s">
        <v>75</v>
      </c>
      <c r="B54" s="29" t="s">
        <v>20</v>
      </c>
      <c r="C54" s="62" t="s">
        <v>72</v>
      </c>
      <c r="D54" s="62" t="s">
        <v>46</v>
      </c>
      <c r="E54" s="63" t="s">
        <v>76</v>
      </c>
      <c r="F54" s="29" t="s">
        <v>74</v>
      </c>
      <c r="G54" s="46"/>
      <c r="H54" s="28"/>
      <c r="I54" s="28"/>
      <c r="J54" s="28"/>
      <c r="K54" s="28"/>
      <c r="L54" s="28"/>
      <c r="M54" s="28"/>
      <c r="N54" s="28"/>
      <c r="O54" s="28"/>
      <c r="P54" s="28">
        <v>1</v>
      </c>
      <c r="Q54" s="28"/>
      <c r="R54" s="28"/>
      <c r="S54" s="28"/>
      <c r="T54" s="28"/>
      <c r="U54" s="44">
        <f t="shared" si="1"/>
        <v>1</v>
      </c>
    </row>
    <row r="55" spans="1:21" s="32" customFormat="1" ht="15.75" customHeight="1" hidden="1">
      <c r="A55" s="30"/>
      <c r="B55" s="29"/>
      <c r="C55" s="62"/>
      <c r="D55" s="62"/>
      <c r="E55" s="63"/>
      <c r="F55" s="67"/>
      <c r="G55" s="46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44"/>
    </row>
    <row r="56" spans="1:21" s="32" customFormat="1" ht="15.75" customHeight="1" hidden="1">
      <c r="A56" s="30" t="s">
        <v>121</v>
      </c>
      <c r="B56" s="29" t="s">
        <v>22</v>
      </c>
      <c r="C56" s="70" t="s">
        <v>58</v>
      </c>
      <c r="D56" s="18" t="s">
        <v>46</v>
      </c>
      <c r="E56" s="70" t="s">
        <v>59</v>
      </c>
      <c r="F56" s="29">
        <v>17.207</v>
      </c>
      <c r="G56" s="46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v>8256</v>
      </c>
      <c r="T56" s="28"/>
      <c r="U56" s="44">
        <f>SUM(R56:S56)</f>
        <v>8256</v>
      </c>
    </row>
    <row r="57" spans="1:21" s="32" customFormat="1" ht="15.75" customHeight="1" hidden="1">
      <c r="A57" s="26" t="s">
        <v>8</v>
      </c>
      <c r="B57" s="29"/>
      <c r="C57" s="43"/>
      <c r="D57" s="43"/>
      <c r="E57" s="43"/>
      <c r="F57" s="52"/>
      <c r="G57" s="46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44">
        <f aca="true" t="shared" si="2" ref="U57:U86">SUM(R57:S57)</f>
        <v>0</v>
      </c>
    </row>
    <row r="58" spans="1:21" s="32" customFormat="1" ht="15.75" customHeight="1" hidden="1">
      <c r="A58" s="30" t="s">
        <v>44</v>
      </c>
      <c r="B58" s="29"/>
      <c r="C58" s="43"/>
      <c r="D58" s="43"/>
      <c r="E58" s="43"/>
      <c r="F58" s="52"/>
      <c r="G58" s="46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44">
        <f t="shared" si="2"/>
        <v>0</v>
      </c>
    </row>
    <row r="59" spans="1:21" s="32" customFormat="1" ht="36" customHeight="1" hidden="1">
      <c r="A59" s="55" t="s">
        <v>48</v>
      </c>
      <c r="B59" s="29" t="s">
        <v>22</v>
      </c>
      <c r="C59" s="56" t="s">
        <v>45</v>
      </c>
      <c r="D59" s="29" t="s">
        <v>46</v>
      </c>
      <c r="E59" s="29" t="s">
        <v>47</v>
      </c>
      <c r="F59" s="18">
        <v>17.207</v>
      </c>
      <c r="G59" s="46"/>
      <c r="H59" s="28"/>
      <c r="I59" s="28"/>
      <c r="J59" s="28">
        <v>71512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44">
        <f t="shared" si="2"/>
        <v>0</v>
      </c>
    </row>
    <row r="60" spans="1:21" s="32" customFormat="1" ht="36" customHeight="1" hidden="1">
      <c r="A60" s="53" t="s">
        <v>55</v>
      </c>
      <c r="B60" s="29" t="s">
        <v>22</v>
      </c>
      <c r="C60" s="56"/>
      <c r="D60" s="29"/>
      <c r="E60" s="29"/>
      <c r="F60" s="18"/>
      <c r="G60" s="46"/>
      <c r="H60" s="28"/>
      <c r="I60" s="28"/>
      <c r="J60" s="28">
        <f>10227-2</f>
        <v>10225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44">
        <f t="shared" si="2"/>
        <v>0</v>
      </c>
    </row>
    <row r="61" spans="1:21" s="32" customFormat="1" ht="15.75" customHeight="1" hidden="1">
      <c r="A61" s="53" t="s">
        <v>55</v>
      </c>
      <c r="B61" s="18" t="s">
        <v>51</v>
      </c>
      <c r="C61" s="43" t="s">
        <v>52</v>
      </c>
      <c r="D61" s="57" t="s">
        <v>53</v>
      </c>
      <c r="E61" s="57" t="s">
        <v>54</v>
      </c>
      <c r="F61" s="43">
        <v>17.225</v>
      </c>
      <c r="G61" s="46"/>
      <c r="H61" s="28"/>
      <c r="I61" s="28"/>
      <c r="J61" s="28">
        <v>1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44">
        <f t="shared" si="2"/>
        <v>0</v>
      </c>
    </row>
    <row r="62" spans="1:21" s="32" customFormat="1" ht="15.75" customHeight="1" hidden="1">
      <c r="A62" s="53" t="s">
        <v>55</v>
      </c>
      <c r="B62" s="29" t="s">
        <v>19</v>
      </c>
      <c r="C62" s="43" t="s">
        <v>52</v>
      </c>
      <c r="D62" s="57" t="s">
        <v>53</v>
      </c>
      <c r="E62" s="57" t="s">
        <v>54</v>
      </c>
      <c r="F62" s="43">
        <v>17.225</v>
      </c>
      <c r="G62" s="46"/>
      <c r="H62" s="28"/>
      <c r="I62" s="28"/>
      <c r="J62" s="28">
        <v>1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44">
        <f t="shared" si="2"/>
        <v>0</v>
      </c>
    </row>
    <row r="63" spans="1:21" s="32" customFormat="1" ht="15.75" customHeight="1" hidden="1">
      <c r="A63" s="55"/>
      <c r="B63" s="29"/>
      <c r="C63" s="43"/>
      <c r="D63" s="57"/>
      <c r="E63" s="57"/>
      <c r="F63" s="52"/>
      <c r="G63" s="4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44">
        <f t="shared" si="2"/>
        <v>0</v>
      </c>
    </row>
    <row r="64" spans="1:21" s="32" customFormat="1" ht="15.75" customHeight="1" hidden="1">
      <c r="A64" s="26" t="s">
        <v>8</v>
      </c>
      <c r="B64" s="29"/>
      <c r="C64" s="43"/>
      <c r="D64" s="57"/>
      <c r="E64" s="57"/>
      <c r="F64" s="52"/>
      <c r="G64" s="4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44">
        <f t="shared" si="2"/>
        <v>0</v>
      </c>
    </row>
    <row r="65" spans="1:21" s="32" customFormat="1" ht="15.75" customHeight="1" hidden="1">
      <c r="A65" s="30" t="s">
        <v>60</v>
      </c>
      <c r="B65" s="29"/>
      <c r="C65" s="43"/>
      <c r="D65" s="57"/>
      <c r="E65" s="57"/>
      <c r="F65" s="52"/>
      <c r="G65" s="4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44">
        <f t="shared" si="2"/>
        <v>0</v>
      </c>
    </row>
    <row r="66" spans="1:21" s="32" customFormat="1" ht="15.75" customHeight="1" hidden="1">
      <c r="A66" s="58" t="s">
        <v>61</v>
      </c>
      <c r="B66" s="29" t="s">
        <v>22</v>
      </c>
      <c r="C66" s="54" t="s">
        <v>62</v>
      </c>
      <c r="D66" s="59" t="s">
        <v>63</v>
      </c>
      <c r="E66" s="60" t="s">
        <v>64</v>
      </c>
      <c r="F66" s="59">
        <v>17.245</v>
      </c>
      <c r="G66" s="46"/>
      <c r="H66" s="28"/>
      <c r="I66" s="28"/>
      <c r="J66" s="28"/>
      <c r="K66" s="28">
        <f>25391.68-2</f>
        <v>25389.68</v>
      </c>
      <c r="L66" s="28"/>
      <c r="M66" s="28"/>
      <c r="N66" s="28">
        <v>-627.6883467031148</v>
      </c>
      <c r="O66" s="28"/>
      <c r="P66" s="28"/>
      <c r="Q66" s="28"/>
      <c r="R66" s="28"/>
      <c r="S66" s="28"/>
      <c r="T66" s="28"/>
      <c r="U66" s="44">
        <f t="shared" si="2"/>
        <v>0</v>
      </c>
    </row>
    <row r="67" spans="1:21" s="32" customFormat="1" ht="15.75" customHeight="1" hidden="1">
      <c r="A67" s="58" t="s">
        <v>61</v>
      </c>
      <c r="B67" s="29" t="s">
        <v>19</v>
      </c>
      <c r="C67" s="54" t="s">
        <v>62</v>
      </c>
      <c r="D67" s="54" t="s">
        <v>63</v>
      </c>
      <c r="E67" s="18" t="s">
        <v>64</v>
      </c>
      <c r="F67" s="54">
        <v>17.245</v>
      </c>
      <c r="G67" s="46"/>
      <c r="H67" s="28"/>
      <c r="I67" s="28"/>
      <c r="J67" s="28"/>
      <c r="K67" s="28">
        <v>1</v>
      </c>
      <c r="L67" s="28"/>
      <c r="M67" s="28"/>
      <c r="N67" s="28"/>
      <c r="O67" s="28"/>
      <c r="P67" s="28"/>
      <c r="Q67" s="28"/>
      <c r="R67" s="28"/>
      <c r="S67" s="28"/>
      <c r="T67" s="28"/>
      <c r="U67" s="44">
        <f t="shared" si="2"/>
        <v>0</v>
      </c>
    </row>
    <row r="68" spans="1:21" s="32" customFormat="1" ht="15.75" customHeight="1" hidden="1">
      <c r="A68" s="58" t="s">
        <v>61</v>
      </c>
      <c r="B68" s="29" t="s">
        <v>20</v>
      </c>
      <c r="C68" s="54" t="s">
        <v>62</v>
      </c>
      <c r="D68" s="54" t="s">
        <v>63</v>
      </c>
      <c r="E68" s="18" t="s">
        <v>64</v>
      </c>
      <c r="F68" s="54">
        <v>17.245</v>
      </c>
      <c r="G68" s="46"/>
      <c r="H68" s="28"/>
      <c r="I68" s="28"/>
      <c r="J68" s="28"/>
      <c r="K68" s="28">
        <v>1</v>
      </c>
      <c r="L68" s="28"/>
      <c r="M68" s="28"/>
      <c r="N68" s="28"/>
      <c r="O68" s="28"/>
      <c r="P68" s="28"/>
      <c r="Q68" s="28"/>
      <c r="R68" s="28"/>
      <c r="S68" s="28"/>
      <c r="T68" s="28"/>
      <c r="U68" s="44">
        <f t="shared" si="2"/>
        <v>0</v>
      </c>
    </row>
    <row r="69" spans="1:21" s="32" customFormat="1" ht="15.75" customHeight="1" hidden="1">
      <c r="A69" s="55"/>
      <c r="B69" s="29"/>
      <c r="C69" s="43"/>
      <c r="D69" s="57"/>
      <c r="E69" s="57"/>
      <c r="F69" s="52"/>
      <c r="G69" s="46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44">
        <f t="shared" si="2"/>
        <v>0</v>
      </c>
    </row>
    <row r="70" spans="1:21" s="32" customFormat="1" ht="15.75" customHeight="1" hidden="1">
      <c r="A70" s="26" t="s">
        <v>8</v>
      </c>
      <c r="B70" s="29"/>
      <c r="C70" s="43"/>
      <c r="D70" s="57"/>
      <c r="E70" s="57"/>
      <c r="F70" s="52"/>
      <c r="G70" s="46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44">
        <f t="shared" si="2"/>
        <v>0</v>
      </c>
    </row>
    <row r="71" spans="1:21" s="32" customFormat="1" ht="15.75" customHeight="1" hidden="1">
      <c r="A71" s="30" t="s">
        <v>34</v>
      </c>
      <c r="B71" s="29"/>
      <c r="C71" s="43"/>
      <c r="D71" s="57"/>
      <c r="E71" s="57"/>
      <c r="F71" s="52"/>
      <c r="G71" s="46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44">
        <f t="shared" si="2"/>
        <v>0</v>
      </c>
    </row>
    <row r="72" spans="1:21" s="32" customFormat="1" ht="15.75" customHeight="1" hidden="1">
      <c r="A72" s="61" t="s">
        <v>66</v>
      </c>
      <c r="B72" s="29" t="s">
        <v>22</v>
      </c>
      <c r="C72" s="62" t="s">
        <v>67</v>
      </c>
      <c r="D72" s="62" t="s">
        <v>68</v>
      </c>
      <c r="E72" s="62" t="s">
        <v>69</v>
      </c>
      <c r="F72" s="18" t="s">
        <v>40</v>
      </c>
      <c r="G72" s="46"/>
      <c r="H72" s="28"/>
      <c r="I72" s="28"/>
      <c r="J72" s="28"/>
      <c r="K72" s="28">
        <v>80639</v>
      </c>
      <c r="L72" s="28"/>
      <c r="M72" s="28"/>
      <c r="N72" s="28"/>
      <c r="O72" s="28"/>
      <c r="P72" s="28"/>
      <c r="Q72" s="28"/>
      <c r="R72" s="28"/>
      <c r="S72" s="28"/>
      <c r="T72" s="28"/>
      <c r="U72" s="44">
        <f t="shared" si="2"/>
        <v>0</v>
      </c>
    </row>
    <row r="73" spans="1:21" s="32" customFormat="1" ht="15.75" customHeight="1" hidden="1">
      <c r="A73" s="53" t="s">
        <v>77</v>
      </c>
      <c r="B73" s="29" t="s">
        <v>78</v>
      </c>
      <c r="C73" s="62" t="s">
        <v>79</v>
      </c>
      <c r="D73" s="62" t="s">
        <v>80</v>
      </c>
      <c r="E73" s="62" t="s">
        <v>81</v>
      </c>
      <c r="F73" s="29" t="s">
        <v>40</v>
      </c>
      <c r="G73" s="46"/>
      <c r="H73" s="28"/>
      <c r="I73" s="28"/>
      <c r="J73" s="28"/>
      <c r="K73" s="28"/>
      <c r="L73" s="64">
        <v>120431.074</v>
      </c>
      <c r="M73" s="64"/>
      <c r="N73" s="64"/>
      <c r="O73" s="64"/>
      <c r="P73" s="64"/>
      <c r="Q73" s="64"/>
      <c r="R73" s="64"/>
      <c r="S73" s="64"/>
      <c r="T73" s="64"/>
      <c r="U73" s="44">
        <f t="shared" si="2"/>
        <v>0</v>
      </c>
    </row>
    <row r="74" spans="1:21" s="32" customFormat="1" ht="15.75" customHeight="1" hidden="1">
      <c r="A74" s="55"/>
      <c r="B74" s="29"/>
      <c r="C74" s="62"/>
      <c r="D74" s="62"/>
      <c r="E74" s="62"/>
      <c r="F74" s="67"/>
      <c r="G74" s="46"/>
      <c r="H74" s="28"/>
      <c r="I74" s="28"/>
      <c r="J74" s="28"/>
      <c r="K74" s="28"/>
      <c r="L74" s="64"/>
      <c r="M74" s="64"/>
      <c r="N74" s="64"/>
      <c r="O74" s="64"/>
      <c r="P74" s="64"/>
      <c r="Q74" s="64"/>
      <c r="R74" s="64"/>
      <c r="S74" s="64"/>
      <c r="T74" s="64"/>
      <c r="U74" s="44">
        <f t="shared" si="2"/>
        <v>0</v>
      </c>
    </row>
    <row r="75" spans="1:21" s="32" customFormat="1" ht="15.75" customHeight="1" hidden="1">
      <c r="A75" s="26" t="s">
        <v>8</v>
      </c>
      <c r="B75" s="29"/>
      <c r="C75" s="62"/>
      <c r="D75" s="62"/>
      <c r="E75" s="62"/>
      <c r="F75" s="67"/>
      <c r="G75" s="46"/>
      <c r="H75" s="28"/>
      <c r="I75" s="28"/>
      <c r="J75" s="28"/>
      <c r="K75" s="28"/>
      <c r="L75" s="64"/>
      <c r="M75" s="64"/>
      <c r="N75" s="64"/>
      <c r="O75" s="64"/>
      <c r="P75" s="64"/>
      <c r="Q75" s="64"/>
      <c r="R75" s="64"/>
      <c r="S75" s="64"/>
      <c r="T75" s="64"/>
      <c r="U75" s="44">
        <f t="shared" si="2"/>
        <v>0</v>
      </c>
    </row>
    <row r="76" spans="1:21" s="32" customFormat="1" ht="15.75" customHeight="1" hidden="1">
      <c r="A76" s="30" t="s">
        <v>99</v>
      </c>
      <c r="B76" s="29"/>
      <c r="C76" s="62"/>
      <c r="D76" s="62"/>
      <c r="E76" s="62"/>
      <c r="F76" s="67"/>
      <c r="G76" s="46"/>
      <c r="H76" s="28"/>
      <c r="I76" s="28"/>
      <c r="J76" s="28"/>
      <c r="K76" s="28"/>
      <c r="L76" s="64"/>
      <c r="M76" s="64"/>
      <c r="N76" s="64"/>
      <c r="O76" s="64"/>
      <c r="P76" s="64"/>
      <c r="Q76" s="64"/>
      <c r="R76" s="64"/>
      <c r="S76" s="64"/>
      <c r="T76" s="64"/>
      <c r="U76" s="44">
        <f t="shared" si="2"/>
        <v>0</v>
      </c>
    </row>
    <row r="77" spans="1:21" s="32" customFormat="1" ht="15.75" customHeight="1" hidden="1">
      <c r="A77" s="53" t="s">
        <v>101</v>
      </c>
      <c r="B77" s="29" t="s">
        <v>22</v>
      </c>
      <c r="C77" s="62" t="s">
        <v>102</v>
      </c>
      <c r="D77" s="62" t="s">
        <v>103</v>
      </c>
      <c r="E77" s="63" t="s">
        <v>104</v>
      </c>
      <c r="F77" s="71">
        <v>17.801</v>
      </c>
      <c r="G77" s="46"/>
      <c r="H77" s="28"/>
      <c r="I77" s="28"/>
      <c r="J77" s="28"/>
      <c r="K77" s="28"/>
      <c r="L77" s="64"/>
      <c r="M77" s="64"/>
      <c r="N77" s="64"/>
      <c r="O77" s="64"/>
      <c r="P77" s="28">
        <f>12390-2</f>
        <v>12388</v>
      </c>
      <c r="Q77" s="28"/>
      <c r="R77" s="28"/>
      <c r="S77" s="28"/>
      <c r="T77" s="28"/>
      <c r="U77" s="44">
        <f t="shared" si="2"/>
        <v>0</v>
      </c>
    </row>
    <row r="78" spans="1:21" s="32" customFormat="1" ht="15.75" customHeight="1" hidden="1">
      <c r="A78" s="53" t="s">
        <v>101</v>
      </c>
      <c r="B78" s="29" t="s">
        <v>19</v>
      </c>
      <c r="C78" s="62" t="s">
        <v>102</v>
      </c>
      <c r="D78" s="62" t="s">
        <v>103</v>
      </c>
      <c r="E78" s="63" t="s">
        <v>104</v>
      </c>
      <c r="F78" s="71">
        <v>17.801</v>
      </c>
      <c r="G78" s="46"/>
      <c r="H78" s="28"/>
      <c r="I78" s="28"/>
      <c r="J78" s="28"/>
      <c r="K78" s="28"/>
      <c r="L78" s="64"/>
      <c r="M78" s="64"/>
      <c r="N78" s="64"/>
      <c r="O78" s="64"/>
      <c r="P78" s="28">
        <v>1</v>
      </c>
      <c r="Q78" s="28"/>
      <c r="R78" s="28"/>
      <c r="S78" s="28"/>
      <c r="T78" s="28"/>
      <c r="U78" s="44">
        <f t="shared" si="2"/>
        <v>0</v>
      </c>
    </row>
    <row r="79" spans="1:21" s="32" customFormat="1" ht="15.75" customHeight="1" hidden="1">
      <c r="A79" s="53" t="s">
        <v>101</v>
      </c>
      <c r="B79" s="29" t="s">
        <v>20</v>
      </c>
      <c r="C79" s="62" t="s">
        <v>102</v>
      </c>
      <c r="D79" s="62" t="s">
        <v>103</v>
      </c>
      <c r="E79" s="63" t="s">
        <v>104</v>
      </c>
      <c r="F79" s="71">
        <v>17.801</v>
      </c>
      <c r="G79" s="46"/>
      <c r="H79" s="28"/>
      <c r="I79" s="28"/>
      <c r="J79" s="28"/>
      <c r="K79" s="28"/>
      <c r="L79" s="64"/>
      <c r="M79" s="64"/>
      <c r="N79" s="64"/>
      <c r="O79" s="64"/>
      <c r="P79" s="28">
        <v>1</v>
      </c>
      <c r="Q79" s="28"/>
      <c r="R79" s="28"/>
      <c r="S79" s="28"/>
      <c r="T79" s="28"/>
      <c r="U79" s="44">
        <f t="shared" si="2"/>
        <v>0</v>
      </c>
    </row>
    <row r="80" spans="1:21" s="32" customFormat="1" ht="15.75" customHeight="1" hidden="1">
      <c r="A80" s="55"/>
      <c r="B80" s="67"/>
      <c r="C80" s="68"/>
      <c r="D80" s="68"/>
      <c r="E80" s="72"/>
      <c r="F80" s="73"/>
      <c r="G80" s="74"/>
      <c r="H80" s="27"/>
      <c r="I80" s="27"/>
      <c r="J80" s="27"/>
      <c r="K80" s="27"/>
      <c r="L80" s="75"/>
      <c r="M80" s="75"/>
      <c r="N80" s="75"/>
      <c r="O80" s="75"/>
      <c r="P80" s="27"/>
      <c r="Q80" s="27"/>
      <c r="R80" s="27"/>
      <c r="S80" s="27"/>
      <c r="T80" s="27"/>
      <c r="U80" s="44">
        <f t="shared" si="2"/>
        <v>0</v>
      </c>
    </row>
    <row r="81" spans="1:21" s="32" customFormat="1" ht="15.75" customHeight="1" hidden="1">
      <c r="A81" s="26" t="s">
        <v>8</v>
      </c>
      <c r="B81" s="67"/>
      <c r="C81" s="68"/>
      <c r="D81" s="68"/>
      <c r="E81" s="72"/>
      <c r="F81" s="73"/>
      <c r="G81" s="74"/>
      <c r="H81" s="27"/>
      <c r="I81" s="27"/>
      <c r="J81" s="27"/>
      <c r="K81" s="27"/>
      <c r="L81" s="75"/>
      <c r="M81" s="75"/>
      <c r="N81" s="75"/>
      <c r="O81" s="75"/>
      <c r="P81" s="27"/>
      <c r="Q81" s="27"/>
      <c r="R81" s="27"/>
      <c r="S81" s="27"/>
      <c r="T81" s="27"/>
      <c r="U81" s="44">
        <f t="shared" si="2"/>
        <v>0</v>
      </c>
    </row>
    <row r="82" spans="1:21" s="32" customFormat="1" ht="15.75" customHeight="1" hidden="1">
      <c r="A82" s="30" t="s">
        <v>44</v>
      </c>
      <c r="B82" s="67"/>
      <c r="C82" s="68"/>
      <c r="D82" s="68"/>
      <c r="E82" s="72"/>
      <c r="F82" s="73"/>
      <c r="G82" s="74"/>
      <c r="H82" s="27"/>
      <c r="I82" s="27"/>
      <c r="J82" s="27"/>
      <c r="K82" s="27"/>
      <c r="L82" s="75"/>
      <c r="M82" s="75"/>
      <c r="N82" s="75"/>
      <c r="O82" s="75"/>
      <c r="P82" s="27"/>
      <c r="Q82" s="27"/>
      <c r="R82" s="27"/>
      <c r="S82" s="27"/>
      <c r="T82" s="27"/>
      <c r="U82" s="44">
        <f t="shared" si="2"/>
        <v>0</v>
      </c>
    </row>
    <row r="83" spans="1:21" s="32" customFormat="1" ht="14.25" customHeight="1" hidden="1">
      <c r="A83" s="53" t="s">
        <v>108</v>
      </c>
      <c r="B83" s="29" t="s">
        <v>22</v>
      </c>
      <c r="C83" s="54" t="s">
        <v>45</v>
      </c>
      <c r="D83" s="76" t="s">
        <v>109</v>
      </c>
      <c r="E83" s="76" t="s">
        <v>47</v>
      </c>
      <c r="F83" s="54">
        <v>17.278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44034.67</v>
      </c>
      <c r="R83" s="27"/>
      <c r="S83" s="27"/>
      <c r="T83" s="27"/>
      <c r="U83" s="44">
        <f t="shared" si="2"/>
        <v>0</v>
      </c>
    </row>
    <row r="84" spans="1:21" s="32" customFormat="1" ht="14.25" customHeight="1" hidden="1">
      <c r="A84" s="55"/>
      <c r="B84" s="67"/>
      <c r="C84" s="68"/>
      <c r="D84" s="68"/>
      <c r="E84" s="68"/>
      <c r="F84" s="1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44">
        <f t="shared" si="2"/>
        <v>0</v>
      </c>
    </row>
    <row r="85" spans="1:21" s="32" customFormat="1" ht="14.25" customHeight="1" hidden="1">
      <c r="A85" s="30" t="s">
        <v>123</v>
      </c>
      <c r="B85" s="29" t="s">
        <v>120</v>
      </c>
      <c r="C85" s="62" t="s">
        <v>72</v>
      </c>
      <c r="D85" s="62" t="s">
        <v>46</v>
      </c>
      <c r="E85" s="63" t="s">
        <v>73</v>
      </c>
      <c r="F85" s="29" t="s">
        <v>74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>
        <v>10227</v>
      </c>
      <c r="T85" s="27"/>
      <c r="U85" s="44">
        <f t="shared" si="2"/>
        <v>10227</v>
      </c>
    </row>
    <row r="86" spans="1:21" s="15" customFormat="1" ht="17.25" customHeight="1" thickBot="1">
      <c r="A86" s="47" t="s">
        <v>12</v>
      </c>
      <c r="B86" s="48"/>
      <c r="C86" s="49"/>
      <c r="D86" s="48"/>
      <c r="E86" s="49"/>
      <c r="F86" s="48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44">
        <f t="shared" si="2"/>
        <v>0</v>
      </c>
    </row>
    <row r="87" spans="1:21" s="15" customFormat="1" ht="18.75" customHeight="1" thickBot="1">
      <c r="A87" s="33" t="s">
        <v>0</v>
      </c>
      <c r="B87" s="34"/>
      <c r="C87" s="35"/>
      <c r="D87" s="35"/>
      <c r="E87" s="35"/>
      <c r="F87" s="36"/>
      <c r="G87" s="37">
        <f>SUM(G5:G86)</f>
        <v>443957</v>
      </c>
      <c r="H87" s="37">
        <f>SUM(H12:H86)</f>
        <v>132875</v>
      </c>
      <c r="I87" s="37">
        <f>SUM(I5:I86)</f>
        <v>39320.56</v>
      </c>
      <c r="J87" s="37">
        <f>SUM(J5:J86)</f>
        <v>89994</v>
      </c>
      <c r="K87" s="37">
        <f>SUM(K63:K86)</f>
        <v>106030.68</v>
      </c>
      <c r="L87" s="65">
        <f>SUM(L44:L86)</f>
        <v>120431.074</v>
      </c>
      <c r="M87" s="65">
        <f>SUM(M5:M86)</f>
        <v>790316</v>
      </c>
      <c r="N87" s="37">
        <f>SUM(N5:N86)</f>
        <v>-627.6883467031148</v>
      </c>
      <c r="O87" s="37">
        <f>SUM(O12:O69)</f>
        <v>0</v>
      </c>
      <c r="P87" s="37">
        <f>SUM(P5:P86)</f>
        <v>125191</v>
      </c>
      <c r="Q87" s="37">
        <f>SUM(Q80:Q86)</f>
        <v>44034.67</v>
      </c>
      <c r="R87" s="37">
        <f>SUM(R5:R86)</f>
        <v>2417</v>
      </c>
      <c r="S87" s="37">
        <f>SUM(S5:S86)</f>
        <v>18483</v>
      </c>
      <c r="T87" s="37">
        <f>SUM(T5:T86)</f>
        <v>18276.89</v>
      </c>
      <c r="U87" s="50">
        <f>SUM(U8:U86)</f>
        <v>1566701.4500000002</v>
      </c>
    </row>
    <row r="88" spans="1:20" s="40" customFormat="1" ht="16.5">
      <c r="A88" s="15"/>
      <c r="B88" s="15"/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s="15" customFormat="1" ht="16.5">
      <c r="A89" s="40" t="s">
        <v>9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15" customFormat="1" ht="16.5" hidden="1">
      <c r="A90" s="40" t="s">
        <v>29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s="15" customFormat="1" ht="16.5" hidden="1">
      <c r="A91" s="40" t="s">
        <v>26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s="15" customFormat="1" ht="15" customHeight="1" hidden="1">
      <c r="A92" s="40" t="s">
        <v>28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s="15" customFormat="1" ht="17.25" customHeight="1" hidden="1">
      <c r="A93" s="40" t="s">
        <v>30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s="15" customFormat="1" ht="17.25" customHeight="1" hidden="1">
      <c r="A94" s="40" t="s">
        <v>41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s="15" customFormat="1" ht="18" customHeight="1" hidden="1">
      <c r="A95" s="40" t="s">
        <v>42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s="15" customFormat="1" ht="16.5" hidden="1">
      <c r="A96" s="40" t="s">
        <v>49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15" customFormat="1" ht="16.5" hidden="1">
      <c r="A97" s="40" t="s">
        <v>50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s="15" customFormat="1" ht="16.5" hidden="1">
      <c r="A98" s="40" t="s">
        <v>83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s="15" customFormat="1" ht="16.5" hidden="1">
      <c r="A99" s="40" t="s">
        <v>70</v>
      </c>
      <c r="C99" s="38"/>
      <c r="D99" s="38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s="15" customFormat="1" ht="16.5" hidden="1">
      <c r="A100" s="40" t="s">
        <v>82</v>
      </c>
      <c r="C100" s="38"/>
      <c r="D100" s="38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ht="15" hidden="1">
      <c r="A101" s="40" t="s">
        <v>84</v>
      </c>
    </row>
    <row r="102" ht="15" hidden="1">
      <c r="A102" s="40" t="s">
        <v>90</v>
      </c>
    </row>
    <row r="103" ht="15" hidden="1">
      <c r="A103" s="40" t="s">
        <v>89</v>
      </c>
    </row>
    <row r="104" ht="15" hidden="1">
      <c r="A104" s="40" t="s">
        <v>92</v>
      </c>
    </row>
    <row r="105" ht="15" hidden="1">
      <c r="A105" s="40" t="s">
        <v>93</v>
      </c>
    </row>
    <row r="106" ht="15" hidden="1">
      <c r="A106" s="40" t="s">
        <v>96</v>
      </c>
    </row>
    <row r="107" ht="15" hidden="1">
      <c r="A107" s="40" t="s">
        <v>95</v>
      </c>
    </row>
    <row r="108" ht="15" hidden="1">
      <c r="A108" s="40" t="s">
        <v>106</v>
      </c>
    </row>
    <row r="109" ht="15" hidden="1">
      <c r="A109" s="40" t="s">
        <v>105</v>
      </c>
    </row>
    <row r="110" ht="15" hidden="1">
      <c r="A110" s="40" t="s">
        <v>111</v>
      </c>
    </row>
    <row r="111" ht="15" hidden="1">
      <c r="A111" s="40" t="s">
        <v>110</v>
      </c>
    </row>
    <row r="112" ht="15" hidden="1">
      <c r="A112" s="40" t="s">
        <v>117</v>
      </c>
    </row>
    <row r="113" ht="15" hidden="1">
      <c r="A113" s="40" t="s">
        <v>118</v>
      </c>
    </row>
    <row r="114" ht="15" hidden="1">
      <c r="A114" s="40" t="s">
        <v>124</v>
      </c>
    </row>
    <row r="115" ht="15" hidden="1">
      <c r="A115" s="40" t="s">
        <v>122</v>
      </c>
    </row>
    <row r="116" ht="15">
      <c r="A116" s="40" t="s">
        <v>127</v>
      </c>
    </row>
    <row r="117" ht="15">
      <c r="A117" s="40" t="s">
        <v>126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2015-08-13T15:52:51Z</cp:lastPrinted>
  <dcterms:created xsi:type="dcterms:W3CDTF">2000-04-13T13:33:42Z</dcterms:created>
  <dcterms:modified xsi:type="dcterms:W3CDTF">2018-03-09T16:06:18Z</dcterms:modified>
  <cp:category/>
  <cp:version/>
  <cp:contentType/>
  <cp:contentStatus/>
</cp:coreProperties>
</file>