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25" windowWidth="12120" windowHeight="4080" activeTab="0"/>
  </bookViews>
  <sheets>
    <sheet name="NEW BEDFORD" sheetId="1" r:id="rId1"/>
  </sheets>
  <definedNames>
    <definedName name="_xlnm.Print_Area" localSheetId="0">'NEW BEDFORD'!$A$1:$P$88</definedName>
  </definedNames>
  <calcPr fullCalcOnLoad="1"/>
</workbook>
</file>

<file path=xl/sharedStrings.xml><?xml version="1.0" encoding="utf-8"?>
<sst xmlns="http://schemas.openxmlformats.org/spreadsheetml/2006/main" count="234" uniqueCount="122">
  <si>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</si>
  <si>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</si>
  <si>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</si>
  <si>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</si>
  <si>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</si>
  <si>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</si>
  <si>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</si>
  <si>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</si>
  <si>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</si>
  <si>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</si>
  <si>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</si>
  <si>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>7003-1631</t>
  </si>
  <si>
    <t xml:space="preserve"> </t>
  </si>
  <si>
    <t>INITIAL AWARD</t>
  </si>
  <si>
    <t>JULY 1, 2017- JUNE 30, 2018</t>
  </si>
  <si>
    <t>JULY 1, 2018- JUNE 30, 2019</t>
  </si>
  <si>
    <t>GREATER NEW BEDFORD</t>
  </si>
  <si>
    <t>CT EOL 18CCNBEDWIA</t>
  </si>
  <si>
    <t xml:space="preserve">FY18 YOUTH </t>
  </si>
  <si>
    <t>FWIAYTH18</t>
  </si>
  <si>
    <t>JULY 1, 2019- JUNE 30, 2020</t>
  </si>
  <si>
    <t>INITIAL AWARD JULY 11, 2017</t>
  </si>
  <si>
    <t>TO ADD FY18 YOUTH FUNDS</t>
  </si>
  <si>
    <t>BUDGET SHEET #1 JULY 18, 2017</t>
  </si>
  <si>
    <t>TO ADD FY18 ADULT &amp; DISLOCATED WORKER FUNDS</t>
  </si>
  <si>
    <t>FY18 ADULT</t>
  </si>
  <si>
    <t>7003-1630</t>
  </si>
  <si>
    <t>FY18 DISLOCATED WORKER</t>
  </si>
  <si>
    <t>7003-1778</t>
  </si>
  <si>
    <t>APRIL 1, 2017- JUNE 30, 2018</t>
  </si>
  <si>
    <t>BUDGET SHEET #1</t>
  </si>
  <si>
    <t>FWIAADT18A</t>
  </si>
  <si>
    <t>FWIADWK18A</t>
  </si>
  <si>
    <t>BUDGET SHEET #2</t>
  </si>
  <si>
    <t>CT EOL 18CCNBEDSOSWTF</t>
  </si>
  <si>
    <t>BUDGET SHEET #2 SEPTEMBER 12, 2017</t>
  </si>
  <si>
    <t>TO ADD DTA FUNDS</t>
  </si>
  <si>
    <t>DTA FUNDING</t>
  </si>
  <si>
    <t>JULY 24, 2017 - JUNE 30, 2018</t>
  </si>
  <si>
    <t>SPSS2018</t>
  </si>
  <si>
    <t xml:space="preserve">4400-1979 </t>
  </si>
  <si>
    <t>J227</t>
  </si>
  <si>
    <t>N/A</t>
  </si>
  <si>
    <t>BUDGET SHEET #3</t>
  </si>
  <si>
    <t>CT EOL 18CCNBEDTRADE</t>
  </si>
  <si>
    <t>TRADE (OCT. 1, 2016 - SEPT. 30, 2019)</t>
  </si>
  <si>
    <t>FTRADE2017 </t>
  </si>
  <si>
    <t>7003-1010</t>
  </si>
  <si>
    <t>J102</t>
  </si>
  <si>
    <t>BUDGET SHEET #3 SEPTEMBER 26, 2017</t>
  </si>
  <si>
    <t>TO ADD TRADE FUNDS</t>
  </si>
  <si>
    <t>BUDGET SHEET #4</t>
  </si>
  <si>
    <t>WTF</t>
  </si>
  <si>
    <t>WTRUSTF18</t>
  </si>
  <si>
    <t>7003-0135</t>
  </si>
  <si>
    <t>J264</t>
  </si>
  <si>
    <t>TO ADD WTF FUNDS</t>
  </si>
  <si>
    <t>BUDGET SHEET #4 SEPTEMBER 28, 2017</t>
  </si>
  <si>
    <t>BUDGET SHEET #5</t>
  </si>
  <si>
    <t>CT EOL 18CCNBEDWP</t>
  </si>
  <si>
    <t>WP 90%</t>
  </si>
  <si>
    <t>FES2018</t>
  </si>
  <si>
    <t>7002-6626</t>
  </si>
  <si>
    <t>J205</t>
  </si>
  <si>
    <t>17.207</t>
  </si>
  <si>
    <t>WP 10%</t>
  </si>
  <si>
    <t>J207</t>
  </si>
  <si>
    <t>STATE ONE STOP</t>
  </si>
  <si>
    <t>JULY 1, 2017 - JUNE 30, 2018</t>
  </si>
  <si>
    <t>STOSCC2018</t>
  </si>
  <si>
    <t>7003-0803</t>
  </si>
  <si>
    <t>J284</t>
  </si>
  <si>
    <t>BUDGET SHEET #5 OCTOBER 11, 2017</t>
  </si>
  <si>
    <t>TO ADD SOS FUNDS</t>
  </si>
  <si>
    <t>BUDGET SHEET #6</t>
  </si>
  <si>
    <t>BUDGET SHEET #6 OCTOBER 24, 2017</t>
  </si>
  <si>
    <t>TO DECREASE SOS FUNDS</t>
  </si>
  <si>
    <t>BUDGET SHEET #7</t>
  </si>
  <si>
    <t>OCT 1, 2017- JUNE 30, 2018</t>
  </si>
  <si>
    <t>FWIAADT18B</t>
  </si>
  <si>
    <t>FWIADWK18B</t>
  </si>
  <si>
    <t>TO ADD ADULT &amp; DISLOCATED WKR FUNDS</t>
  </si>
  <si>
    <t>BUDGET SHEET #7 OCTOBER 25, 2017</t>
  </si>
  <si>
    <t>BUDGET SHEET #8</t>
  </si>
  <si>
    <t>BUDGET SHEET #8 NOVEMBER 7, 2017</t>
  </si>
  <si>
    <t>TO REVISE TRADE FUNDS</t>
  </si>
  <si>
    <t>BUDGET SHEET #9</t>
  </si>
  <si>
    <t>CT EOL 18CCNBEDVETSUI</t>
  </si>
  <si>
    <t>DVOP</t>
  </si>
  <si>
    <t>FVETS2018</t>
  </si>
  <si>
    <t>7002-6628</t>
  </si>
  <si>
    <t>J209</t>
  </si>
  <si>
    <t>DUA (UI FUNDS TO BE ALLOCATED FOR UI SERVICES)</t>
  </si>
  <si>
    <t>FUI2018</t>
  </si>
  <si>
    <t>7002-6624</t>
  </si>
  <si>
    <t>J230</t>
  </si>
  <si>
    <t>BUDGET SHEET #9 DECEMBER 6, 2017</t>
  </si>
  <si>
    <t>6208</t>
  </si>
  <si>
    <t>6209</t>
  </si>
  <si>
    <t>WIOA OVERHEAD</t>
  </si>
  <si>
    <t>TO ADD UI, WIO OH, AND DVOP FUNDS</t>
  </si>
  <si>
    <t>BUDGET SHEET #10</t>
  </si>
  <si>
    <t>MA COMMISSION FOR THE BLIND (MCB)</t>
  </si>
  <si>
    <t>JULY 27, 2017-JUNE 30,2018</t>
  </si>
  <si>
    <t>4110-3021</t>
  </si>
  <si>
    <t>J222</t>
  </si>
  <si>
    <t>DOE / ADULT COMMUNITY LEARNING SERVICES (ACLS)</t>
  </si>
  <si>
    <t>DECEMBER 29, 2017-JUNE 30, 2018</t>
  </si>
  <si>
    <t>FV002A1722</t>
  </si>
  <si>
    <t>7038-0107</t>
  </si>
  <si>
    <t>J223</t>
  </si>
  <si>
    <t>MA REHABILITATION COMMISSION (MRC)</t>
  </si>
  <si>
    <t>DECEMBER 28, 2017-JUNE 30, 2018</t>
  </si>
  <si>
    <t>F100VR0017</t>
  </si>
  <si>
    <t>4120-0020</t>
  </si>
  <si>
    <t>J221</t>
  </si>
  <si>
    <t>TO ADD FUNDS FOR INFRASTRUCTURE COSTS</t>
  </si>
  <si>
    <t>BUDGET SHEET #10 FEBRUARY 21, 2018</t>
  </si>
  <si>
    <t>FH126A17VR</t>
  </si>
  <si>
    <t>BUDGET SHEET #11</t>
  </si>
  <si>
    <t>BUDGET SHEET #11 MARCH 16, 2018</t>
  </si>
  <si>
    <t>TO ADD WP 90% &amp; WP 10% FUNDS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</si>
</sst>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&quot;$&quot;#,##0.0_);\(&quot;$&quot;#,##0.0\)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b/>
      <sz val="11.5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Book Antiqu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1" xfId="0" applyFont="1" applyFill="1" applyBorder="1" applyAlignment="1" quotePrefix="1">
      <alignment horizontal="center"/>
    </xf>
    <xf numFmtId="0" fontId="8" fillId="0" borderId="11" xfId="0" applyFont="1" applyFill="1" applyBorder="1" applyAlignment="1">
      <alignment horizontal="center" wrapText="1"/>
    </xf>
    <xf numFmtId="49" fontId="8" fillId="0" borderId="11" xfId="0" applyNumberFormat="1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44" fontId="9" fillId="0" borderId="11" xfId="0" applyNumberFormat="1" applyFont="1" applyFill="1" applyBorder="1" applyAlignment="1">
      <alignment/>
    </xf>
    <xf numFmtId="0" fontId="9" fillId="0" borderId="11" xfId="0" applyFont="1" applyFill="1" applyBorder="1" applyAlignment="1" quotePrefix="1">
      <alignment horizontal="center"/>
    </xf>
    <xf numFmtId="7" fontId="9" fillId="0" borderId="11" xfId="0" applyNumberFormat="1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33" borderId="11" xfId="0" applyFont="1" applyFill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7" fontId="9" fillId="0" borderId="11" xfId="0" applyNumberFormat="1" applyFont="1" applyFill="1" applyBorder="1" applyAlignment="1">
      <alignment horizontal="center" wrapText="1"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9" fillId="0" borderId="11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left"/>
    </xf>
    <xf numFmtId="0" fontId="9" fillId="0" borderId="0" xfId="0" applyFont="1" applyAlignment="1">
      <alignment/>
    </xf>
    <xf numFmtId="0" fontId="8" fillId="0" borderId="11" xfId="0" applyFont="1" applyBorder="1" applyAlignment="1">
      <alignment/>
    </xf>
    <xf numFmtId="0" fontId="8" fillId="0" borderId="11" xfId="0" applyFont="1" applyFill="1" applyBorder="1" applyAlignment="1">
      <alignment wrapText="1"/>
    </xf>
    <xf numFmtId="44" fontId="9" fillId="0" borderId="10" xfId="44" applyFont="1" applyFill="1" applyBorder="1" applyAlignment="1">
      <alignment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9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10" fillId="0" borderId="11" xfId="0" applyFont="1" applyBorder="1" applyAlignment="1">
      <alignment horizontal="center"/>
    </xf>
    <xf numFmtId="0" fontId="9" fillId="0" borderId="12" xfId="0" applyFont="1" applyFill="1" applyBorder="1" applyAlignment="1">
      <alignment horizontal="left"/>
    </xf>
    <xf numFmtId="0" fontId="8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 quotePrefix="1">
      <alignment horizontal="center"/>
    </xf>
    <xf numFmtId="0" fontId="8" fillId="0" borderId="12" xfId="0" applyFont="1" applyFill="1" applyBorder="1" applyAlignment="1">
      <alignment horizontal="center" wrapText="1"/>
    </xf>
    <xf numFmtId="49" fontId="8" fillId="0" borderId="12" xfId="0" applyNumberFormat="1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44" fontId="9" fillId="0" borderId="14" xfId="0" applyNumberFormat="1" applyFont="1" applyFill="1" applyBorder="1" applyAlignment="1">
      <alignment/>
    </xf>
    <xf numFmtId="0" fontId="8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/>
    </xf>
    <xf numFmtId="7" fontId="9" fillId="0" borderId="13" xfId="0" applyNumberFormat="1" applyFont="1" applyFill="1" applyBorder="1" applyAlignment="1">
      <alignment horizontal="center"/>
    </xf>
    <xf numFmtId="0" fontId="9" fillId="0" borderId="15" xfId="0" applyFont="1" applyBorder="1" applyAlignment="1">
      <alignment horizontal="left"/>
    </xf>
    <xf numFmtId="0" fontId="9" fillId="0" borderId="16" xfId="0" applyFont="1" applyBorder="1" applyAlignment="1">
      <alignment horizontal="left"/>
    </xf>
    <xf numFmtId="43" fontId="9" fillId="0" borderId="16" xfId="0" applyNumberFormat="1" applyFont="1" applyBorder="1" applyAlignment="1">
      <alignment horizontal="center"/>
    </xf>
    <xf numFmtId="43" fontId="9" fillId="0" borderId="16" xfId="0" applyNumberFormat="1" applyFont="1" applyFill="1" applyBorder="1" applyAlignment="1">
      <alignment horizontal="center"/>
    </xf>
    <xf numFmtId="7" fontId="9" fillId="0" borderId="16" xfId="44" applyNumberFormat="1" applyFont="1" applyFill="1" applyBorder="1" applyAlignment="1">
      <alignment horizontal="center"/>
    </xf>
    <xf numFmtId="7" fontId="9" fillId="0" borderId="17" xfId="44" applyNumberFormat="1" applyFont="1" applyFill="1" applyBorder="1" applyAlignment="1">
      <alignment horizontal="center"/>
    </xf>
    <xf numFmtId="7" fontId="9" fillId="0" borderId="11" xfId="0" applyNumberFormat="1" applyFont="1" applyFill="1" applyBorder="1" applyAlignment="1">
      <alignment/>
    </xf>
    <xf numFmtId="0" fontId="9" fillId="0" borderId="11" xfId="0" applyFont="1" applyFill="1" applyBorder="1" applyAlignment="1">
      <alignment wrapText="1"/>
    </xf>
    <xf numFmtId="0" fontId="9" fillId="0" borderId="11" xfId="0" applyFont="1" applyBorder="1" applyAlignment="1">
      <alignment horizontal="center"/>
    </xf>
    <xf numFmtId="0" fontId="9" fillId="0" borderId="11" xfId="0" applyFont="1" applyFill="1" applyBorder="1" applyAlignment="1">
      <alignment/>
    </xf>
    <xf numFmtId="0" fontId="9" fillId="0" borderId="0" xfId="0" applyFont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11" fillId="0" borderId="11" xfId="0" applyFont="1" applyFill="1" applyBorder="1" applyAlignment="1">
      <alignment/>
    </xf>
    <xf numFmtId="0" fontId="9" fillId="0" borderId="11" xfId="0" applyFont="1" applyFill="1" applyBorder="1" applyAlignment="1">
      <alignment horizontal="center" wrapText="1"/>
    </xf>
    <xf numFmtId="49" fontId="9" fillId="0" borderId="11" xfId="0" applyNumberFormat="1" applyFont="1" applyFill="1" applyBorder="1" applyAlignment="1">
      <alignment horizontal="center" wrapText="1"/>
    </xf>
    <xf numFmtId="5" fontId="9" fillId="0" borderId="11" xfId="0" applyNumberFormat="1" applyFont="1" applyFill="1" applyBorder="1" applyAlignment="1">
      <alignment horizontal="center" wrapText="1"/>
    </xf>
    <xf numFmtId="5" fontId="9" fillId="0" borderId="17" xfId="44" applyNumberFormat="1" applyFont="1" applyFill="1" applyBorder="1" applyAlignment="1">
      <alignment horizontal="center"/>
    </xf>
    <xf numFmtId="0" fontId="9" fillId="0" borderId="11" xfId="0" applyFont="1" applyBorder="1" applyAlignment="1">
      <alignment horizontal="center" vertical="center"/>
    </xf>
    <xf numFmtId="0" fontId="9" fillId="0" borderId="13" xfId="0" applyFont="1" applyFill="1" applyBorder="1" applyAlignment="1">
      <alignment wrapText="1"/>
    </xf>
    <xf numFmtId="0" fontId="9" fillId="0" borderId="13" xfId="0" applyFont="1" applyFill="1" applyBorder="1" applyAlignment="1">
      <alignment horizontal="center" wrapText="1"/>
    </xf>
    <xf numFmtId="7" fontId="4" fillId="0" borderId="0" xfId="0" applyNumberFormat="1" applyFont="1" applyFill="1" applyAlignment="1">
      <alignment horizontal="center"/>
    </xf>
    <xf numFmtId="0" fontId="9" fillId="0" borderId="11" xfId="0" applyFont="1" applyFill="1" applyBorder="1" applyAlignment="1">
      <alignment horizontal="left" wrapText="1"/>
    </xf>
    <xf numFmtId="0" fontId="47" fillId="0" borderId="11" xfId="0" applyFont="1" applyBorder="1" applyAlignment="1">
      <alignment horizontal="center"/>
    </xf>
    <xf numFmtId="0" fontId="47" fillId="0" borderId="11" xfId="0" applyFont="1" applyBorder="1" applyAlignment="1">
      <alignment horizontal="center" vertical="center"/>
    </xf>
    <xf numFmtId="0" fontId="47" fillId="34" borderId="1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2"/>
  <sheetViews>
    <sheetView tabSelected="1" zoomScalePageLayoutView="0" workbookViewId="0" topLeftCell="A2">
      <selection activeCell="R46" sqref="R46"/>
    </sheetView>
  </sheetViews>
  <sheetFormatPr defaultColWidth="9.140625" defaultRowHeight="12.75"/>
  <cols>
    <col min="1" max="1" width="45.421875" style="3" customWidth="1"/>
    <col min="2" max="2" width="31.7109375" style="3" bestFit="1" customWidth="1"/>
    <col min="3" max="3" width="17.28125" style="2" bestFit="1" customWidth="1"/>
    <col min="4" max="4" width="14.140625" style="2" bestFit="1" customWidth="1"/>
    <col min="5" max="5" width="8.421875" style="2" bestFit="1" customWidth="1"/>
    <col min="6" max="6" width="9.421875" style="4" customWidth="1"/>
    <col min="7" max="11" width="19.57421875" style="4" hidden="1" customWidth="1"/>
    <col min="12" max="12" width="18.57421875" style="4" hidden="1" customWidth="1"/>
    <col min="13" max="14" width="18.421875" style="4" hidden="1" customWidth="1"/>
    <col min="15" max="15" width="11.140625" style="4" hidden="1" customWidth="1"/>
    <col min="16" max="17" width="12.00390625" style="4" hidden="1" customWidth="1"/>
    <col min="18" max="18" width="12.00390625" style="4" customWidth="1"/>
    <col min="19" max="19" width="14.00390625" style="3" hidden="1" customWidth="1"/>
    <col min="20" max="16384" width="9.140625" style="3" customWidth="1"/>
  </cols>
  <sheetData>
    <row r="1" spans="1:18" ht="20.25">
      <c r="A1" s="3" t="s">
        <v>12</v>
      </c>
      <c r="B1" s="80" t="s">
        <v>10</v>
      </c>
      <c r="C1" s="81"/>
      <c r="D1" s="81"/>
      <c r="E1" s="81"/>
      <c r="F1" s="81"/>
      <c r="G1" s="81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</row>
    <row r="2" spans="2:6" ht="20.25">
      <c r="B2" s="7"/>
      <c r="C2" s="7"/>
      <c r="D2" s="7"/>
      <c r="E2" s="8"/>
      <c r="F2" s="8"/>
    </row>
    <row r="3" spans="1:3" ht="20.25">
      <c r="A3" s="5" t="s">
        <v>16</v>
      </c>
      <c r="B3" s="7" t="s">
        <v>7</v>
      </c>
      <c r="C3" s="1"/>
    </row>
    <row r="4" spans="1:3" ht="21" thickBot="1">
      <c r="A4" s="5"/>
      <c r="B4" s="6"/>
      <c r="C4" s="1"/>
    </row>
    <row r="5" spans="1:19" s="10" customFormat="1" ht="45.75" thickBot="1">
      <c r="A5" s="50"/>
      <c r="B5" s="51" t="s">
        <v>2</v>
      </c>
      <c r="C5" s="51" t="s">
        <v>3</v>
      </c>
      <c r="D5" s="51" t="s">
        <v>4</v>
      </c>
      <c r="E5" s="51" t="s">
        <v>5</v>
      </c>
      <c r="F5" s="51" t="s">
        <v>1</v>
      </c>
      <c r="G5" s="51" t="s">
        <v>13</v>
      </c>
      <c r="H5" s="52" t="s">
        <v>30</v>
      </c>
      <c r="I5" s="52" t="s">
        <v>33</v>
      </c>
      <c r="J5" s="52" t="s">
        <v>43</v>
      </c>
      <c r="K5" s="52" t="s">
        <v>51</v>
      </c>
      <c r="L5" s="52" t="s">
        <v>58</v>
      </c>
      <c r="M5" s="52" t="s">
        <v>74</v>
      </c>
      <c r="N5" s="52" t="s">
        <v>77</v>
      </c>
      <c r="O5" s="52" t="s">
        <v>83</v>
      </c>
      <c r="P5" s="52" t="s">
        <v>86</v>
      </c>
      <c r="Q5" s="52" t="s">
        <v>101</v>
      </c>
      <c r="R5" s="52" t="s">
        <v>119</v>
      </c>
      <c r="S5" s="9" t="s">
        <v>6</v>
      </c>
    </row>
    <row r="6" spans="1:19" s="25" customFormat="1" ht="16.5" hidden="1">
      <c r="A6" s="43" t="s">
        <v>8</v>
      </c>
      <c r="B6" s="44"/>
      <c r="C6" s="45"/>
      <c r="D6" s="45"/>
      <c r="E6" s="46"/>
      <c r="F6" s="47"/>
      <c r="G6" s="47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9"/>
    </row>
    <row r="7" spans="1:19" s="25" customFormat="1" ht="16.5" hidden="1">
      <c r="A7" s="26" t="s">
        <v>17</v>
      </c>
      <c r="B7" s="11"/>
      <c r="C7" s="12"/>
      <c r="D7" s="12"/>
      <c r="E7" s="13"/>
      <c r="F7" s="14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6"/>
    </row>
    <row r="8" spans="1:19" s="25" customFormat="1" ht="16.5" hidden="1">
      <c r="A8" s="41" t="s">
        <v>18</v>
      </c>
      <c r="B8" s="17" t="s">
        <v>29</v>
      </c>
      <c r="C8" s="40" t="s">
        <v>19</v>
      </c>
      <c r="D8" s="15" t="s">
        <v>11</v>
      </c>
      <c r="E8" s="40">
        <v>6201</v>
      </c>
      <c r="F8" s="17">
        <v>17.259</v>
      </c>
      <c r="G8" s="18">
        <f>576907-2</f>
        <v>576905</v>
      </c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61">
        <f>SUM(G8:H8)</f>
        <v>576905</v>
      </c>
    </row>
    <row r="9" spans="1:19" s="10" customFormat="1" ht="16.5" hidden="1">
      <c r="A9" s="26" t="s">
        <v>18</v>
      </c>
      <c r="B9" s="17" t="s">
        <v>15</v>
      </c>
      <c r="C9" s="40" t="s">
        <v>19</v>
      </c>
      <c r="D9" s="15" t="s">
        <v>11</v>
      </c>
      <c r="E9" s="40">
        <v>6201</v>
      </c>
      <c r="F9" s="17">
        <v>17.259</v>
      </c>
      <c r="G9" s="18">
        <v>1</v>
      </c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61">
        <f aca="true" t="shared" si="0" ref="S9:S18">SUM(G9:H9)</f>
        <v>1</v>
      </c>
    </row>
    <row r="10" spans="1:19" s="10" customFormat="1" ht="16.5" hidden="1">
      <c r="A10" s="26" t="s">
        <v>18</v>
      </c>
      <c r="B10" s="17" t="s">
        <v>20</v>
      </c>
      <c r="C10" s="40" t="s">
        <v>19</v>
      </c>
      <c r="D10" s="15" t="s">
        <v>11</v>
      </c>
      <c r="E10" s="40">
        <v>6201</v>
      </c>
      <c r="F10" s="17">
        <v>17.259</v>
      </c>
      <c r="G10" s="18">
        <v>1</v>
      </c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61">
        <f t="shared" si="0"/>
        <v>1</v>
      </c>
    </row>
    <row r="11" spans="1:19" s="28" customFormat="1" ht="16.5" hidden="1">
      <c r="A11" s="27"/>
      <c r="B11" s="11"/>
      <c r="C11" s="19"/>
      <c r="D11" s="14"/>
      <c r="E11" s="11"/>
      <c r="F11" s="11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61">
        <f t="shared" si="0"/>
        <v>0</v>
      </c>
    </row>
    <row r="12" spans="1:19" s="10" customFormat="1" ht="16.5" hidden="1">
      <c r="A12" s="26" t="s">
        <v>25</v>
      </c>
      <c r="B12" s="17" t="s">
        <v>14</v>
      </c>
      <c r="C12" s="40" t="s">
        <v>31</v>
      </c>
      <c r="D12" s="40" t="s">
        <v>26</v>
      </c>
      <c r="E12" s="40">
        <v>6202</v>
      </c>
      <c r="F12" s="40">
        <v>17.258</v>
      </c>
      <c r="G12" s="18"/>
      <c r="H12" s="18">
        <f>69173-2</f>
        <v>69171</v>
      </c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61">
        <f t="shared" si="0"/>
        <v>69171</v>
      </c>
    </row>
    <row r="13" spans="1:19" s="28" customFormat="1" ht="16.5" hidden="1">
      <c r="A13" s="26" t="s">
        <v>25</v>
      </c>
      <c r="B13" s="17" t="s">
        <v>15</v>
      </c>
      <c r="C13" s="40" t="s">
        <v>31</v>
      </c>
      <c r="D13" s="40" t="s">
        <v>26</v>
      </c>
      <c r="E13" s="40">
        <v>6202</v>
      </c>
      <c r="F13" s="40">
        <v>17.258</v>
      </c>
      <c r="G13" s="18"/>
      <c r="H13" s="18">
        <v>1</v>
      </c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61">
        <f t="shared" si="0"/>
        <v>1</v>
      </c>
    </row>
    <row r="14" spans="1:19" s="28" customFormat="1" ht="16.5" hidden="1">
      <c r="A14" s="26" t="s">
        <v>25</v>
      </c>
      <c r="B14" s="17" t="s">
        <v>20</v>
      </c>
      <c r="C14" s="40" t="s">
        <v>31</v>
      </c>
      <c r="D14" s="40" t="s">
        <v>26</v>
      </c>
      <c r="E14" s="40">
        <v>6202</v>
      </c>
      <c r="F14" s="40">
        <v>17.258</v>
      </c>
      <c r="G14" s="18"/>
      <c r="H14" s="18">
        <v>1</v>
      </c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61">
        <f t="shared" si="0"/>
        <v>1</v>
      </c>
    </row>
    <row r="15" spans="1:19" s="10" customFormat="1" ht="16.5" hidden="1">
      <c r="A15" s="27"/>
      <c r="B15" s="11"/>
      <c r="C15" s="12"/>
      <c r="D15" s="12"/>
      <c r="E15" s="13"/>
      <c r="F15" s="14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61">
        <f t="shared" si="0"/>
        <v>0</v>
      </c>
    </row>
    <row r="16" spans="1:19" s="10" customFormat="1" ht="16.5" hidden="1">
      <c r="A16" s="26" t="s">
        <v>27</v>
      </c>
      <c r="B16" s="17" t="s">
        <v>14</v>
      </c>
      <c r="C16" s="40" t="s">
        <v>32</v>
      </c>
      <c r="D16" s="40" t="s">
        <v>28</v>
      </c>
      <c r="E16" s="40">
        <v>6203</v>
      </c>
      <c r="F16" s="40">
        <v>17.278</v>
      </c>
      <c r="G16" s="18"/>
      <c r="H16" s="18">
        <f>84282-2</f>
        <v>84280</v>
      </c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61">
        <f t="shared" si="0"/>
        <v>84280</v>
      </c>
    </row>
    <row r="17" spans="1:19" s="25" customFormat="1" ht="16.5" hidden="1">
      <c r="A17" s="26" t="s">
        <v>27</v>
      </c>
      <c r="B17" s="17" t="s">
        <v>15</v>
      </c>
      <c r="C17" s="40" t="s">
        <v>32</v>
      </c>
      <c r="D17" s="40" t="s">
        <v>28</v>
      </c>
      <c r="E17" s="40">
        <v>6203</v>
      </c>
      <c r="F17" s="40">
        <v>17.278</v>
      </c>
      <c r="G17" s="18"/>
      <c r="H17" s="18">
        <v>1</v>
      </c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61">
        <f t="shared" si="0"/>
        <v>1</v>
      </c>
    </row>
    <row r="18" spans="1:19" s="25" customFormat="1" ht="16.5" hidden="1">
      <c r="A18" s="26" t="s">
        <v>27</v>
      </c>
      <c r="B18" s="17" t="s">
        <v>20</v>
      </c>
      <c r="C18" s="40" t="s">
        <v>32</v>
      </c>
      <c r="D18" s="40" t="s">
        <v>28</v>
      </c>
      <c r="E18" s="40">
        <v>6203</v>
      </c>
      <c r="F18" s="40">
        <v>17.278</v>
      </c>
      <c r="G18" s="18"/>
      <c r="H18" s="18">
        <v>1</v>
      </c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61">
        <f t="shared" si="0"/>
        <v>1</v>
      </c>
    </row>
    <row r="19" spans="1:19" s="25" customFormat="1" ht="16.5" hidden="1">
      <c r="A19" s="26"/>
      <c r="B19" s="17"/>
      <c r="C19" s="40"/>
      <c r="D19" s="40"/>
      <c r="E19" s="40"/>
      <c r="F19" s="40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61"/>
    </row>
    <row r="20" spans="1:19" s="25" customFormat="1" ht="16.5" hidden="1">
      <c r="A20" s="26" t="s">
        <v>25</v>
      </c>
      <c r="B20" s="17" t="s">
        <v>78</v>
      </c>
      <c r="C20" s="40" t="s">
        <v>79</v>
      </c>
      <c r="D20" s="40" t="s">
        <v>26</v>
      </c>
      <c r="E20" s="40">
        <v>6202</v>
      </c>
      <c r="F20" s="40">
        <v>17.258</v>
      </c>
      <c r="G20" s="18"/>
      <c r="H20" s="18"/>
      <c r="I20" s="18"/>
      <c r="J20" s="18"/>
      <c r="K20" s="18"/>
      <c r="L20" s="18"/>
      <c r="M20" s="18"/>
      <c r="N20" s="18">
        <f>470792-2</f>
        <v>470790</v>
      </c>
      <c r="O20" s="18"/>
      <c r="P20" s="18"/>
      <c r="Q20" s="18"/>
      <c r="R20" s="18"/>
      <c r="S20" s="61">
        <f>SUM(M20:N20)</f>
        <v>470790</v>
      </c>
    </row>
    <row r="21" spans="1:19" s="25" customFormat="1" ht="16.5" hidden="1">
      <c r="A21" s="26" t="s">
        <v>25</v>
      </c>
      <c r="B21" s="17" t="s">
        <v>15</v>
      </c>
      <c r="C21" s="40" t="s">
        <v>79</v>
      </c>
      <c r="D21" s="40" t="s">
        <v>26</v>
      </c>
      <c r="E21" s="40">
        <v>6202</v>
      </c>
      <c r="F21" s="40">
        <v>17.258</v>
      </c>
      <c r="G21" s="18"/>
      <c r="H21" s="18"/>
      <c r="I21" s="18"/>
      <c r="J21" s="18"/>
      <c r="K21" s="18"/>
      <c r="L21" s="18"/>
      <c r="M21" s="18"/>
      <c r="N21" s="18">
        <v>1</v>
      </c>
      <c r="O21" s="18"/>
      <c r="P21" s="18"/>
      <c r="Q21" s="18"/>
      <c r="R21" s="18"/>
      <c r="S21" s="61">
        <f aca="true" t="shared" si="1" ref="S21:S26">SUM(M21:N21)</f>
        <v>1</v>
      </c>
    </row>
    <row r="22" spans="1:19" s="25" customFormat="1" ht="16.5" hidden="1">
      <c r="A22" s="26" t="s">
        <v>25</v>
      </c>
      <c r="B22" s="17" t="s">
        <v>20</v>
      </c>
      <c r="C22" s="40" t="s">
        <v>79</v>
      </c>
      <c r="D22" s="40" t="s">
        <v>26</v>
      </c>
      <c r="E22" s="40">
        <v>6202</v>
      </c>
      <c r="F22" s="40">
        <v>17.258</v>
      </c>
      <c r="G22" s="18"/>
      <c r="H22" s="18"/>
      <c r="I22" s="18"/>
      <c r="J22" s="18"/>
      <c r="K22" s="18"/>
      <c r="L22" s="18"/>
      <c r="M22" s="18"/>
      <c r="N22" s="18">
        <v>1</v>
      </c>
      <c r="O22" s="18"/>
      <c r="P22" s="18"/>
      <c r="Q22" s="18"/>
      <c r="R22" s="18"/>
      <c r="S22" s="61">
        <f t="shared" si="1"/>
        <v>1</v>
      </c>
    </row>
    <row r="23" spans="1:19" s="25" customFormat="1" ht="16.5" hidden="1">
      <c r="A23" s="27"/>
      <c r="B23" s="11"/>
      <c r="C23" s="12"/>
      <c r="D23" s="12"/>
      <c r="E23" s="13"/>
      <c r="F23" s="14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61">
        <f t="shared" si="1"/>
        <v>0</v>
      </c>
    </row>
    <row r="24" spans="1:19" s="25" customFormat="1" ht="16.5" hidden="1">
      <c r="A24" s="26" t="s">
        <v>27</v>
      </c>
      <c r="B24" s="17" t="s">
        <v>78</v>
      </c>
      <c r="C24" s="40" t="s">
        <v>80</v>
      </c>
      <c r="D24" s="40" t="s">
        <v>28</v>
      </c>
      <c r="E24" s="40">
        <v>6203</v>
      </c>
      <c r="F24" s="40">
        <v>17.278</v>
      </c>
      <c r="G24" s="18"/>
      <c r="H24" s="18"/>
      <c r="I24" s="18"/>
      <c r="J24" s="18"/>
      <c r="K24" s="18"/>
      <c r="L24" s="18"/>
      <c r="M24" s="18"/>
      <c r="N24" s="18">
        <f>445986-2</f>
        <v>445984</v>
      </c>
      <c r="O24" s="18"/>
      <c r="P24" s="18"/>
      <c r="Q24" s="18"/>
      <c r="R24" s="18"/>
      <c r="S24" s="61">
        <f t="shared" si="1"/>
        <v>445984</v>
      </c>
    </row>
    <row r="25" spans="1:19" s="25" customFormat="1" ht="16.5" hidden="1">
      <c r="A25" s="26" t="s">
        <v>27</v>
      </c>
      <c r="B25" s="17" t="s">
        <v>15</v>
      </c>
      <c r="C25" s="40" t="s">
        <v>80</v>
      </c>
      <c r="D25" s="40" t="s">
        <v>28</v>
      </c>
      <c r="E25" s="40">
        <v>6203</v>
      </c>
      <c r="F25" s="40">
        <v>17.278</v>
      </c>
      <c r="G25" s="18"/>
      <c r="H25" s="18"/>
      <c r="I25" s="18"/>
      <c r="J25" s="18"/>
      <c r="K25" s="18"/>
      <c r="L25" s="18"/>
      <c r="M25" s="18"/>
      <c r="N25" s="18">
        <v>1</v>
      </c>
      <c r="O25" s="18"/>
      <c r="P25" s="18"/>
      <c r="Q25" s="18"/>
      <c r="R25" s="18"/>
      <c r="S25" s="61">
        <f t="shared" si="1"/>
        <v>1</v>
      </c>
    </row>
    <row r="26" spans="1:19" s="28" customFormat="1" ht="16.5" hidden="1">
      <c r="A26" s="26" t="s">
        <v>27</v>
      </c>
      <c r="B26" s="17" t="s">
        <v>20</v>
      </c>
      <c r="C26" s="40" t="s">
        <v>80</v>
      </c>
      <c r="D26" s="40" t="s">
        <v>28</v>
      </c>
      <c r="E26" s="40">
        <v>6203</v>
      </c>
      <c r="F26" s="40">
        <v>17.278</v>
      </c>
      <c r="G26" s="18"/>
      <c r="H26" s="18"/>
      <c r="I26" s="18"/>
      <c r="J26" s="18"/>
      <c r="K26" s="18"/>
      <c r="L26" s="18"/>
      <c r="M26" s="18"/>
      <c r="N26" s="18">
        <v>1</v>
      </c>
      <c r="O26" s="18"/>
      <c r="P26" s="18"/>
      <c r="Q26" s="18"/>
      <c r="R26" s="18"/>
      <c r="S26" s="61">
        <f t="shared" si="1"/>
        <v>1</v>
      </c>
    </row>
    <row r="27" spans="1:19" s="28" customFormat="1" ht="15" hidden="1">
      <c r="A27" s="26" t="s">
        <v>99</v>
      </c>
      <c r="B27" s="17" t="s">
        <v>14</v>
      </c>
      <c r="C27" s="68" t="s">
        <v>80</v>
      </c>
      <c r="D27" s="68" t="s">
        <v>28</v>
      </c>
      <c r="E27" s="69" t="s">
        <v>97</v>
      </c>
      <c r="F27" s="15">
        <v>17.278</v>
      </c>
      <c r="G27" s="18"/>
      <c r="H27" s="18"/>
      <c r="I27" s="18"/>
      <c r="J27" s="18"/>
      <c r="K27" s="18"/>
      <c r="L27" s="18"/>
      <c r="M27" s="18"/>
      <c r="N27" s="18"/>
      <c r="O27" s="18"/>
      <c r="P27" s="18">
        <f>15000*0.34</f>
        <v>5100</v>
      </c>
      <c r="Q27" s="18"/>
      <c r="R27" s="18"/>
      <c r="S27" s="61">
        <f>SUM(O27:P27)</f>
        <v>5100</v>
      </c>
    </row>
    <row r="28" spans="1:19" s="28" customFormat="1" ht="15" hidden="1">
      <c r="A28" s="26" t="s">
        <v>99</v>
      </c>
      <c r="B28" s="17" t="s">
        <v>14</v>
      </c>
      <c r="C28" s="68" t="s">
        <v>80</v>
      </c>
      <c r="D28" s="68" t="s">
        <v>28</v>
      </c>
      <c r="E28" s="69" t="s">
        <v>98</v>
      </c>
      <c r="F28" s="15">
        <v>17.278</v>
      </c>
      <c r="G28" s="18"/>
      <c r="H28" s="18"/>
      <c r="I28" s="18"/>
      <c r="J28" s="18"/>
      <c r="K28" s="18"/>
      <c r="L28" s="18"/>
      <c r="M28" s="18"/>
      <c r="N28" s="18"/>
      <c r="O28" s="18"/>
      <c r="P28" s="18">
        <f>15000*0.66</f>
        <v>9900</v>
      </c>
      <c r="Q28" s="18"/>
      <c r="R28" s="18"/>
      <c r="S28" s="61">
        <f>SUM(O28:P28)</f>
        <v>9900</v>
      </c>
    </row>
    <row r="29" spans="1:19" s="28" customFormat="1" ht="15" hidden="1">
      <c r="A29" s="26"/>
      <c r="B29" s="17"/>
      <c r="C29" s="68"/>
      <c r="D29" s="68"/>
      <c r="E29" s="69"/>
      <c r="F29" s="15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61"/>
    </row>
    <row r="30" spans="1:19" s="28" customFormat="1" ht="30" hidden="1">
      <c r="A30" s="76" t="s">
        <v>102</v>
      </c>
      <c r="B30" s="17" t="s">
        <v>103</v>
      </c>
      <c r="C30" s="79" t="s">
        <v>118</v>
      </c>
      <c r="D30" s="77" t="s">
        <v>104</v>
      </c>
      <c r="E30" s="77" t="s">
        <v>105</v>
      </c>
      <c r="F30" s="15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>
        <v>4187.5</v>
      </c>
      <c r="R30" s="18"/>
      <c r="S30" s="61">
        <f>SUM(P30:Q30)</f>
        <v>4187.5</v>
      </c>
    </row>
    <row r="31" spans="1:19" s="28" customFormat="1" ht="30" hidden="1">
      <c r="A31" s="76" t="s">
        <v>106</v>
      </c>
      <c r="B31" s="17" t="s">
        <v>107</v>
      </c>
      <c r="C31" s="77" t="s">
        <v>108</v>
      </c>
      <c r="D31" s="77" t="s">
        <v>109</v>
      </c>
      <c r="E31" s="77" t="s">
        <v>110</v>
      </c>
      <c r="F31" s="15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>
        <v>6933.66</v>
      </c>
      <c r="R31" s="18"/>
      <c r="S31" s="61">
        <f aca="true" t="shared" si="2" ref="S31:S64">SUM(P31:Q31)</f>
        <v>6933.66</v>
      </c>
    </row>
    <row r="32" spans="1:19" s="28" customFormat="1" ht="30" hidden="1">
      <c r="A32" s="76" t="s">
        <v>111</v>
      </c>
      <c r="B32" s="17" t="s">
        <v>112</v>
      </c>
      <c r="C32" s="78" t="s">
        <v>113</v>
      </c>
      <c r="D32" s="78" t="s">
        <v>114</v>
      </c>
      <c r="E32" s="78" t="s">
        <v>115</v>
      </c>
      <c r="F32" s="15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>
        <v>8791.32</v>
      </c>
      <c r="R32" s="18"/>
      <c r="S32" s="61">
        <f t="shared" si="2"/>
        <v>8791.32</v>
      </c>
    </row>
    <row r="33" spans="1:19" s="28" customFormat="1" ht="16.5" hidden="1">
      <c r="A33" s="26"/>
      <c r="B33" s="17"/>
      <c r="C33" s="40"/>
      <c r="D33" s="40"/>
      <c r="E33" s="40"/>
      <c r="F33" s="40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61">
        <f t="shared" si="2"/>
        <v>0</v>
      </c>
    </row>
    <row r="34" spans="1:19" s="28" customFormat="1" ht="16.5" hidden="1">
      <c r="A34" s="43" t="s">
        <v>8</v>
      </c>
      <c r="B34" s="11"/>
      <c r="C34" s="20"/>
      <c r="D34" s="20"/>
      <c r="E34" s="20"/>
      <c r="F34" s="11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61">
        <f t="shared" si="2"/>
        <v>0</v>
      </c>
    </row>
    <row r="35" spans="1:19" s="28" customFormat="1" ht="16.5" hidden="1">
      <c r="A35" s="26" t="s">
        <v>34</v>
      </c>
      <c r="B35" s="11"/>
      <c r="C35" s="20"/>
      <c r="D35" s="20"/>
      <c r="E35" s="20"/>
      <c r="F35" s="19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61">
        <f t="shared" si="2"/>
        <v>0</v>
      </c>
    </row>
    <row r="36" spans="1:19" s="10" customFormat="1" ht="16.5" hidden="1">
      <c r="A36" s="62" t="s">
        <v>37</v>
      </c>
      <c r="B36" s="17" t="s">
        <v>38</v>
      </c>
      <c r="C36" s="63" t="s">
        <v>39</v>
      </c>
      <c r="D36" s="63" t="s">
        <v>40</v>
      </c>
      <c r="E36" s="63" t="s">
        <v>41</v>
      </c>
      <c r="F36" s="17" t="s">
        <v>42</v>
      </c>
      <c r="G36" s="22"/>
      <c r="H36" s="22"/>
      <c r="I36" s="22">
        <v>50076.4</v>
      </c>
      <c r="J36" s="22"/>
      <c r="K36" s="22"/>
      <c r="L36" s="22"/>
      <c r="M36" s="22"/>
      <c r="N36" s="22"/>
      <c r="O36" s="22"/>
      <c r="P36" s="22"/>
      <c r="Q36" s="22"/>
      <c r="R36" s="22"/>
      <c r="S36" s="61">
        <f t="shared" si="2"/>
        <v>0</v>
      </c>
    </row>
    <row r="37" spans="1:19" s="10" customFormat="1" ht="16.5" hidden="1">
      <c r="A37" s="29"/>
      <c r="B37" s="11"/>
      <c r="C37" s="21"/>
      <c r="D37" s="21"/>
      <c r="E37" s="12"/>
      <c r="F37" s="14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61">
        <f t="shared" si="2"/>
        <v>0</v>
      </c>
    </row>
    <row r="38" spans="1:19" s="25" customFormat="1" ht="16.5" hidden="1">
      <c r="A38" s="43" t="s">
        <v>8</v>
      </c>
      <c r="B38" s="11"/>
      <c r="C38" s="12"/>
      <c r="D38" s="12"/>
      <c r="E38" s="13"/>
      <c r="F38" s="14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61">
        <f t="shared" si="2"/>
        <v>0</v>
      </c>
    </row>
    <row r="39" spans="1:19" s="25" customFormat="1" ht="16.5" hidden="1">
      <c r="A39" s="26" t="s">
        <v>44</v>
      </c>
      <c r="B39" s="11"/>
      <c r="C39" s="12"/>
      <c r="D39" s="12"/>
      <c r="E39" s="13"/>
      <c r="F39" s="14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61">
        <f t="shared" si="2"/>
        <v>0</v>
      </c>
    </row>
    <row r="40" spans="1:19" s="28" customFormat="1" ht="15" hidden="1">
      <c r="A40" s="64" t="s">
        <v>45</v>
      </c>
      <c r="B40" s="17" t="s">
        <v>14</v>
      </c>
      <c r="C40" s="63" t="s">
        <v>46</v>
      </c>
      <c r="D40" s="65" t="s">
        <v>47</v>
      </c>
      <c r="E40" s="66" t="s">
        <v>48</v>
      </c>
      <c r="F40" s="65">
        <v>17.245</v>
      </c>
      <c r="G40" s="22"/>
      <c r="H40" s="22"/>
      <c r="I40" s="22"/>
      <c r="J40" s="22">
        <f>4142.9-2</f>
        <v>4140.9</v>
      </c>
      <c r="K40" s="22"/>
      <c r="L40" s="22"/>
      <c r="M40" s="22"/>
      <c r="N40" s="22"/>
      <c r="O40" s="22">
        <v>833.7478119340876</v>
      </c>
      <c r="P40" s="22"/>
      <c r="Q40" s="22"/>
      <c r="R40" s="22"/>
      <c r="S40" s="61">
        <f t="shared" si="2"/>
        <v>0</v>
      </c>
    </row>
    <row r="41" spans="1:19" s="28" customFormat="1" ht="15" hidden="1">
      <c r="A41" s="64" t="s">
        <v>45</v>
      </c>
      <c r="B41" s="17" t="s">
        <v>15</v>
      </c>
      <c r="C41" s="63" t="s">
        <v>46</v>
      </c>
      <c r="D41" s="63" t="s">
        <v>47</v>
      </c>
      <c r="E41" s="15" t="s">
        <v>48</v>
      </c>
      <c r="F41" s="63">
        <v>17.245</v>
      </c>
      <c r="G41" s="22"/>
      <c r="H41" s="22"/>
      <c r="I41" s="22"/>
      <c r="J41" s="22">
        <v>1</v>
      </c>
      <c r="K41" s="22"/>
      <c r="L41" s="22"/>
      <c r="M41" s="22"/>
      <c r="N41" s="22"/>
      <c r="O41" s="22"/>
      <c r="P41" s="22"/>
      <c r="Q41" s="22"/>
      <c r="R41" s="22"/>
      <c r="S41" s="61">
        <f t="shared" si="2"/>
        <v>0</v>
      </c>
    </row>
    <row r="42" spans="1:19" s="10" customFormat="1" ht="16.5" hidden="1">
      <c r="A42" s="64" t="s">
        <v>45</v>
      </c>
      <c r="B42" s="17" t="s">
        <v>20</v>
      </c>
      <c r="C42" s="63" t="s">
        <v>46</v>
      </c>
      <c r="D42" s="63" t="s">
        <v>47</v>
      </c>
      <c r="E42" s="15" t="s">
        <v>48</v>
      </c>
      <c r="F42" s="63">
        <v>17.245</v>
      </c>
      <c r="G42" s="22"/>
      <c r="H42" s="22"/>
      <c r="I42" s="22"/>
      <c r="J42" s="22">
        <v>1</v>
      </c>
      <c r="K42" s="22"/>
      <c r="L42" s="22"/>
      <c r="M42" s="22"/>
      <c r="N42" s="22"/>
      <c r="O42" s="22"/>
      <c r="P42" s="22"/>
      <c r="Q42" s="22"/>
      <c r="R42" s="22"/>
      <c r="S42" s="61">
        <f t="shared" si="2"/>
        <v>0</v>
      </c>
    </row>
    <row r="43" spans="1:19" s="10" customFormat="1" ht="16.5" hidden="1">
      <c r="A43" s="64"/>
      <c r="B43" s="17"/>
      <c r="C43" s="63"/>
      <c r="D43" s="63"/>
      <c r="E43" s="15"/>
      <c r="F43" s="63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61">
        <f t="shared" si="2"/>
        <v>0</v>
      </c>
    </row>
    <row r="44" spans="1:19" s="10" customFormat="1" ht="16.5">
      <c r="A44" s="43" t="s">
        <v>8</v>
      </c>
      <c r="B44" s="17"/>
      <c r="C44" s="63"/>
      <c r="D44" s="63"/>
      <c r="E44" s="15"/>
      <c r="F44" s="63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61">
        <f t="shared" si="2"/>
        <v>0</v>
      </c>
    </row>
    <row r="45" spans="1:19" s="10" customFormat="1" ht="16.5">
      <c r="A45" s="26" t="s">
        <v>59</v>
      </c>
      <c r="B45" s="17"/>
      <c r="C45" s="63"/>
      <c r="D45" s="63"/>
      <c r="E45" s="15"/>
      <c r="F45" s="63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61">
        <f t="shared" si="2"/>
        <v>0</v>
      </c>
    </row>
    <row r="46" spans="1:19" s="10" customFormat="1" ht="16.5">
      <c r="A46" s="26" t="s">
        <v>60</v>
      </c>
      <c r="B46" s="17" t="s">
        <v>14</v>
      </c>
      <c r="C46" s="68" t="s">
        <v>61</v>
      </c>
      <c r="D46" s="68" t="s">
        <v>62</v>
      </c>
      <c r="E46" s="69" t="s">
        <v>63</v>
      </c>
      <c r="F46" s="17" t="s">
        <v>64</v>
      </c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>
        <f>18229-2</f>
        <v>18227</v>
      </c>
      <c r="S46" s="61">
        <f>SUM(Q46:R46)</f>
        <v>18227</v>
      </c>
    </row>
    <row r="47" spans="1:19" s="10" customFormat="1" ht="16.5">
      <c r="A47" s="26" t="s">
        <v>60</v>
      </c>
      <c r="B47" s="17" t="s">
        <v>15</v>
      </c>
      <c r="C47" s="68" t="s">
        <v>61</v>
      </c>
      <c r="D47" s="68" t="s">
        <v>62</v>
      </c>
      <c r="E47" s="69" t="s">
        <v>63</v>
      </c>
      <c r="F47" s="17" t="s">
        <v>64</v>
      </c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>
        <v>1</v>
      </c>
      <c r="S47" s="61">
        <f aca="true" t="shared" si="3" ref="S47:S64">SUM(Q47:R47)</f>
        <v>1</v>
      </c>
    </row>
    <row r="48" spans="1:19" s="10" customFormat="1" ht="16.5">
      <c r="A48" s="26" t="s">
        <v>60</v>
      </c>
      <c r="B48" s="17" t="s">
        <v>20</v>
      </c>
      <c r="C48" s="68" t="s">
        <v>61</v>
      </c>
      <c r="D48" s="68" t="s">
        <v>62</v>
      </c>
      <c r="E48" s="69" t="s">
        <v>63</v>
      </c>
      <c r="F48" s="17" t="s">
        <v>64</v>
      </c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>
        <v>1</v>
      </c>
      <c r="S48" s="61">
        <f t="shared" si="3"/>
        <v>1</v>
      </c>
    </row>
    <row r="49" spans="1:19" s="10" customFormat="1" ht="16.5">
      <c r="A49" s="26" t="s">
        <v>65</v>
      </c>
      <c r="B49" s="17" t="s">
        <v>14</v>
      </c>
      <c r="C49" s="68" t="s">
        <v>61</v>
      </c>
      <c r="D49" s="68" t="s">
        <v>62</v>
      </c>
      <c r="E49" s="69" t="s">
        <v>66</v>
      </c>
      <c r="F49" s="17" t="s">
        <v>64</v>
      </c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>
        <f>29757-2</f>
        <v>29755</v>
      </c>
      <c r="S49" s="61">
        <f t="shared" si="3"/>
        <v>29755</v>
      </c>
    </row>
    <row r="50" spans="1:19" s="10" customFormat="1" ht="16.5">
      <c r="A50" s="26" t="s">
        <v>65</v>
      </c>
      <c r="B50" s="17" t="s">
        <v>15</v>
      </c>
      <c r="C50" s="68" t="s">
        <v>61</v>
      </c>
      <c r="D50" s="68" t="s">
        <v>62</v>
      </c>
      <c r="E50" s="69" t="s">
        <v>66</v>
      </c>
      <c r="F50" s="17" t="s">
        <v>64</v>
      </c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>
        <v>1</v>
      </c>
      <c r="S50" s="61">
        <f t="shared" si="3"/>
        <v>1</v>
      </c>
    </row>
    <row r="51" spans="1:19" s="10" customFormat="1" ht="16.5">
      <c r="A51" s="26" t="s">
        <v>65</v>
      </c>
      <c r="B51" s="17" t="s">
        <v>20</v>
      </c>
      <c r="C51" s="68" t="s">
        <v>61</v>
      </c>
      <c r="D51" s="68" t="s">
        <v>62</v>
      </c>
      <c r="E51" s="69" t="s">
        <v>66</v>
      </c>
      <c r="F51" s="17" t="s">
        <v>64</v>
      </c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>
        <v>1</v>
      </c>
      <c r="S51" s="61">
        <f t="shared" si="3"/>
        <v>1</v>
      </c>
    </row>
    <row r="52" spans="1:19" s="10" customFormat="1" ht="16.5">
      <c r="A52" s="64"/>
      <c r="B52" s="17"/>
      <c r="C52" s="63"/>
      <c r="D52" s="63"/>
      <c r="E52" s="15"/>
      <c r="F52" s="63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61">
        <f t="shared" si="3"/>
        <v>0</v>
      </c>
    </row>
    <row r="53" spans="1:19" s="10" customFormat="1" ht="16.5" hidden="1">
      <c r="A53" s="43" t="s">
        <v>8</v>
      </c>
      <c r="B53" s="17"/>
      <c r="C53" s="63"/>
      <c r="D53" s="63"/>
      <c r="E53" s="15"/>
      <c r="F53" s="63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61">
        <f t="shared" si="3"/>
        <v>0</v>
      </c>
    </row>
    <row r="54" spans="1:19" s="10" customFormat="1" ht="16.5" hidden="1">
      <c r="A54" s="26" t="s">
        <v>34</v>
      </c>
      <c r="B54" s="17"/>
      <c r="C54" s="63"/>
      <c r="D54" s="63"/>
      <c r="E54" s="15"/>
      <c r="F54" s="63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61">
        <f t="shared" si="3"/>
        <v>0</v>
      </c>
    </row>
    <row r="55" spans="1:19" s="10" customFormat="1" ht="16.5" hidden="1">
      <c r="A55" s="67" t="s">
        <v>52</v>
      </c>
      <c r="B55" s="17" t="s">
        <v>14</v>
      </c>
      <c r="C55" s="68" t="s">
        <v>53</v>
      </c>
      <c r="D55" s="68" t="s">
        <v>54</v>
      </c>
      <c r="E55" s="68" t="s">
        <v>55</v>
      </c>
      <c r="F55" s="15" t="s">
        <v>42</v>
      </c>
      <c r="G55" s="22"/>
      <c r="H55" s="22"/>
      <c r="I55" s="22"/>
      <c r="J55" s="22"/>
      <c r="K55" s="22">
        <v>95000</v>
      </c>
      <c r="L55" s="22"/>
      <c r="M55" s="22"/>
      <c r="N55" s="22"/>
      <c r="O55" s="22"/>
      <c r="P55" s="22"/>
      <c r="Q55" s="22"/>
      <c r="R55" s="22"/>
      <c r="S55" s="61">
        <f t="shared" si="3"/>
        <v>0</v>
      </c>
    </row>
    <row r="56" spans="1:19" s="10" customFormat="1" ht="16.5" hidden="1">
      <c r="A56" s="62" t="s">
        <v>67</v>
      </c>
      <c r="B56" s="17" t="s">
        <v>68</v>
      </c>
      <c r="C56" s="68" t="s">
        <v>69</v>
      </c>
      <c r="D56" s="68" t="s">
        <v>70</v>
      </c>
      <c r="E56" s="68" t="s">
        <v>71</v>
      </c>
      <c r="F56" s="17" t="s">
        <v>42</v>
      </c>
      <c r="G56" s="22"/>
      <c r="H56" s="22"/>
      <c r="I56" s="22"/>
      <c r="J56" s="22"/>
      <c r="K56" s="22"/>
      <c r="L56" s="70">
        <v>134553.07</v>
      </c>
      <c r="M56" s="70">
        <v>-10000</v>
      </c>
      <c r="N56" s="70"/>
      <c r="O56" s="70"/>
      <c r="P56" s="70"/>
      <c r="Q56" s="70"/>
      <c r="R56" s="70"/>
      <c r="S56" s="61">
        <f t="shared" si="3"/>
        <v>0</v>
      </c>
    </row>
    <row r="57" spans="1:19" s="10" customFormat="1" ht="16.5" hidden="1">
      <c r="A57" s="62"/>
      <c r="B57" s="17"/>
      <c r="C57" s="68"/>
      <c r="D57" s="68"/>
      <c r="E57" s="68"/>
      <c r="F57" s="17"/>
      <c r="G57" s="22"/>
      <c r="H57" s="22"/>
      <c r="I57" s="22"/>
      <c r="J57" s="22"/>
      <c r="K57" s="22"/>
      <c r="L57" s="70"/>
      <c r="M57" s="70"/>
      <c r="N57" s="70"/>
      <c r="O57" s="70"/>
      <c r="P57" s="70"/>
      <c r="Q57" s="70"/>
      <c r="R57" s="70"/>
      <c r="S57" s="61">
        <f t="shared" si="3"/>
        <v>0</v>
      </c>
    </row>
    <row r="58" spans="1:19" s="10" customFormat="1" ht="16.5" hidden="1">
      <c r="A58" s="43" t="s">
        <v>8</v>
      </c>
      <c r="B58" s="17"/>
      <c r="C58" s="68"/>
      <c r="D58" s="68"/>
      <c r="E58" s="68"/>
      <c r="F58" s="17"/>
      <c r="G58" s="22"/>
      <c r="H58" s="22"/>
      <c r="I58" s="22"/>
      <c r="J58" s="22"/>
      <c r="K58" s="22"/>
      <c r="L58" s="70"/>
      <c r="M58" s="70"/>
      <c r="N58" s="70"/>
      <c r="O58" s="70"/>
      <c r="P58" s="70"/>
      <c r="Q58" s="70"/>
      <c r="R58" s="70"/>
      <c r="S58" s="61">
        <f t="shared" si="3"/>
        <v>0</v>
      </c>
    </row>
    <row r="59" spans="1:19" s="10" customFormat="1" ht="16.5" hidden="1">
      <c r="A59" s="26" t="s">
        <v>87</v>
      </c>
      <c r="B59" s="17"/>
      <c r="C59" s="68"/>
      <c r="D59" s="68"/>
      <c r="E59" s="68"/>
      <c r="F59" s="17"/>
      <c r="G59" s="22"/>
      <c r="H59" s="22"/>
      <c r="I59" s="22"/>
      <c r="J59" s="22"/>
      <c r="K59" s="22"/>
      <c r="L59" s="70"/>
      <c r="M59" s="70"/>
      <c r="N59" s="70"/>
      <c r="O59" s="70"/>
      <c r="P59" s="70"/>
      <c r="Q59" s="70"/>
      <c r="R59" s="70"/>
      <c r="S59" s="61">
        <f t="shared" si="3"/>
        <v>0</v>
      </c>
    </row>
    <row r="60" spans="1:19" s="10" customFormat="1" ht="16.5" hidden="1">
      <c r="A60" s="62" t="s">
        <v>88</v>
      </c>
      <c r="B60" s="17" t="s">
        <v>14</v>
      </c>
      <c r="C60" s="68" t="s">
        <v>89</v>
      </c>
      <c r="D60" s="68" t="s">
        <v>90</v>
      </c>
      <c r="E60" s="69" t="s">
        <v>91</v>
      </c>
      <c r="F60" s="72">
        <v>17.801</v>
      </c>
      <c r="G60" s="22"/>
      <c r="H60" s="22"/>
      <c r="I60" s="22"/>
      <c r="J60" s="22"/>
      <c r="K60" s="22"/>
      <c r="L60" s="70"/>
      <c r="M60" s="70"/>
      <c r="N60" s="70"/>
      <c r="O60" s="70"/>
      <c r="P60" s="70">
        <f>2833-2</f>
        <v>2831</v>
      </c>
      <c r="Q60" s="70"/>
      <c r="R60" s="70"/>
      <c r="S60" s="61">
        <f t="shared" si="3"/>
        <v>0</v>
      </c>
    </row>
    <row r="61" spans="1:19" s="10" customFormat="1" ht="16.5" hidden="1">
      <c r="A61" s="62" t="s">
        <v>88</v>
      </c>
      <c r="B61" s="17" t="s">
        <v>15</v>
      </c>
      <c r="C61" s="68" t="s">
        <v>89</v>
      </c>
      <c r="D61" s="68" t="s">
        <v>90</v>
      </c>
      <c r="E61" s="69" t="s">
        <v>91</v>
      </c>
      <c r="F61" s="72">
        <v>17.801</v>
      </c>
      <c r="G61" s="22"/>
      <c r="H61" s="22"/>
      <c r="I61" s="22"/>
      <c r="J61" s="22"/>
      <c r="K61" s="22"/>
      <c r="L61" s="70"/>
      <c r="M61" s="70"/>
      <c r="N61" s="70"/>
      <c r="O61" s="70"/>
      <c r="P61" s="70">
        <v>1</v>
      </c>
      <c r="Q61" s="70"/>
      <c r="R61" s="70"/>
      <c r="S61" s="61">
        <f t="shared" si="3"/>
        <v>0</v>
      </c>
    </row>
    <row r="62" spans="1:19" s="10" customFormat="1" ht="16.5" hidden="1">
      <c r="A62" s="62" t="s">
        <v>88</v>
      </c>
      <c r="B62" s="17" t="s">
        <v>20</v>
      </c>
      <c r="C62" s="68" t="s">
        <v>89</v>
      </c>
      <c r="D62" s="68" t="s">
        <v>90</v>
      </c>
      <c r="E62" s="69" t="s">
        <v>91</v>
      </c>
      <c r="F62" s="72">
        <v>17.801</v>
      </c>
      <c r="G62" s="22"/>
      <c r="H62" s="22"/>
      <c r="I62" s="22"/>
      <c r="J62" s="22"/>
      <c r="K62" s="22"/>
      <c r="L62" s="22"/>
      <c r="M62" s="22"/>
      <c r="N62" s="22"/>
      <c r="O62" s="22"/>
      <c r="P62" s="70">
        <v>1</v>
      </c>
      <c r="Q62" s="70"/>
      <c r="R62" s="70"/>
      <c r="S62" s="61">
        <f t="shared" si="3"/>
        <v>0</v>
      </c>
    </row>
    <row r="63" spans="1:19" s="10" customFormat="1" ht="30.75" hidden="1">
      <c r="A63" s="73" t="s">
        <v>92</v>
      </c>
      <c r="B63" s="17" t="s">
        <v>14</v>
      </c>
      <c r="C63" s="74" t="s">
        <v>93</v>
      </c>
      <c r="D63" s="74" t="s">
        <v>94</v>
      </c>
      <c r="E63" s="74" t="s">
        <v>95</v>
      </c>
      <c r="F63" s="14"/>
      <c r="G63" s="22"/>
      <c r="H63" s="22"/>
      <c r="I63" s="22"/>
      <c r="J63" s="22"/>
      <c r="K63" s="22"/>
      <c r="L63" s="22"/>
      <c r="M63" s="22"/>
      <c r="N63" s="22"/>
      <c r="O63" s="22"/>
      <c r="P63" s="22">
        <f>27438-15000</f>
        <v>12438</v>
      </c>
      <c r="Q63" s="22"/>
      <c r="R63" s="22"/>
      <c r="S63" s="61">
        <f t="shared" si="3"/>
        <v>0</v>
      </c>
    </row>
    <row r="64" spans="1:19" s="10" customFormat="1" ht="16.5">
      <c r="A64" s="30"/>
      <c r="B64" s="14"/>
      <c r="C64" s="21"/>
      <c r="D64" s="14"/>
      <c r="E64" s="21"/>
      <c r="F64" s="14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61">
        <f t="shared" si="3"/>
        <v>0</v>
      </c>
    </row>
    <row r="65" spans="1:19" s="10" customFormat="1" ht="17.25" thickBot="1">
      <c r="A65" s="53"/>
      <c r="B65" s="53"/>
      <c r="C65" s="53"/>
      <c r="D65" s="42"/>
      <c r="E65" s="42"/>
      <c r="F65" s="42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61">
        <f>SUM(O65:P65)</f>
        <v>0</v>
      </c>
    </row>
    <row r="66" spans="1:19" s="10" customFormat="1" ht="17.25" thickBot="1">
      <c r="A66" s="55" t="s">
        <v>0</v>
      </c>
      <c r="B66" s="56"/>
      <c r="C66" s="57"/>
      <c r="D66" s="57"/>
      <c r="E66" s="57"/>
      <c r="F66" s="58"/>
      <c r="G66" s="59">
        <f>SUM(G8:G63)</f>
        <v>576907</v>
      </c>
      <c r="H66" s="60">
        <f>SUM(H7:H65)</f>
        <v>153455</v>
      </c>
      <c r="I66" s="60">
        <f>SUM(I6:I65)</f>
        <v>50076.4</v>
      </c>
      <c r="J66" s="60">
        <f>SUM(J26:J65)</f>
        <v>4142.9</v>
      </c>
      <c r="K66" s="60">
        <f>SUM(K26:K65)</f>
        <v>95000</v>
      </c>
      <c r="L66" s="71">
        <f>SUM(L26:L65)</f>
        <v>134553.07</v>
      </c>
      <c r="M66" s="71">
        <f>SUM(M26:M65)</f>
        <v>-10000</v>
      </c>
      <c r="N66" s="71">
        <f>SUM(N6:N65)</f>
        <v>916778</v>
      </c>
      <c r="O66" s="60">
        <f>SUM(O37:O65)</f>
        <v>833.7478119340876</v>
      </c>
      <c r="P66" s="60">
        <f>SUM(P23:P65)</f>
        <v>30271</v>
      </c>
      <c r="Q66" s="60">
        <f>SUM(Q6:Q65)</f>
        <v>19912.48</v>
      </c>
      <c r="R66" s="60">
        <f>SUM(R44:R65)</f>
        <v>47986</v>
      </c>
      <c r="S66" s="31">
        <f>SUM(G66:G66)</f>
        <v>576907</v>
      </c>
    </row>
    <row r="67" spans="1:19" s="10" customFormat="1" ht="16.5">
      <c r="A67" s="32"/>
      <c r="B67" s="32"/>
      <c r="C67" s="33"/>
      <c r="D67" s="33"/>
      <c r="E67" s="33"/>
      <c r="F67" s="34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6"/>
    </row>
    <row r="68" spans="1:18" s="10" customFormat="1" ht="16.5">
      <c r="A68" s="28" t="s">
        <v>9</v>
      </c>
      <c r="C68" s="37"/>
      <c r="D68" s="37"/>
      <c r="E68" s="37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</row>
    <row r="69" spans="1:18" s="10" customFormat="1" ht="16.5" hidden="1">
      <c r="A69" s="23" t="s">
        <v>21</v>
      </c>
      <c r="C69" s="37"/>
      <c r="D69" s="37"/>
      <c r="E69" s="37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</row>
    <row r="70" spans="1:18" s="10" customFormat="1" ht="16.5" hidden="1">
      <c r="A70" s="24" t="s">
        <v>22</v>
      </c>
      <c r="C70" s="37"/>
      <c r="D70" s="37"/>
      <c r="E70" s="37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</row>
    <row r="71" spans="1:18" s="10" customFormat="1" ht="16.5" hidden="1">
      <c r="A71" s="28" t="s">
        <v>23</v>
      </c>
      <c r="C71" s="37"/>
      <c r="D71" s="37"/>
      <c r="E71" s="37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</row>
    <row r="72" spans="1:18" s="10" customFormat="1" ht="16.5" hidden="1">
      <c r="A72" s="28" t="s">
        <v>24</v>
      </c>
      <c r="C72" s="37"/>
      <c r="D72" s="37"/>
      <c r="E72" s="37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</row>
    <row r="73" spans="1:18" s="10" customFormat="1" ht="16.5" hidden="1">
      <c r="A73" s="28" t="s">
        <v>35</v>
      </c>
      <c r="C73" s="37"/>
      <c r="D73" s="37"/>
      <c r="E73" s="37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</row>
    <row r="74" spans="1:18" s="10" customFormat="1" ht="16.5" hidden="1">
      <c r="A74" s="28" t="s">
        <v>36</v>
      </c>
      <c r="C74" s="37"/>
      <c r="D74" s="37"/>
      <c r="E74" s="37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</row>
    <row r="75" spans="1:18" s="10" customFormat="1" ht="16.5" hidden="1">
      <c r="A75" s="28" t="s">
        <v>49</v>
      </c>
      <c r="C75" s="37"/>
      <c r="D75" s="37"/>
      <c r="E75" s="37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</row>
    <row r="76" spans="1:18" s="10" customFormat="1" ht="16.5" hidden="1">
      <c r="A76" s="28" t="s">
        <v>50</v>
      </c>
      <c r="C76" s="37"/>
      <c r="D76" s="37"/>
      <c r="E76" s="37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</row>
    <row r="77" spans="1:18" s="10" customFormat="1" ht="16.5" hidden="1">
      <c r="A77" s="28" t="s">
        <v>57</v>
      </c>
      <c r="C77" s="37"/>
      <c r="D77" s="37"/>
      <c r="E77" s="37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</row>
    <row r="78" spans="1:18" s="10" customFormat="1" ht="16.5" hidden="1">
      <c r="A78" s="28" t="s">
        <v>56</v>
      </c>
      <c r="C78" s="37"/>
      <c r="D78" s="37"/>
      <c r="E78" s="37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</row>
    <row r="79" spans="1:18" s="10" customFormat="1" ht="16.5" hidden="1">
      <c r="A79" s="28" t="s">
        <v>72</v>
      </c>
      <c r="C79" s="37"/>
      <c r="D79" s="37"/>
      <c r="E79" s="37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</row>
    <row r="80" spans="1:18" s="10" customFormat="1" ht="16.5" hidden="1">
      <c r="A80" s="28" t="s">
        <v>73</v>
      </c>
      <c r="C80" s="37"/>
      <c r="D80" s="37"/>
      <c r="E80" s="37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</row>
    <row r="81" spans="1:18" s="10" customFormat="1" ht="16.5" hidden="1">
      <c r="A81" s="28" t="s">
        <v>75</v>
      </c>
      <c r="C81" s="37"/>
      <c r="D81" s="37"/>
      <c r="E81" s="37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</row>
    <row r="82" spans="1:18" s="10" customFormat="1" ht="16.5" hidden="1">
      <c r="A82" s="28" t="s">
        <v>76</v>
      </c>
      <c r="C82" s="37"/>
      <c r="D82" s="37"/>
      <c r="E82" s="37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</row>
    <row r="83" spans="1:18" s="10" customFormat="1" ht="16.5" hidden="1">
      <c r="A83" s="28" t="s">
        <v>82</v>
      </c>
      <c r="C83" s="37"/>
      <c r="D83" s="37"/>
      <c r="E83" s="37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</row>
    <row r="84" spans="1:18" s="10" customFormat="1" ht="16.5" hidden="1">
      <c r="A84" s="28" t="s">
        <v>81</v>
      </c>
      <c r="C84" s="37"/>
      <c r="D84" s="37"/>
      <c r="E84" s="37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</row>
    <row r="85" ht="15" hidden="1">
      <c r="A85" s="28" t="s">
        <v>84</v>
      </c>
    </row>
    <row r="86" ht="15" hidden="1">
      <c r="A86" s="28" t="s">
        <v>85</v>
      </c>
    </row>
    <row r="87" spans="1:18" ht="15" hidden="1">
      <c r="A87" s="28" t="s">
        <v>96</v>
      </c>
      <c r="P87" s="75"/>
      <c r="Q87" s="75"/>
      <c r="R87" s="75"/>
    </row>
    <row r="88" ht="15" hidden="1">
      <c r="A88" s="28" t="s">
        <v>100</v>
      </c>
    </row>
    <row r="89" ht="15" hidden="1">
      <c r="A89" s="28" t="s">
        <v>117</v>
      </c>
    </row>
    <row r="90" ht="15" hidden="1">
      <c r="A90" s="28" t="s">
        <v>116</v>
      </c>
    </row>
    <row r="91" ht="15">
      <c r="A91" s="28" t="s">
        <v>120</v>
      </c>
    </row>
    <row r="92" ht="15">
      <c r="A92" s="28" t="s">
        <v>121</v>
      </c>
    </row>
  </sheetData>
  <sheetProtection/>
  <mergeCells count="1">
    <mergeCell ref="B1:G1"/>
  </mergeCells>
  <printOptions/>
  <pageMargins left="0.5" right="0" top="0.25" bottom="0.25" header="0" footer="0"/>
  <pageSetup fitToHeight="0" fitToWidth="1" horizontalDpi="600" verticalDpi="600" orientation="landscape" scale="97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(DWD)</cp:lastModifiedBy>
  <cp:lastPrinted>2017-12-07T12:59:58Z</cp:lastPrinted>
  <dcterms:created xsi:type="dcterms:W3CDTF">2000-04-13T13:33:42Z</dcterms:created>
  <dcterms:modified xsi:type="dcterms:W3CDTF">2018-03-16T14:15:55Z</dcterms:modified>
  <cp:category/>
  <cp:version/>
  <cp:contentType/>
  <cp:contentStatus/>
</cp:coreProperties>
</file>