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>
    <definedName name="_xlnm.Print_Area" localSheetId="0">'METRO SOUTH WEST'!$A$1:$G$68</definedName>
  </definedNames>
  <calcPr fullCalcOnLoad="1"/>
</workbook>
</file>

<file path=xl/sharedStrings.xml><?xml version="1.0" encoding="utf-8"?>
<sst xmlns="http://schemas.openxmlformats.org/spreadsheetml/2006/main" count="225" uniqueCount="124">
  <si>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</si>
  <si>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</si>
  <si>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</si>
  <si>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</si>
  <si>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</si>
  <si>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</si>
  <si>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</si>
  <si>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</si>
  <si>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</si>
  <si>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</si>
  <si>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</si>
  <si>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</si>
  <si>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</si>
  <si>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</si>
  <si>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</si>
  <si>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</si>
  <si>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SOUTH WEST E &amp; T</t>
  </si>
  <si>
    <t>CT EOL 18CCMESWWIA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</si>
  <si>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</si>
  <si>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</si>
  <si>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</si>
  <si>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</si>
  <si>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</si>
  <si>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</si>
  <si>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</si>
  <si>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</si>
  <si>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</si>
  <si>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</si>
  <si>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</si>
  <si>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</si>
  <si>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</si>
  <si>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</si>
  <si>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</si>
  <si>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</si>
  <si>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18CCMESWSOSWTF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</si>
  <si>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</si>
  <si>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</si>
  <si>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</si>
  <si>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</si>
  <si>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</si>
  <si>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</si>
  <si>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</si>
  <si>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</si>
  <si>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</si>
  <si>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18CCMESWTRADE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</si>
  <si>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</si>
  <si>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</si>
  <si>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</si>
  <si>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</si>
  <si>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</si>
  <si>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</si>
  <si>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</si>
  <si>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18CCMESWWP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</si>
  <si>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</si>
  <si>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</si>
  <si>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</si>
  <si>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</si>
  <si>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</si>
  <si>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</si>
  <si>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</si>
  <si>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</si>
  <si>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</si>
  <si>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</si>
  <si>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</si>
  <si>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</si>
  <si>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#4 OCTOBER 11, 2017</t>
  </si>
  <si>
    <t>TO ADD  SOS FUNDS</t>
  </si>
  <si>
    <t>BUDGET SHEET #5</t>
  </si>
  <si>
    <t>OCT 1, 2017- JUNE 30, 2018</t>
  </si>
  <si>
    <t>FWIAADT18B</t>
  </si>
  <si>
    <t>FWIADWK18B</t>
  </si>
  <si>
    <t>BUDGET SHEET #5 OCTOBER 25, 2017</t>
  </si>
  <si>
    <t>TO ADD ADULT &amp; DISLOCATED WKR FUNDS</t>
  </si>
  <si>
    <t>BUDGET SHEET #6</t>
  </si>
  <si>
    <t>BUDGET SHEET #6 NOVEMBER 7, 2017</t>
  </si>
  <si>
    <t>TO REVISE TRADE FUNDS</t>
  </si>
  <si>
    <t>BUDGET SHEET #7</t>
  </si>
  <si>
    <t>ADMINISTRATIVE ADJUSTMENT</t>
  </si>
  <si>
    <t>BUDGET SHEET #7 NOVEMBER 14, 2017</t>
  </si>
  <si>
    <t>BUDGET SHEET #8</t>
  </si>
  <si>
    <t>BIOTECH</t>
  </si>
  <si>
    <t>FEM57BTF16 </t>
  </si>
  <si>
    <t>7003-1777 </t>
  </si>
  <si>
    <t>CT EOL 18CCMESWNEGREA</t>
  </si>
  <si>
    <t>BUDGET SHEET #8 DECEMBER 5, 2017</t>
  </si>
  <si>
    <t>TO MOVE FUNDS FROM FY17 LINE TO FY18 LINE</t>
  </si>
  <si>
    <t>JULY 1, 2017-SEPT 30, 2017</t>
  </si>
  <si>
    <t>BUDGET SHEET #9</t>
  </si>
  <si>
    <t>BUDGET SHEET #9 FEBRUARY 7, 2018</t>
  </si>
  <si>
    <t>TO ADD WP 90% AND WP 10% FUNDS</t>
  </si>
  <si>
    <t>BUDGET SHEET #10</t>
  </si>
  <si>
    <t>BUDGET SHEET #10 FEBRUARY 8, 2018</t>
  </si>
  <si>
    <t>CLERICAL ADJUSTMENT</t>
  </si>
  <si>
    <t>BUDGET SHEET #11</t>
  </si>
  <si>
    <t>TO ADD FUNDS FOR INFRASTRUCTURE COSTS</t>
  </si>
  <si>
    <t>BUDGET SHEET #11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</si>
  <si>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</si>
  <si>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</si>
  <si>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</si>
  <si>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</si>
  <si>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</si>
  <si>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</si>
  <si>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</si>
  <si>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</si>
  <si>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</si>
  <si>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</si>
  <si>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</si>
  <si>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</si>
  <si>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</si>
  <si>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</si>
  <si>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</si>
  <si>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</si>
  <si>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</si>
  <si>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</si>
  <si>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</si>
  <si>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</si>
  <si>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#12</t>
  </si>
  <si>
    <t>CT EOL 18CCMESWVETSUI</t>
  </si>
  <si>
    <t>DVOP</t>
  </si>
  <si>
    <t>FVETS2018</t>
  </si>
  <si>
    <t>7002-6628</t>
  </si>
  <si>
    <t>J209</t>
  </si>
  <si>
    <t>TO ADD DVOP FUNDS</t>
  </si>
  <si>
    <t>BUDGET SHEET #12 MARCH 22,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</si>
</sst>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1">
      <selection activeCell="A94" sqref="A9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5.00390625" style="4" hidden="1" customWidth="1"/>
    <col min="9" max="10" width="13.7109375" style="4" hidden="1" customWidth="1"/>
    <col min="11" max="11" width="11.7109375" style="4" hidden="1" customWidth="1"/>
    <col min="12" max="12" width="13.7109375" style="4" hidden="1" customWidth="1"/>
    <col min="13" max="14" width="15.00390625" style="4" hidden="1" customWidth="1"/>
    <col min="15" max="15" width="13.7109375" style="4" hidden="1" customWidth="1"/>
    <col min="16" max="18" width="16.8515625" style="4" hidden="1" customWidth="1"/>
    <col min="19" max="19" width="16.8515625" style="4" customWidth="1"/>
    <col min="20" max="20" width="14.00390625" style="3" hidden="1" customWidth="1"/>
    <col min="21" max="21" width="9.140625" style="3" customWidth="1"/>
    <col min="22" max="22" width="13.28125" style="3" bestFit="1" customWidth="1"/>
    <col min="23" max="16384" width="9.140625" style="3" customWidth="1"/>
  </cols>
  <sheetData>
    <row r="1" spans="1:19" ht="20.25">
      <c r="A1" s="3" t="s">
        <v>12</v>
      </c>
      <c r="B1" s="83" t="s">
        <v>10</v>
      </c>
      <c r="C1" s="84"/>
      <c r="D1" s="84"/>
      <c r="E1" s="84"/>
      <c r="F1" s="84"/>
      <c r="G1" s="84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6" ht="20.25">
      <c r="A2" s="5"/>
      <c r="B2" s="15"/>
      <c r="C2" s="15"/>
      <c r="D2" s="15"/>
      <c r="E2" s="16"/>
      <c r="F2" s="16"/>
    </row>
    <row r="3" spans="1:3" ht="20.25">
      <c r="A3" s="41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20" s="18" customFormat="1" ht="30.75" thickBot="1">
      <c r="A5" s="53"/>
      <c r="B5" s="54" t="s">
        <v>2</v>
      </c>
      <c r="C5" s="54" t="s">
        <v>3</v>
      </c>
      <c r="D5" s="54" t="s">
        <v>4</v>
      </c>
      <c r="E5" s="54" t="s">
        <v>5</v>
      </c>
      <c r="F5" s="54" t="s">
        <v>1</v>
      </c>
      <c r="G5" s="54" t="s">
        <v>13</v>
      </c>
      <c r="H5" s="55" t="s">
        <v>23</v>
      </c>
      <c r="I5" s="55" t="s">
        <v>33</v>
      </c>
      <c r="J5" s="55" t="s">
        <v>43</v>
      </c>
      <c r="K5" s="55" t="s">
        <v>51</v>
      </c>
      <c r="L5" s="55" t="s">
        <v>67</v>
      </c>
      <c r="M5" s="55" t="s">
        <v>73</v>
      </c>
      <c r="N5" s="55" t="s">
        <v>76</v>
      </c>
      <c r="O5" s="55" t="s">
        <v>79</v>
      </c>
      <c r="P5" s="55" t="s">
        <v>87</v>
      </c>
      <c r="Q5" s="55" t="s">
        <v>90</v>
      </c>
      <c r="R5" s="55" t="s">
        <v>93</v>
      </c>
      <c r="S5" s="55" t="s">
        <v>116</v>
      </c>
      <c r="T5" s="17" t="s">
        <v>6</v>
      </c>
    </row>
    <row r="6" spans="1:20" s="7" customFormat="1" ht="16.5" hidden="1">
      <c r="A6" s="68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s="9" customFormat="1" ht="16.5" hidden="1">
      <c r="A7" s="43" t="s">
        <v>17</v>
      </c>
      <c r="B7" s="19"/>
      <c r="C7" s="20"/>
      <c r="D7" s="20"/>
      <c r="E7" s="21"/>
      <c r="F7" s="2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s="9" customFormat="1" ht="16.5" hidden="1">
      <c r="A8" s="45" t="s">
        <v>20</v>
      </c>
      <c r="B8" s="26" t="s">
        <v>28</v>
      </c>
      <c r="C8" s="44" t="s">
        <v>21</v>
      </c>
      <c r="D8" s="24" t="s">
        <v>11</v>
      </c>
      <c r="E8" s="44">
        <v>6201</v>
      </c>
      <c r="F8" s="26">
        <v>17.259</v>
      </c>
      <c r="G8" s="27">
        <f>836871-2</f>
        <v>836869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66">
        <f>SUM(G8:H8)</f>
        <v>836869</v>
      </c>
    </row>
    <row r="9" spans="1:20" s="11" customFormat="1" ht="16.5" hidden="1">
      <c r="A9" s="43" t="s">
        <v>20</v>
      </c>
      <c r="B9" s="26" t="s">
        <v>15</v>
      </c>
      <c r="C9" s="44" t="s">
        <v>21</v>
      </c>
      <c r="D9" s="24" t="s">
        <v>11</v>
      </c>
      <c r="E9" s="44">
        <v>6201</v>
      </c>
      <c r="F9" s="26">
        <v>17.259</v>
      </c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66">
        <f>SUM(G9:H9)</f>
        <v>1</v>
      </c>
    </row>
    <row r="10" spans="1:20" s="11" customFormat="1" ht="16.5" hidden="1">
      <c r="A10" s="43" t="s">
        <v>20</v>
      </c>
      <c r="B10" s="26" t="s">
        <v>22</v>
      </c>
      <c r="C10" s="44" t="s">
        <v>21</v>
      </c>
      <c r="D10" s="24" t="s">
        <v>11</v>
      </c>
      <c r="E10" s="44">
        <v>6201</v>
      </c>
      <c r="F10" s="26">
        <v>17.259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66">
        <f>SUM(G10:H10)</f>
        <v>1</v>
      </c>
    </row>
    <row r="11" spans="1:20" s="12" customFormat="1" ht="16.5" hidden="1">
      <c r="A11" s="10"/>
      <c r="B11" s="19"/>
      <c r="C11" s="28"/>
      <c r="D11" s="22"/>
      <c r="E11" s="19"/>
      <c r="F11" s="19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66">
        <f>SUM(G11:H11)</f>
        <v>0</v>
      </c>
    </row>
    <row r="12" spans="1:20" s="11" customFormat="1" ht="16.5" hidden="1">
      <c r="A12" s="43" t="s">
        <v>24</v>
      </c>
      <c r="B12" s="26" t="s">
        <v>14</v>
      </c>
      <c r="C12" s="44" t="s">
        <v>31</v>
      </c>
      <c r="D12" s="44" t="s">
        <v>25</v>
      </c>
      <c r="E12" s="44">
        <v>6202</v>
      </c>
      <c r="F12" s="44">
        <v>17.258</v>
      </c>
      <c r="G12" s="27"/>
      <c r="H12" s="27">
        <f>88455-2</f>
        <v>88453</v>
      </c>
      <c r="I12" s="27"/>
      <c r="J12" s="27"/>
      <c r="K12" s="27"/>
      <c r="L12" s="27"/>
      <c r="M12" s="27"/>
      <c r="N12" s="27">
        <v>-66339.75</v>
      </c>
      <c r="O12" s="27"/>
      <c r="P12" s="27"/>
      <c r="Q12" s="27"/>
      <c r="R12" s="27"/>
      <c r="S12" s="27"/>
      <c r="T12" s="66">
        <f>SUM(H12:N12)</f>
        <v>22113.25</v>
      </c>
    </row>
    <row r="13" spans="1:20" s="12" customFormat="1" ht="16.5" hidden="1">
      <c r="A13" s="43" t="s">
        <v>24</v>
      </c>
      <c r="B13" s="26" t="s">
        <v>15</v>
      </c>
      <c r="C13" s="44" t="s">
        <v>31</v>
      </c>
      <c r="D13" s="44" t="s">
        <v>25</v>
      </c>
      <c r="E13" s="44">
        <v>6202</v>
      </c>
      <c r="F13" s="44">
        <v>17.258</v>
      </c>
      <c r="G13" s="27"/>
      <c r="H13" s="27">
        <v>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66">
        <f aca="true" t="shared" si="0" ref="T13:T26">SUM(H13:N13)</f>
        <v>1</v>
      </c>
    </row>
    <row r="14" spans="1:20" s="12" customFormat="1" ht="16.5" hidden="1">
      <c r="A14" s="43" t="s">
        <v>24</v>
      </c>
      <c r="B14" s="26" t="s">
        <v>22</v>
      </c>
      <c r="C14" s="44" t="s">
        <v>31</v>
      </c>
      <c r="D14" s="44" t="s">
        <v>25</v>
      </c>
      <c r="E14" s="44">
        <v>6202</v>
      </c>
      <c r="F14" s="44">
        <v>17.258</v>
      </c>
      <c r="G14" s="27"/>
      <c r="H14" s="27">
        <v>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66">
        <f t="shared" si="0"/>
        <v>1</v>
      </c>
    </row>
    <row r="15" spans="1:20" s="11" customFormat="1" ht="16.5" hidden="1">
      <c r="A15" s="65"/>
      <c r="B15" s="19"/>
      <c r="C15" s="20"/>
      <c r="D15" s="20"/>
      <c r="E15" s="21"/>
      <c r="F15" s="2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66">
        <f t="shared" si="0"/>
        <v>0</v>
      </c>
    </row>
    <row r="16" spans="1:20" s="8" customFormat="1" ht="16.5" hidden="1">
      <c r="A16" s="43" t="s">
        <v>26</v>
      </c>
      <c r="B16" s="26" t="s">
        <v>14</v>
      </c>
      <c r="C16" s="44" t="s">
        <v>32</v>
      </c>
      <c r="D16" s="44" t="s">
        <v>27</v>
      </c>
      <c r="E16" s="44">
        <v>6203</v>
      </c>
      <c r="F16" s="44">
        <v>17.278</v>
      </c>
      <c r="G16" s="27"/>
      <c r="H16" s="27">
        <f>149780-2</f>
        <v>149778</v>
      </c>
      <c r="I16" s="27"/>
      <c r="J16" s="27"/>
      <c r="K16" s="27"/>
      <c r="L16" s="27"/>
      <c r="M16" s="27"/>
      <c r="N16" s="27">
        <v>-112333.5</v>
      </c>
      <c r="O16" s="27"/>
      <c r="P16" s="27"/>
      <c r="Q16" s="27"/>
      <c r="R16" s="27"/>
      <c r="S16" s="27"/>
      <c r="T16" s="66">
        <f t="shared" si="0"/>
        <v>37444.5</v>
      </c>
    </row>
    <row r="17" spans="1:20" s="7" customFormat="1" ht="16.5" hidden="1">
      <c r="A17" s="43" t="s">
        <v>26</v>
      </c>
      <c r="B17" s="26" t="s">
        <v>15</v>
      </c>
      <c r="C17" s="44" t="s">
        <v>32</v>
      </c>
      <c r="D17" s="44" t="s">
        <v>27</v>
      </c>
      <c r="E17" s="44">
        <v>6203</v>
      </c>
      <c r="F17" s="44">
        <v>17.278</v>
      </c>
      <c r="G17" s="27"/>
      <c r="H17" s="27">
        <v>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66">
        <f t="shared" si="0"/>
        <v>1</v>
      </c>
    </row>
    <row r="18" spans="1:20" s="9" customFormat="1" ht="16.5" hidden="1">
      <c r="A18" s="43" t="s">
        <v>26</v>
      </c>
      <c r="B18" s="26" t="s">
        <v>22</v>
      </c>
      <c r="C18" s="44" t="s">
        <v>32</v>
      </c>
      <c r="D18" s="44" t="s">
        <v>27</v>
      </c>
      <c r="E18" s="44">
        <v>6203</v>
      </c>
      <c r="F18" s="44">
        <v>17.278</v>
      </c>
      <c r="G18" s="27"/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6">
        <f t="shared" si="0"/>
        <v>1</v>
      </c>
    </row>
    <row r="19" spans="1:20" s="9" customFormat="1" ht="16.5" hidden="1">
      <c r="A19" s="43"/>
      <c r="B19" s="26"/>
      <c r="C19" s="44"/>
      <c r="D19" s="44"/>
      <c r="E19" s="44"/>
      <c r="F19" s="4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66">
        <f t="shared" si="0"/>
        <v>0</v>
      </c>
    </row>
    <row r="20" spans="1:20" s="9" customFormat="1" ht="16.5" hidden="1">
      <c r="A20" s="43" t="s">
        <v>24</v>
      </c>
      <c r="B20" s="26" t="s">
        <v>68</v>
      </c>
      <c r="C20" s="44" t="s">
        <v>69</v>
      </c>
      <c r="D20" s="44" t="s">
        <v>25</v>
      </c>
      <c r="E20" s="44">
        <v>6202</v>
      </c>
      <c r="F20" s="44">
        <v>17.258</v>
      </c>
      <c r="G20" s="27"/>
      <c r="H20" s="27"/>
      <c r="I20" s="27"/>
      <c r="J20" s="27"/>
      <c r="K20" s="27"/>
      <c r="L20" s="27">
        <f>602026-2</f>
        <v>602024</v>
      </c>
      <c r="M20" s="27"/>
      <c r="N20" s="27">
        <v>66339.75</v>
      </c>
      <c r="O20" s="27"/>
      <c r="P20" s="27"/>
      <c r="Q20" s="27"/>
      <c r="R20" s="27"/>
      <c r="S20" s="27"/>
      <c r="T20" s="66">
        <f t="shared" si="0"/>
        <v>668363.75</v>
      </c>
    </row>
    <row r="21" spans="1:20" s="9" customFormat="1" ht="16.5" hidden="1">
      <c r="A21" s="43" t="s">
        <v>24</v>
      </c>
      <c r="B21" s="26" t="s">
        <v>15</v>
      </c>
      <c r="C21" s="44" t="s">
        <v>69</v>
      </c>
      <c r="D21" s="44" t="s">
        <v>25</v>
      </c>
      <c r="E21" s="44">
        <v>6202</v>
      </c>
      <c r="F21" s="44">
        <v>17.258</v>
      </c>
      <c r="G21" s="27"/>
      <c r="H21" s="27"/>
      <c r="I21" s="27"/>
      <c r="J21" s="27"/>
      <c r="K21" s="27"/>
      <c r="L21" s="27">
        <v>1</v>
      </c>
      <c r="M21" s="27"/>
      <c r="N21" s="27"/>
      <c r="O21" s="27"/>
      <c r="P21" s="27"/>
      <c r="Q21" s="27"/>
      <c r="R21" s="27"/>
      <c r="S21" s="27"/>
      <c r="T21" s="66">
        <f t="shared" si="0"/>
        <v>1</v>
      </c>
    </row>
    <row r="22" spans="1:20" s="9" customFormat="1" ht="16.5" hidden="1">
      <c r="A22" s="43" t="s">
        <v>24</v>
      </c>
      <c r="B22" s="26" t="s">
        <v>22</v>
      </c>
      <c r="C22" s="44" t="s">
        <v>69</v>
      </c>
      <c r="D22" s="44" t="s">
        <v>25</v>
      </c>
      <c r="E22" s="44">
        <v>6202</v>
      </c>
      <c r="F22" s="44">
        <v>17.258</v>
      </c>
      <c r="G22" s="27"/>
      <c r="H22" s="27"/>
      <c r="I22" s="27"/>
      <c r="J22" s="27"/>
      <c r="K22" s="27"/>
      <c r="L22" s="27">
        <v>1</v>
      </c>
      <c r="M22" s="27"/>
      <c r="N22" s="27"/>
      <c r="O22" s="27"/>
      <c r="P22" s="27"/>
      <c r="Q22" s="27"/>
      <c r="R22" s="27"/>
      <c r="S22" s="27"/>
      <c r="T22" s="66">
        <f t="shared" si="0"/>
        <v>1</v>
      </c>
    </row>
    <row r="23" spans="1:20" s="9" customFormat="1" ht="16.5" hidden="1">
      <c r="A23" s="65"/>
      <c r="B23" s="19"/>
      <c r="C23" s="20"/>
      <c r="D23" s="20"/>
      <c r="E23" s="21"/>
      <c r="F23" s="2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66">
        <f t="shared" si="0"/>
        <v>0</v>
      </c>
    </row>
    <row r="24" spans="1:20" s="9" customFormat="1" ht="16.5" hidden="1">
      <c r="A24" s="43" t="s">
        <v>26</v>
      </c>
      <c r="B24" s="26" t="s">
        <v>68</v>
      </c>
      <c r="C24" s="44" t="s">
        <v>70</v>
      </c>
      <c r="D24" s="44" t="s">
        <v>27</v>
      </c>
      <c r="E24" s="44">
        <v>6203</v>
      </c>
      <c r="F24" s="44">
        <v>17.278</v>
      </c>
      <c r="G24" s="27"/>
      <c r="H24" s="27"/>
      <c r="I24" s="27"/>
      <c r="J24" s="27"/>
      <c r="K24" s="27"/>
      <c r="L24" s="27">
        <f>792576-2</f>
        <v>792574</v>
      </c>
      <c r="M24" s="27"/>
      <c r="N24" s="27">
        <v>112333.5</v>
      </c>
      <c r="O24" s="27"/>
      <c r="P24" s="27"/>
      <c r="Q24" s="27"/>
      <c r="R24" s="27"/>
      <c r="S24" s="27"/>
      <c r="T24" s="66">
        <f t="shared" si="0"/>
        <v>904907.5</v>
      </c>
    </row>
    <row r="25" spans="1:20" s="9" customFormat="1" ht="16.5" hidden="1">
      <c r="A25" s="43" t="s">
        <v>26</v>
      </c>
      <c r="B25" s="26" t="s">
        <v>15</v>
      </c>
      <c r="C25" s="44" t="s">
        <v>70</v>
      </c>
      <c r="D25" s="44" t="s">
        <v>27</v>
      </c>
      <c r="E25" s="44">
        <v>6203</v>
      </c>
      <c r="F25" s="44">
        <v>17.278</v>
      </c>
      <c r="G25" s="27"/>
      <c r="H25" s="27"/>
      <c r="I25" s="27"/>
      <c r="J25" s="27"/>
      <c r="K25" s="27"/>
      <c r="L25" s="27">
        <v>1</v>
      </c>
      <c r="M25" s="27"/>
      <c r="N25" s="27"/>
      <c r="O25" s="27"/>
      <c r="P25" s="27"/>
      <c r="Q25" s="27"/>
      <c r="R25" s="27"/>
      <c r="S25" s="27"/>
      <c r="T25" s="66">
        <f t="shared" si="0"/>
        <v>1</v>
      </c>
    </row>
    <row r="26" spans="1:20" s="9" customFormat="1" ht="16.5" hidden="1">
      <c r="A26" s="43" t="s">
        <v>26</v>
      </c>
      <c r="B26" s="26" t="s">
        <v>22</v>
      </c>
      <c r="C26" s="44" t="s">
        <v>70</v>
      </c>
      <c r="D26" s="44" t="s">
        <v>27</v>
      </c>
      <c r="E26" s="44">
        <v>6203</v>
      </c>
      <c r="F26" s="44">
        <v>17.278</v>
      </c>
      <c r="G26" s="27"/>
      <c r="H26" s="27"/>
      <c r="I26" s="27"/>
      <c r="J26" s="27"/>
      <c r="K26" s="27"/>
      <c r="L26" s="27">
        <v>1</v>
      </c>
      <c r="M26" s="27"/>
      <c r="N26" s="27"/>
      <c r="O26" s="27"/>
      <c r="P26" s="27"/>
      <c r="Q26" s="27"/>
      <c r="R26" s="27"/>
      <c r="S26" s="27"/>
      <c r="T26" s="66">
        <f t="shared" si="0"/>
        <v>1</v>
      </c>
    </row>
    <row r="27" spans="1:20" s="9" customFormat="1" ht="30.75" hidden="1">
      <c r="A27" s="79" t="s">
        <v>96</v>
      </c>
      <c r="B27" s="26" t="s">
        <v>97</v>
      </c>
      <c r="C27" s="82" t="s">
        <v>115</v>
      </c>
      <c r="D27" s="80" t="s">
        <v>98</v>
      </c>
      <c r="E27" s="80" t="s">
        <v>99</v>
      </c>
      <c r="F27" s="44"/>
      <c r="G27" s="27"/>
      <c r="H27" s="27"/>
      <c r="I27" s="27"/>
      <c r="J27" s="27"/>
      <c r="K27" s="27"/>
      <c r="L27" s="27"/>
      <c r="M27" s="27"/>
      <c r="N27" s="27"/>
      <c r="O27" s="27"/>
      <c r="P27" s="27">
        <v>4187.5</v>
      </c>
      <c r="Q27" s="27"/>
      <c r="R27" s="27">
        <v>4187.5</v>
      </c>
      <c r="S27" s="27"/>
      <c r="T27" s="66">
        <f>SUM(Q27:R27)</f>
        <v>4187.5</v>
      </c>
    </row>
    <row r="28" spans="1:20" s="9" customFormat="1" ht="30.75" hidden="1">
      <c r="A28" s="79" t="s">
        <v>100</v>
      </c>
      <c r="B28" s="26" t="s">
        <v>101</v>
      </c>
      <c r="C28" s="80" t="s">
        <v>102</v>
      </c>
      <c r="D28" s="80" t="s">
        <v>103</v>
      </c>
      <c r="E28" s="80" t="s">
        <v>104</v>
      </c>
      <c r="F28" s="44"/>
      <c r="G28" s="27"/>
      <c r="H28" s="27"/>
      <c r="I28" s="27"/>
      <c r="J28" s="27"/>
      <c r="K28" s="27"/>
      <c r="L28" s="27"/>
      <c r="M28" s="27"/>
      <c r="N28" s="27"/>
      <c r="O28" s="27"/>
      <c r="P28" s="27">
        <v>3244.05</v>
      </c>
      <c r="Q28" s="27"/>
      <c r="R28" s="27">
        <v>11248.63</v>
      </c>
      <c r="S28" s="27"/>
      <c r="T28" s="66">
        <f aca="true" t="shared" si="1" ref="T28:T64">SUM(Q28:R28)</f>
        <v>11248.63</v>
      </c>
    </row>
    <row r="29" spans="1:20" s="9" customFormat="1" ht="30.75" hidden="1">
      <c r="A29" s="79" t="s">
        <v>105</v>
      </c>
      <c r="B29" s="26" t="s">
        <v>106</v>
      </c>
      <c r="C29" s="81" t="s">
        <v>107</v>
      </c>
      <c r="D29" s="81" t="s">
        <v>108</v>
      </c>
      <c r="E29" s="81" t="s">
        <v>109</v>
      </c>
      <c r="F29" s="44"/>
      <c r="G29" s="27"/>
      <c r="H29" s="27"/>
      <c r="I29" s="27"/>
      <c r="J29" s="27"/>
      <c r="K29" s="27"/>
      <c r="L29" s="27"/>
      <c r="M29" s="27"/>
      <c r="N29" s="27"/>
      <c r="O29" s="27"/>
      <c r="P29" s="27">
        <v>8791.32</v>
      </c>
      <c r="Q29" s="27"/>
      <c r="R29" s="27">
        <v>8791.32</v>
      </c>
      <c r="S29" s="27"/>
      <c r="T29" s="66">
        <f t="shared" si="1"/>
        <v>8791.32</v>
      </c>
    </row>
    <row r="30" spans="1:20" s="9" customFormat="1" ht="16.5" hidden="1">
      <c r="A30" s="43" t="s">
        <v>110</v>
      </c>
      <c r="B30" s="26" t="s">
        <v>111</v>
      </c>
      <c r="C30" s="81" t="s">
        <v>112</v>
      </c>
      <c r="D30" s="81" t="s">
        <v>113</v>
      </c>
      <c r="E30" s="81" t="s">
        <v>114</v>
      </c>
      <c r="F30" s="44"/>
      <c r="G30" s="27"/>
      <c r="H30" s="27"/>
      <c r="I30" s="27"/>
      <c r="J30" s="27"/>
      <c r="K30" s="27"/>
      <c r="L30" s="27"/>
      <c r="M30" s="27"/>
      <c r="N30" s="27"/>
      <c r="O30" s="27"/>
      <c r="P30" s="27">
        <v>1334.86</v>
      </c>
      <c r="Q30" s="27"/>
      <c r="R30" s="27">
        <v>2669.72</v>
      </c>
      <c r="S30" s="27"/>
      <c r="T30" s="66">
        <f t="shared" si="1"/>
        <v>2669.72</v>
      </c>
    </row>
    <row r="31" spans="1:20" s="9" customFormat="1" ht="16.5" hidden="1">
      <c r="A31" s="43"/>
      <c r="B31" s="26"/>
      <c r="C31" s="44"/>
      <c r="D31" s="44"/>
      <c r="E31" s="44"/>
      <c r="F31" s="4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66">
        <f t="shared" si="1"/>
        <v>0</v>
      </c>
    </row>
    <row r="32" spans="1:20" s="9" customFormat="1" ht="16.5" hidden="1">
      <c r="A32" s="43"/>
      <c r="B32" s="26"/>
      <c r="C32" s="44"/>
      <c r="D32" s="44"/>
      <c r="E32" s="44"/>
      <c r="F32" s="4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66">
        <f t="shared" si="1"/>
        <v>0</v>
      </c>
    </row>
    <row r="33" spans="1:20" s="9" customFormat="1" ht="16.5" hidden="1">
      <c r="A33" s="43"/>
      <c r="B33" s="26"/>
      <c r="C33" s="44"/>
      <c r="D33" s="44"/>
      <c r="E33" s="44"/>
      <c r="F33" s="4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66">
        <f t="shared" si="1"/>
        <v>0</v>
      </c>
    </row>
    <row r="34" spans="1:20" s="9" customFormat="1" ht="16.5" hidden="1">
      <c r="A34" s="43"/>
      <c r="B34" s="26"/>
      <c r="C34" s="44"/>
      <c r="D34" s="44"/>
      <c r="E34" s="44"/>
      <c r="F34" s="44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66">
        <f t="shared" si="1"/>
        <v>0</v>
      </c>
    </row>
    <row r="35" spans="1:20" s="9" customFormat="1" ht="16.5" hidden="1">
      <c r="A35" s="68" t="s">
        <v>8</v>
      </c>
      <c r="B35" s="26"/>
      <c r="C35" s="44"/>
      <c r="D35" s="44"/>
      <c r="E35" s="44"/>
      <c r="F35" s="44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66">
        <f t="shared" si="1"/>
        <v>0</v>
      </c>
    </row>
    <row r="36" spans="1:20" s="9" customFormat="1" ht="16.5" hidden="1">
      <c r="A36" s="43" t="s">
        <v>52</v>
      </c>
      <c r="B36" s="26"/>
      <c r="C36" s="44"/>
      <c r="D36" s="44"/>
      <c r="E36" s="44"/>
      <c r="F36" s="44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66">
        <f t="shared" si="1"/>
        <v>0</v>
      </c>
    </row>
    <row r="37" spans="1:22" s="9" customFormat="1" ht="16.5" hidden="1">
      <c r="A37" s="43" t="s">
        <v>58</v>
      </c>
      <c r="B37" s="26" t="s">
        <v>14</v>
      </c>
      <c r="C37" s="74" t="s">
        <v>59</v>
      </c>
      <c r="D37" s="74" t="s">
        <v>60</v>
      </c>
      <c r="E37" s="75" t="s">
        <v>61</v>
      </c>
      <c r="F37" s="26" t="s">
        <v>62</v>
      </c>
      <c r="G37" s="27"/>
      <c r="H37" s="27"/>
      <c r="I37" s="27"/>
      <c r="J37" s="27"/>
      <c r="K37" s="27"/>
      <c r="L37" s="27"/>
      <c r="M37" s="27"/>
      <c r="N37" s="27"/>
      <c r="O37" s="27"/>
      <c r="P37" s="27">
        <f>1266733-2</f>
        <v>1266731</v>
      </c>
      <c r="Q37" s="27">
        <v>-969514</v>
      </c>
      <c r="R37" s="27"/>
      <c r="S37" s="27"/>
      <c r="T37" s="66">
        <f t="shared" si="1"/>
        <v>-969514</v>
      </c>
      <c r="V37" s="78"/>
    </row>
    <row r="38" spans="1:20" s="9" customFormat="1" ht="16.5" hidden="1">
      <c r="A38" s="43" t="s">
        <v>58</v>
      </c>
      <c r="B38" s="26" t="s">
        <v>15</v>
      </c>
      <c r="C38" s="74" t="s">
        <v>59</v>
      </c>
      <c r="D38" s="74" t="s">
        <v>60</v>
      </c>
      <c r="E38" s="75" t="s">
        <v>61</v>
      </c>
      <c r="F38" s="26" t="s">
        <v>62</v>
      </c>
      <c r="G38" s="27"/>
      <c r="H38" s="27"/>
      <c r="I38" s="27"/>
      <c r="J38" s="27"/>
      <c r="K38" s="27"/>
      <c r="L38" s="27"/>
      <c r="M38" s="27"/>
      <c r="N38" s="27"/>
      <c r="O38" s="27"/>
      <c r="P38" s="27">
        <v>1</v>
      </c>
      <c r="Q38" s="27"/>
      <c r="R38" s="27"/>
      <c r="S38" s="27"/>
      <c r="T38" s="66">
        <f t="shared" si="1"/>
        <v>0</v>
      </c>
    </row>
    <row r="39" spans="1:20" s="9" customFormat="1" ht="16.5" hidden="1">
      <c r="A39" s="43" t="s">
        <v>58</v>
      </c>
      <c r="B39" s="26" t="s">
        <v>22</v>
      </c>
      <c r="C39" s="74" t="s">
        <v>59</v>
      </c>
      <c r="D39" s="74" t="s">
        <v>60</v>
      </c>
      <c r="E39" s="75" t="s">
        <v>61</v>
      </c>
      <c r="F39" s="26" t="s">
        <v>62</v>
      </c>
      <c r="G39" s="27"/>
      <c r="H39" s="27"/>
      <c r="I39" s="27"/>
      <c r="J39" s="27"/>
      <c r="K39" s="27"/>
      <c r="L39" s="27"/>
      <c r="M39" s="27"/>
      <c r="N39" s="27"/>
      <c r="O39" s="27"/>
      <c r="P39" s="27">
        <v>1</v>
      </c>
      <c r="Q39" s="27"/>
      <c r="R39" s="27"/>
      <c r="S39" s="27"/>
      <c r="T39" s="66">
        <f t="shared" si="1"/>
        <v>0</v>
      </c>
    </row>
    <row r="40" spans="1:20" s="9" customFormat="1" ht="16.5" hidden="1">
      <c r="A40" s="43" t="s">
        <v>63</v>
      </c>
      <c r="B40" s="26" t="s">
        <v>14</v>
      </c>
      <c r="C40" s="74" t="s">
        <v>59</v>
      </c>
      <c r="D40" s="74" t="s">
        <v>60</v>
      </c>
      <c r="E40" s="75" t="s">
        <v>64</v>
      </c>
      <c r="F40" s="26" t="s">
        <v>62</v>
      </c>
      <c r="G40" s="27"/>
      <c r="H40" s="27"/>
      <c r="I40" s="27"/>
      <c r="J40" s="27"/>
      <c r="K40" s="27"/>
      <c r="L40" s="27"/>
      <c r="M40" s="27"/>
      <c r="N40" s="27"/>
      <c r="O40" s="27"/>
      <c r="P40" s="27">
        <f>109080-2</f>
        <v>109078</v>
      </c>
      <c r="Q40" s="27"/>
      <c r="R40" s="27"/>
      <c r="S40" s="27"/>
      <c r="T40" s="66">
        <f t="shared" si="1"/>
        <v>0</v>
      </c>
    </row>
    <row r="41" spans="1:20" s="9" customFormat="1" ht="16.5" hidden="1">
      <c r="A41" s="43" t="s">
        <v>63</v>
      </c>
      <c r="B41" s="26" t="s">
        <v>15</v>
      </c>
      <c r="C41" s="74" t="s">
        <v>59</v>
      </c>
      <c r="D41" s="74" t="s">
        <v>60</v>
      </c>
      <c r="E41" s="75" t="s">
        <v>64</v>
      </c>
      <c r="F41" s="26" t="s">
        <v>62</v>
      </c>
      <c r="G41" s="27"/>
      <c r="H41" s="27"/>
      <c r="I41" s="27"/>
      <c r="J41" s="27"/>
      <c r="K41" s="27"/>
      <c r="L41" s="27"/>
      <c r="M41" s="27"/>
      <c r="N41" s="27"/>
      <c r="O41" s="27"/>
      <c r="P41" s="27">
        <v>1</v>
      </c>
      <c r="Q41" s="27"/>
      <c r="R41" s="27"/>
      <c r="S41" s="27"/>
      <c r="T41" s="66">
        <f t="shared" si="1"/>
        <v>0</v>
      </c>
    </row>
    <row r="42" spans="1:20" s="9" customFormat="1" ht="16.5" hidden="1">
      <c r="A42" s="43" t="s">
        <v>63</v>
      </c>
      <c r="B42" s="26" t="s">
        <v>22</v>
      </c>
      <c r="C42" s="74" t="s">
        <v>59</v>
      </c>
      <c r="D42" s="74" t="s">
        <v>60</v>
      </c>
      <c r="E42" s="75" t="s">
        <v>64</v>
      </c>
      <c r="F42" s="26" t="s">
        <v>62</v>
      </c>
      <c r="G42" s="27"/>
      <c r="H42" s="27"/>
      <c r="I42" s="27"/>
      <c r="J42" s="27"/>
      <c r="K42" s="27"/>
      <c r="L42" s="27"/>
      <c r="M42" s="27"/>
      <c r="N42" s="27"/>
      <c r="O42" s="27"/>
      <c r="P42" s="27">
        <v>1</v>
      </c>
      <c r="Q42" s="27"/>
      <c r="R42" s="27"/>
      <c r="S42" s="27"/>
      <c r="T42" s="66">
        <f t="shared" si="1"/>
        <v>0</v>
      </c>
    </row>
    <row r="43" spans="1:20" s="12" customFormat="1" ht="16.5" hidden="1">
      <c r="A43" s="10"/>
      <c r="B43" s="19"/>
      <c r="C43" s="29"/>
      <c r="D43" s="29"/>
      <c r="E43" s="29"/>
      <c r="F43" s="19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66">
        <f t="shared" si="1"/>
        <v>0</v>
      </c>
    </row>
    <row r="44" spans="1:20" s="12" customFormat="1" ht="16.5" hidden="1">
      <c r="A44" s="68" t="s">
        <v>8</v>
      </c>
      <c r="B44" s="19"/>
      <c r="C44" s="29"/>
      <c r="D44" s="29"/>
      <c r="E44" s="29"/>
      <c r="F44" s="19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66">
        <f t="shared" si="1"/>
        <v>0</v>
      </c>
    </row>
    <row r="45" spans="1:20" s="12" customFormat="1" ht="16.5" hidden="1">
      <c r="A45" s="43" t="s">
        <v>34</v>
      </c>
      <c r="B45" s="19"/>
      <c r="C45" s="29"/>
      <c r="D45" s="29"/>
      <c r="E45" s="29"/>
      <c r="F45" s="2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66">
        <f t="shared" si="1"/>
        <v>0</v>
      </c>
    </row>
    <row r="46" spans="1:20" s="11" customFormat="1" ht="16.5" hidden="1">
      <c r="A46" s="69" t="s">
        <v>37</v>
      </c>
      <c r="B46" s="26" t="s">
        <v>38</v>
      </c>
      <c r="C46" s="70" t="s">
        <v>39</v>
      </c>
      <c r="D46" s="70" t="s">
        <v>40</v>
      </c>
      <c r="E46" s="70" t="s">
        <v>41</v>
      </c>
      <c r="F46" s="26" t="s">
        <v>42</v>
      </c>
      <c r="G46" s="31"/>
      <c r="H46" s="31"/>
      <c r="I46" s="31">
        <v>37192.89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66">
        <f t="shared" si="1"/>
        <v>0</v>
      </c>
    </row>
    <row r="47" spans="1:20" s="11" customFormat="1" ht="16.5" hidden="1">
      <c r="A47" s="69" t="s">
        <v>53</v>
      </c>
      <c r="B47" s="26" t="s">
        <v>54</v>
      </c>
      <c r="C47" s="74" t="s">
        <v>55</v>
      </c>
      <c r="D47" s="74" t="s">
        <v>56</v>
      </c>
      <c r="E47" s="74" t="s">
        <v>57</v>
      </c>
      <c r="F47" s="26" t="s">
        <v>42</v>
      </c>
      <c r="G47" s="31"/>
      <c r="H47" s="31"/>
      <c r="I47" s="31"/>
      <c r="J47" s="31"/>
      <c r="K47" s="76">
        <v>352109.494</v>
      </c>
      <c r="L47" s="76"/>
      <c r="M47" s="76"/>
      <c r="N47" s="76"/>
      <c r="O47" s="76"/>
      <c r="P47" s="76"/>
      <c r="Q47" s="76"/>
      <c r="R47" s="76"/>
      <c r="S47" s="76"/>
      <c r="T47" s="66">
        <f t="shared" si="1"/>
        <v>0</v>
      </c>
    </row>
    <row r="48" spans="1:20" s="11" customFormat="1" ht="16.5" hidden="1">
      <c r="A48" s="14"/>
      <c r="B48" s="19"/>
      <c r="C48" s="30"/>
      <c r="D48" s="30"/>
      <c r="E48" s="20"/>
      <c r="F48" s="2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66">
        <f t="shared" si="1"/>
        <v>0</v>
      </c>
    </row>
    <row r="49" spans="1:20" s="7" customFormat="1" ht="16.5" hidden="1">
      <c r="A49" s="43" t="s">
        <v>44</v>
      </c>
      <c r="B49" s="19"/>
      <c r="C49" s="20"/>
      <c r="D49" s="20"/>
      <c r="E49" s="21"/>
      <c r="F49" s="22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66">
        <f t="shared" si="1"/>
        <v>0</v>
      </c>
    </row>
    <row r="50" spans="1:20" s="9" customFormat="1" ht="16.5" hidden="1">
      <c r="A50" s="69" t="s">
        <v>37</v>
      </c>
      <c r="B50" s="19"/>
      <c r="C50" s="20"/>
      <c r="D50" s="20"/>
      <c r="E50" s="21"/>
      <c r="F50" s="22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66">
        <f t="shared" si="1"/>
        <v>0</v>
      </c>
    </row>
    <row r="51" spans="1:20" s="9" customFormat="1" ht="16.5" hidden="1">
      <c r="A51" s="71" t="s">
        <v>45</v>
      </c>
      <c r="B51" s="26" t="s">
        <v>14</v>
      </c>
      <c r="C51" s="70" t="s">
        <v>46</v>
      </c>
      <c r="D51" s="72" t="s">
        <v>47</v>
      </c>
      <c r="E51" s="73" t="s">
        <v>48</v>
      </c>
      <c r="F51" s="72">
        <v>17.245</v>
      </c>
      <c r="G51" s="27"/>
      <c r="H51" s="27"/>
      <c r="I51" s="27"/>
      <c r="J51" s="27">
        <f>78339.25-2</f>
        <v>78337.25</v>
      </c>
      <c r="K51" s="27"/>
      <c r="L51" s="27"/>
      <c r="M51" s="27">
        <v>-2257.45066174143</v>
      </c>
      <c r="N51" s="27"/>
      <c r="O51" s="27"/>
      <c r="P51" s="27"/>
      <c r="Q51" s="27"/>
      <c r="R51" s="27"/>
      <c r="S51" s="27"/>
      <c r="T51" s="66">
        <f t="shared" si="1"/>
        <v>0</v>
      </c>
    </row>
    <row r="52" spans="1:20" s="9" customFormat="1" ht="16.5" hidden="1">
      <c r="A52" s="71" t="s">
        <v>45</v>
      </c>
      <c r="B52" s="26" t="s">
        <v>15</v>
      </c>
      <c r="C52" s="70" t="s">
        <v>46</v>
      </c>
      <c r="D52" s="70" t="s">
        <v>47</v>
      </c>
      <c r="E52" s="24" t="s">
        <v>48</v>
      </c>
      <c r="F52" s="70">
        <v>17.245</v>
      </c>
      <c r="G52" s="27"/>
      <c r="H52" s="27"/>
      <c r="I52" s="27"/>
      <c r="J52" s="27">
        <v>1</v>
      </c>
      <c r="K52" s="27"/>
      <c r="L52" s="27"/>
      <c r="M52" s="27"/>
      <c r="N52" s="27"/>
      <c r="O52" s="27"/>
      <c r="P52" s="27"/>
      <c r="Q52" s="27"/>
      <c r="R52" s="27"/>
      <c r="S52" s="27"/>
      <c r="T52" s="66">
        <f t="shared" si="1"/>
        <v>0</v>
      </c>
    </row>
    <row r="53" spans="1:20" s="12" customFormat="1" ht="15" hidden="1">
      <c r="A53" s="71" t="s">
        <v>45</v>
      </c>
      <c r="B53" s="26" t="s">
        <v>22</v>
      </c>
      <c r="C53" s="70" t="s">
        <v>46</v>
      </c>
      <c r="D53" s="70" t="s">
        <v>47</v>
      </c>
      <c r="E53" s="24" t="s">
        <v>48</v>
      </c>
      <c r="F53" s="70">
        <v>17.245</v>
      </c>
      <c r="G53" s="31"/>
      <c r="H53" s="31"/>
      <c r="I53" s="31"/>
      <c r="J53" s="31">
        <v>1</v>
      </c>
      <c r="K53" s="31"/>
      <c r="L53" s="31"/>
      <c r="M53" s="31"/>
      <c r="N53" s="31"/>
      <c r="O53" s="31"/>
      <c r="P53" s="31"/>
      <c r="Q53" s="31"/>
      <c r="R53" s="31"/>
      <c r="S53" s="31"/>
      <c r="T53" s="66">
        <f t="shared" si="1"/>
        <v>0</v>
      </c>
    </row>
    <row r="54" spans="1:20" s="12" customFormat="1" ht="15" hidden="1">
      <c r="A54" s="71"/>
      <c r="B54" s="26"/>
      <c r="C54" s="70"/>
      <c r="D54" s="70"/>
      <c r="E54" s="24"/>
      <c r="F54" s="7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66">
        <f t="shared" si="1"/>
        <v>0</v>
      </c>
    </row>
    <row r="55" spans="1:20" s="12" customFormat="1" ht="15" hidden="1">
      <c r="A55" s="68" t="s">
        <v>8</v>
      </c>
      <c r="B55" s="26"/>
      <c r="C55" s="70"/>
      <c r="D55" s="70"/>
      <c r="E55" s="24"/>
      <c r="F55" s="7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66">
        <f t="shared" si="1"/>
        <v>0</v>
      </c>
    </row>
    <row r="56" spans="1:20" s="12" customFormat="1" ht="15" hidden="1">
      <c r="A56" s="43" t="s">
        <v>83</v>
      </c>
      <c r="B56" s="26"/>
      <c r="C56" s="70"/>
      <c r="D56" s="70"/>
      <c r="E56" s="24"/>
      <c r="F56" s="7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66">
        <f t="shared" si="1"/>
        <v>0</v>
      </c>
    </row>
    <row r="57" spans="1:20" s="12" customFormat="1" ht="15" hidden="1">
      <c r="A57" s="69" t="s">
        <v>80</v>
      </c>
      <c r="B57" s="26" t="s">
        <v>86</v>
      </c>
      <c r="C57" s="70" t="s">
        <v>81</v>
      </c>
      <c r="D57" s="70" t="s">
        <v>82</v>
      </c>
      <c r="E57" s="70">
        <v>5610</v>
      </c>
      <c r="F57" s="70">
        <v>17.277</v>
      </c>
      <c r="G57" s="31"/>
      <c r="H57" s="31"/>
      <c r="I57" s="31"/>
      <c r="J57" s="31"/>
      <c r="K57" s="31"/>
      <c r="L57" s="31"/>
      <c r="M57" s="31"/>
      <c r="N57" s="31"/>
      <c r="O57" s="31">
        <v>20763.98</v>
      </c>
      <c r="P57" s="31"/>
      <c r="Q57" s="31"/>
      <c r="R57" s="31"/>
      <c r="S57" s="31"/>
      <c r="T57" s="66">
        <f t="shared" si="1"/>
        <v>0</v>
      </c>
    </row>
    <row r="58" spans="1:20" s="12" customFormat="1" ht="15">
      <c r="A58" s="71"/>
      <c r="B58" s="26"/>
      <c r="C58" s="70"/>
      <c r="D58" s="70"/>
      <c r="E58" s="24"/>
      <c r="F58" s="7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66">
        <f t="shared" si="1"/>
        <v>0</v>
      </c>
    </row>
    <row r="59" spans="1:20" s="12" customFormat="1" ht="16.5">
      <c r="A59" s="68" t="s">
        <v>8</v>
      </c>
      <c r="B59" s="19"/>
      <c r="C59" s="28"/>
      <c r="D59" s="28"/>
      <c r="E59" s="22"/>
      <c r="F59" s="2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66">
        <f t="shared" si="1"/>
        <v>0</v>
      </c>
    </row>
    <row r="60" spans="1:20" s="11" customFormat="1" ht="16.5">
      <c r="A60" s="43" t="s">
        <v>117</v>
      </c>
      <c r="B60" s="19"/>
      <c r="C60" s="30"/>
      <c r="D60" s="22"/>
      <c r="E60" s="30"/>
      <c r="F60" s="22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66">
        <f t="shared" si="1"/>
        <v>0</v>
      </c>
    </row>
    <row r="61" spans="1:20" s="11" customFormat="1" ht="16.5">
      <c r="A61" s="69" t="s">
        <v>118</v>
      </c>
      <c r="B61" s="26" t="s">
        <v>14</v>
      </c>
      <c r="C61" s="74" t="s">
        <v>119</v>
      </c>
      <c r="D61" s="74" t="s">
        <v>120</v>
      </c>
      <c r="E61" s="75" t="s">
        <v>121</v>
      </c>
      <c r="F61" s="85">
        <v>17.801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>
        <f>21161.14-2</f>
        <v>21159.14</v>
      </c>
      <c r="T61" s="66">
        <f>SUM(R61:S61)</f>
        <v>21159.14</v>
      </c>
    </row>
    <row r="62" spans="1:20" s="11" customFormat="1" ht="16.5">
      <c r="A62" s="69" t="s">
        <v>118</v>
      </c>
      <c r="B62" s="26" t="s">
        <v>15</v>
      </c>
      <c r="C62" s="74" t="s">
        <v>119</v>
      </c>
      <c r="D62" s="74" t="s">
        <v>120</v>
      </c>
      <c r="E62" s="75" t="s">
        <v>121</v>
      </c>
      <c r="F62" s="85">
        <v>17.801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>
        <v>1</v>
      </c>
      <c r="T62" s="66">
        <f>SUM(R62:S62)</f>
        <v>1</v>
      </c>
    </row>
    <row r="63" spans="1:20" s="11" customFormat="1" ht="16.5">
      <c r="A63" s="69" t="s">
        <v>118</v>
      </c>
      <c r="B63" s="26" t="s">
        <v>22</v>
      </c>
      <c r="C63" s="74" t="s">
        <v>119</v>
      </c>
      <c r="D63" s="74" t="s">
        <v>120</v>
      </c>
      <c r="E63" s="75" t="s">
        <v>121</v>
      </c>
      <c r="F63" s="85">
        <v>17.801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>
        <v>1</v>
      </c>
      <c r="T63" s="66">
        <f>SUM(R63:S63)</f>
        <v>1</v>
      </c>
    </row>
    <row r="64" spans="1:20" s="11" customFormat="1" ht="16.5">
      <c r="A64" s="13"/>
      <c r="B64" s="22"/>
      <c r="C64" s="30"/>
      <c r="D64" s="22"/>
      <c r="E64" s="30"/>
      <c r="F64" s="2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66">
        <f>SUM(R64:S64)</f>
        <v>0</v>
      </c>
    </row>
    <row r="65" spans="1:20" s="11" customFormat="1" ht="17.25" thickBot="1">
      <c r="A65" s="56"/>
      <c r="B65" s="57"/>
      <c r="C65" s="57"/>
      <c r="D65" s="46"/>
      <c r="E65" s="46"/>
      <c r="F65" s="46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23">
        <f>SUM(G65:G65)</f>
        <v>0</v>
      </c>
    </row>
    <row r="66" spans="1:20" s="11" customFormat="1" ht="19.5" thickBot="1">
      <c r="A66" s="59" t="s">
        <v>0</v>
      </c>
      <c r="B66" s="60"/>
      <c r="C66" s="61"/>
      <c r="D66" s="61"/>
      <c r="E66" s="61"/>
      <c r="F66" s="62"/>
      <c r="G66" s="63">
        <f>SUM(G8:G63)</f>
        <v>836871</v>
      </c>
      <c r="H66" s="64">
        <f>SUM(H6:H65)</f>
        <v>238235</v>
      </c>
      <c r="I66" s="64">
        <f>SUM(I7:I65)</f>
        <v>37192.89</v>
      </c>
      <c r="J66" s="64">
        <f>SUM(J43:J65)</f>
        <v>78339.25</v>
      </c>
      <c r="K66" s="77">
        <f>SUM(K26:K48)</f>
        <v>352109.494</v>
      </c>
      <c r="L66" s="77">
        <f>SUM(L6:L48)</f>
        <v>1394602</v>
      </c>
      <c r="M66" s="64">
        <f>SUM(M6:M65)</f>
        <v>-2257.45066174143</v>
      </c>
      <c r="N66" s="64">
        <f>SUM(N12:N64)</f>
        <v>0</v>
      </c>
      <c r="O66" s="64">
        <f>SUM(O6:O65)</f>
        <v>20763.98</v>
      </c>
      <c r="P66" s="64">
        <f>SUM(P34:P65)</f>
        <v>1375813</v>
      </c>
      <c r="Q66" s="64">
        <f>SUM(Q34:Q64)</f>
        <v>-969514</v>
      </c>
      <c r="R66" s="64">
        <f>SUM(R7:R65)</f>
        <v>26897.17</v>
      </c>
      <c r="S66" s="64">
        <f>SUM(S6:S65)</f>
        <v>21161.14</v>
      </c>
      <c r="T66" s="32">
        <f>SUM(G66:G66)</f>
        <v>836871</v>
      </c>
    </row>
    <row r="67" spans="1:20" s="11" customFormat="1" ht="18.75">
      <c r="A67" s="35"/>
      <c r="B67" s="36"/>
      <c r="C67" s="37"/>
      <c r="D67" s="37"/>
      <c r="E67" s="37"/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</row>
    <row r="68" spans="1:2" ht="16.5">
      <c r="A68" s="12" t="s">
        <v>9</v>
      </c>
      <c r="B68" s="11"/>
    </row>
    <row r="69" ht="15" hidden="1">
      <c r="A69" s="33" t="s">
        <v>18</v>
      </c>
    </row>
    <row r="70" ht="15" hidden="1">
      <c r="A70" s="34" t="s">
        <v>19</v>
      </c>
    </row>
    <row r="71" ht="15" hidden="1">
      <c r="A71" s="67" t="s">
        <v>29</v>
      </c>
    </row>
    <row r="72" ht="15" hidden="1">
      <c r="A72" s="67" t="s">
        <v>30</v>
      </c>
    </row>
    <row r="73" ht="15" hidden="1">
      <c r="A73" s="67" t="s">
        <v>35</v>
      </c>
    </row>
    <row r="74" ht="15" hidden="1">
      <c r="A74" s="67" t="s">
        <v>36</v>
      </c>
    </row>
    <row r="75" ht="15" hidden="1">
      <c r="A75" s="67" t="s">
        <v>49</v>
      </c>
    </row>
    <row r="76" ht="15" hidden="1">
      <c r="A76" s="67" t="s">
        <v>50</v>
      </c>
    </row>
    <row r="77" ht="15" hidden="1">
      <c r="A77" s="67" t="s">
        <v>65</v>
      </c>
    </row>
    <row r="78" ht="15" hidden="1">
      <c r="A78" s="67" t="s">
        <v>66</v>
      </c>
    </row>
    <row r="79" ht="15" hidden="1">
      <c r="A79" s="67" t="s">
        <v>71</v>
      </c>
    </row>
    <row r="80" ht="15" hidden="1">
      <c r="A80" s="67" t="s">
        <v>72</v>
      </c>
    </row>
    <row r="81" ht="15" hidden="1">
      <c r="A81" s="67" t="s">
        <v>74</v>
      </c>
    </row>
    <row r="82" ht="15" hidden="1">
      <c r="A82" s="67" t="s">
        <v>75</v>
      </c>
    </row>
    <row r="83" ht="15" hidden="1">
      <c r="A83" s="67" t="s">
        <v>78</v>
      </c>
    </row>
    <row r="84" ht="15" hidden="1">
      <c r="A84" s="67" t="s">
        <v>77</v>
      </c>
    </row>
    <row r="85" ht="15" hidden="1">
      <c r="A85" s="67" t="s">
        <v>84</v>
      </c>
    </row>
    <row r="86" ht="15" hidden="1">
      <c r="A86" s="67" t="s">
        <v>85</v>
      </c>
    </row>
    <row r="87" ht="15" hidden="1">
      <c r="A87" s="67" t="s">
        <v>88</v>
      </c>
    </row>
    <row r="88" ht="15" hidden="1">
      <c r="A88" s="67" t="s">
        <v>89</v>
      </c>
    </row>
    <row r="89" ht="15" hidden="1">
      <c r="A89" s="67" t="s">
        <v>91</v>
      </c>
    </row>
    <row r="90" ht="15" hidden="1">
      <c r="A90" s="67" t="s">
        <v>92</v>
      </c>
    </row>
    <row r="91" ht="15" hidden="1">
      <c r="A91" s="67" t="s">
        <v>95</v>
      </c>
    </row>
    <row r="92" ht="15" hidden="1">
      <c r="A92" s="67" t="s">
        <v>94</v>
      </c>
    </row>
    <row r="93" ht="15">
      <c r="A93" s="67" t="s">
        <v>123</v>
      </c>
    </row>
    <row r="94" ht="15">
      <c r="A94" s="67" t="s">
        <v>122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2018-03-22T12:49:28Z</dcterms:modified>
  <cp:category/>
  <cp:version/>
  <cp:contentType/>
  <cp:contentStatus/>
</cp:coreProperties>
</file>