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'BROCKTON'!$A$1:$G$85</definedName>
  </definedNames>
  <calcPr fullCalcOnLoad="1"/>
</workbook>
</file>

<file path=xl/sharedStrings.xml><?xml version="1.0" encoding="utf-8"?>
<sst xmlns="http://schemas.openxmlformats.org/spreadsheetml/2006/main" count="313" uniqueCount="151">
  <si>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</si>
  <si>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</si>
  <si>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</si>
  <si>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</si>
  <si>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</si>
  <si>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</si>
  <si>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</si>
  <si>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</si>
  <si>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</si>
  <si>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</si>
  <si>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</si>
  <si>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</si>
  <si>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</si>
  <si>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</si>
  <si>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</si>
  <si>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</si>
  <si>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BROCKTON WIB</t>
  </si>
  <si>
    <t xml:space="preserve">FY18 YOUTH </t>
  </si>
  <si>
    <t>FWIAYTH18</t>
  </si>
  <si>
    <t>JULY 1, 2019- JUNE 30, 2020</t>
  </si>
  <si>
    <t>CT EOL 18CCBWIBWIA</t>
  </si>
  <si>
    <t>TO ADD FY18 YOUTH FUNDS</t>
  </si>
  <si>
    <t>INITIAL AWARD JULY 11, 2017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</si>
  <si>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</si>
  <si>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</si>
  <si>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</si>
  <si>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</si>
  <si>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</si>
  <si>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</si>
  <si>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</si>
  <si>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</si>
  <si>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</si>
  <si>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</si>
  <si>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</si>
  <si>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</si>
  <si>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</si>
  <si>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</si>
  <si>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</si>
  <si>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</si>
  <si>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</si>
  <si>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</si>
  <si>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</si>
  <si>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</si>
  <si>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18CCBWIBTRADE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</si>
  <si>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</si>
  <si>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</si>
  <si>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</si>
  <si>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</si>
  <si>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</si>
  <si>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</si>
  <si>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</si>
  <si>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WTRUSTF18</t>
  </si>
  <si>
    <t>7003-0135</t>
  </si>
  <si>
    <t>J264</t>
  </si>
  <si>
    <t>TO ADD WTF FUNDS</t>
  </si>
  <si>
    <t>BUDGET SHEET #4  SEPTEMBER 28, 2017</t>
  </si>
  <si>
    <t>WTF</t>
  </si>
  <si>
    <t>BUDGET SHEET #5</t>
  </si>
  <si>
    <t>CT EOL 18CCBWIBWP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</si>
  <si>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</si>
  <si>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</si>
  <si>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</si>
  <si>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</si>
  <si>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</si>
  <si>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</si>
  <si>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</si>
  <si>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</si>
  <si>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</si>
  <si>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</si>
  <si>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</si>
  <si>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</si>
  <si>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</si>
  <si>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WP &amp;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</si>
  <si>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</si>
  <si>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</si>
  <si>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</si>
  <si>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</si>
  <si>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</si>
  <si>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</si>
  <si>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</si>
  <si>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</si>
  <si>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</si>
  <si>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</si>
  <si>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</si>
  <si>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14, 2017</t>
  </si>
  <si>
    <t>GARBER (10.1.17-9.30.19)</t>
  </si>
  <si>
    <t>FEM65GBR18</t>
  </si>
  <si>
    <t>7003-1777 </t>
  </si>
  <si>
    <t>GE (4.1.16-12.31.18)</t>
  </si>
  <si>
    <t>FEM61GE18</t>
  </si>
  <si>
    <t>7003-1777</t>
  </si>
  <si>
    <t>BUDGET SHEET #9</t>
  </si>
  <si>
    <t>BUDGET SHEET #9 NOVEMBER 21, 2017</t>
  </si>
  <si>
    <t>TO ADD GARBER AND GE NEG FUNDS</t>
  </si>
  <si>
    <t>BUDGET SHEET #10</t>
  </si>
  <si>
    <t>RAPID RESPONSE IN HOUSE</t>
  </si>
  <si>
    <t>CT EOL 18CCBWIBSOSWTF</t>
  </si>
  <si>
    <t>FVETS2018</t>
  </si>
  <si>
    <t>7002-6628</t>
  </si>
  <si>
    <t>J209</t>
  </si>
  <si>
    <t>DVOP</t>
  </si>
  <si>
    <t>BUDGET SHEET #10 NOVEMBER 28, 2017</t>
  </si>
  <si>
    <t>CT EOL 18CCBWIBVETSUI</t>
  </si>
  <si>
    <t>UI WALK IN</t>
  </si>
  <si>
    <t>FUI2018</t>
  </si>
  <si>
    <t>7002-6624</t>
  </si>
  <si>
    <t>J230</t>
  </si>
  <si>
    <t>TO ADD GARBER AND RAPID RESPONE, UI AND DVOP FUNDS</t>
  </si>
  <si>
    <t>BUDGET SHEET #11</t>
  </si>
  <si>
    <t>LVER</t>
  </si>
  <si>
    <t>TO ADD LVER FUNDS</t>
  </si>
  <si>
    <t xml:space="preserve">BUDGET SHEET #10 </t>
  </si>
  <si>
    <t>BUDGET SHEET #12</t>
  </si>
  <si>
    <t>6208</t>
  </si>
  <si>
    <t>6209</t>
  </si>
  <si>
    <t>BUDGET SHEET #11 FEBRUARY 16, 2018</t>
  </si>
  <si>
    <t>TO ADD DUA FUNDS</t>
  </si>
  <si>
    <t>WIOA OVERHEAD</t>
  </si>
  <si>
    <t>BUDGET SHEET #13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</si>
  <si>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</si>
  <si>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</si>
  <si>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</si>
  <si>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</si>
  <si>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</si>
  <si>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</si>
  <si>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</si>
  <si>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</si>
  <si>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</si>
  <si>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</si>
  <si>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</si>
  <si>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</si>
  <si>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</si>
  <si>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</si>
  <si>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</si>
  <si>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</si>
  <si>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</si>
  <si>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</si>
  <si>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#13 FEBRUARY 21, 2018</t>
  </si>
  <si>
    <t>MA REHABILITATION COMMISSION (MRC)</t>
  </si>
  <si>
    <t>MA COMMISSION FOR THE BLIND (MCB)</t>
  </si>
  <si>
    <t>FH126A17VR</t>
  </si>
  <si>
    <t>BUDGET SHEET #14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</si>
  <si>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</si>
  <si>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</si>
  <si>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</si>
  <si>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</si>
  <si>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</si>
  <si>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</si>
  <si>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</si>
  <si>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#14 MAY 11, 2018</t>
  </si>
  <si>
    <t>CT EOL 18CCBWIBNEGREA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</si>
</sst>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C121" sqref="C121"/>
    </sheetView>
  </sheetViews>
  <sheetFormatPr defaultColWidth="9.140625" defaultRowHeight="12.75"/>
  <cols>
    <col min="1" max="1" width="51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20" width="18.57421875" style="4" hidden="1" customWidth="1"/>
    <col min="21" max="21" width="18.57421875" style="4" customWidth="1"/>
    <col min="22" max="22" width="14.00390625" style="3" hidden="1" customWidth="1"/>
    <col min="23" max="16384" width="9.140625" style="3" customWidth="1"/>
  </cols>
  <sheetData>
    <row r="1" spans="1:21" ht="20.25">
      <c r="A1" s="3" t="s">
        <v>12</v>
      </c>
      <c r="B1" s="82" t="s">
        <v>10</v>
      </c>
      <c r="C1" s="83"/>
      <c r="D1" s="83"/>
      <c r="E1" s="83"/>
      <c r="F1" s="83"/>
      <c r="G1" s="83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2" s="10" customFormat="1" ht="30.75" thickBot="1">
      <c r="A5" s="58"/>
      <c r="B5" s="59" t="s">
        <v>2</v>
      </c>
      <c r="C5" s="59" t="s">
        <v>3</v>
      </c>
      <c r="D5" s="59" t="s">
        <v>4</v>
      </c>
      <c r="E5" s="59" t="s">
        <v>5</v>
      </c>
      <c r="F5" s="59" t="s">
        <v>1</v>
      </c>
      <c r="G5" s="59" t="s">
        <v>13</v>
      </c>
      <c r="H5" s="42" t="s">
        <v>23</v>
      </c>
      <c r="I5" s="42" t="s">
        <v>33</v>
      </c>
      <c r="J5" s="42" t="s">
        <v>42</v>
      </c>
      <c r="K5" s="42" t="s">
        <v>50</v>
      </c>
      <c r="L5" s="42" t="s">
        <v>57</v>
      </c>
      <c r="M5" s="42" t="s">
        <v>73</v>
      </c>
      <c r="N5" s="42" t="s">
        <v>79</v>
      </c>
      <c r="O5" s="42" t="s">
        <v>82</v>
      </c>
      <c r="P5" s="42" t="s">
        <v>91</v>
      </c>
      <c r="Q5" s="42" t="s">
        <v>94</v>
      </c>
      <c r="R5" s="42" t="s">
        <v>108</v>
      </c>
      <c r="S5" s="42" t="s">
        <v>112</v>
      </c>
      <c r="T5" s="42" t="s">
        <v>118</v>
      </c>
      <c r="U5" s="42" t="s">
        <v>141</v>
      </c>
      <c r="V5" s="9" t="s">
        <v>6</v>
      </c>
    </row>
    <row r="6" spans="1:22" s="25" customFormat="1" ht="16.5" hidden="1">
      <c r="A6" s="51" t="s">
        <v>8</v>
      </c>
      <c r="B6" s="52"/>
      <c r="C6" s="53"/>
      <c r="D6" s="53"/>
      <c r="E6" s="54"/>
      <c r="F6" s="55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</row>
    <row r="7" spans="1:22" s="25" customFormat="1" ht="16.5" hidden="1">
      <c r="A7" s="26" t="s">
        <v>20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s="25" customFormat="1" ht="16.5" hidden="1">
      <c r="A8" s="26" t="s">
        <v>17</v>
      </c>
      <c r="B8" s="17" t="s">
        <v>24</v>
      </c>
      <c r="C8" s="39" t="s">
        <v>18</v>
      </c>
      <c r="D8" s="15" t="s">
        <v>11</v>
      </c>
      <c r="E8" s="39">
        <v>6201</v>
      </c>
      <c r="F8" s="17">
        <v>17.259</v>
      </c>
      <c r="G8" s="18">
        <f>585216-2</f>
        <v>585214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41">
        <f>SUM(G8:H8)</f>
        <v>585214</v>
      </c>
    </row>
    <row r="9" spans="1:22" s="10" customFormat="1" ht="16.5" hidden="1">
      <c r="A9" s="26" t="s">
        <v>17</v>
      </c>
      <c r="B9" s="17" t="s">
        <v>15</v>
      </c>
      <c r="C9" s="39" t="s">
        <v>18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41">
        <f>SUM(G9:H9)</f>
        <v>1</v>
      </c>
    </row>
    <row r="10" spans="1:22" s="10" customFormat="1" ht="16.5" hidden="1">
      <c r="A10" s="26" t="s">
        <v>17</v>
      </c>
      <c r="B10" s="17" t="s">
        <v>19</v>
      </c>
      <c r="C10" s="39" t="s">
        <v>18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1">
        <f>SUM(G10:H10)</f>
        <v>1</v>
      </c>
    </row>
    <row r="11" spans="1:22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41">
        <f>SUM(G11:H11)</f>
        <v>0</v>
      </c>
    </row>
    <row r="12" spans="1:22" s="10" customFormat="1" ht="16.5" hidden="1">
      <c r="A12" s="26" t="s">
        <v>25</v>
      </c>
      <c r="B12" s="17" t="s">
        <v>14</v>
      </c>
      <c r="C12" s="39" t="s">
        <v>31</v>
      </c>
      <c r="D12" s="39" t="s">
        <v>26</v>
      </c>
      <c r="E12" s="39">
        <v>6202</v>
      </c>
      <c r="F12" s="39">
        <v>17.258</v>
      </c>
      <c r="G12" s="18"/>
      <c r="H12" s="18">
        <f>63509-2</f>
        <v>63507</v>
      </c>
      <c r="I12" s="18"/>
      <c r="J12" s="18"/>
      <c r="K12" s="18"/>
      <c r="L12" s="18"/>
      <c r="M12" s="18"/>
      <c r="N12" s="18"/>
      <c r="O12" s="18">
        <v>-47630.25</v>
      </c>
      <c r="P12" s="18"/>
      <c r="Q12" s="18"/>
      <c r="R12" s="18"/>
      <c r="S12" s="18"/>
      <c r="T12" s="18"/>
      <c r="U12" s="18"/>
      <c r="V12" s="41">
        <f>SUM(H12:O12)</f>
        <v>15876.75</v>
      </c>
    </row>
    <row r="13" spans="1:22" s="28" customFormat="1" ht="16.5" hidden="1">
      <c r="A13" s="26" t="s">
        <v>25</v>
      </c>
      <c r="B13" s="17" t="s">
        <v>15</v>
      </c>
      <c r="C13" s="39" t="s">
        <v>31</v>
      </c>
      <c r="D13" s="39" t="s">
        <v>26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41">
        <f aca="true" t="shared" si="0" ref="V13:V26">SUM(H13:O13)</f>
        <v>1</v>
      </c>
    </row>
    <row r="14" spans="1:22" s="28" customFormat="1" ht="16.5" hidden="1">
      <c r="A14" s="26" t="s">
        <v>25</v>
      </c>
      <c r="B14" s="17" t="s">
        <v>19</v>
      </c>
      <c r="C14" s="39" t="s">
        <v>31</v>
      </c>
      <c r="D14" s="39" t="s">
        <v>26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1">
        <f t="shared" si="0"/>
        <v>1</v>
      </c>
    </row>
    <row r="15" spans="1:22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1">
        <f t="shared" si="0"/>
        <v>0</v>
      </c>
    </row>
    <row r="16" spans="1:22" s="10" customFormat="1" ht="16.5" hidden="1">
      <c r="A16" s="26" t="s">
        <v>27</v>
      </c>
      <c r="B16" s="17" t="s">
        <v>14</v>
      </c>
      <c r="C16" s="39" t="s">
        <v>32</v>
      </c>
      <c r="D16" s="39" t="s">
        <v>28</v>
      </c>
      <c r="E16" s="39">
        <v>6203</v>
      </c>
      <c r="F16" s="39">
        <v>17.278</v>
      </c>
      <c r="G16" s="18"/>
      <c r="H16" s="18">
        <f>84608-2</f>
        <v>84606</v>
      </c>
      <c r="I16" s="18"/>
      <c r="J16" s="18"/>
      <c r="K16" s="18"/>
      <c r="L16" s="18"/>
      <c r="M16" s="18"/>
      <c r="N16" s="18"/>
      <c r="O16" s="18">
        <v>-63454.5</v>
      </c>
      <c r="P16" s="18"/>
      <c r="Q16" s="18"/>
      <c r="R16" s="18"/>
      <c r="S16" s="18"/>
      <c r="T16" s="18"/>
      <c r="U16" s="18"/>
      <c r="V16" s="41">
        <f t="shared" si="0"/>
        <v>21151.5</v>
      </c>
    </row>
    <row r="17" spans="1:22" s="25" customFormat="1" ht="16.5" hidden="1">
      <c r="A17" s="26" t="s">
        <v>27</v>
      </c>
      <c r="B17" s="17" t="s">
        <v>15</v>
      </c>
      <c r="C17" s="39" t="s">
        <v>32</v>
      </c>
      <c r="D17" s="39" t="s">
        <v>28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1">
        <f t="shared" si="0"/>
        <v>1</v>
      </c>
    </row>
    <row r="18" spans="1:22" s="25" customFormat="1" ht="16.5" hidden="1">
      <c r="A18" s="26" t="s">
        <v>27</v>
      </c>
      <c r="B18" s="17" t="s">
        <v>19</v>
      </c>
      <c r="C18" s="39" t="s">
        <v>32</v>
      </c>
      <c r="D18" s="39" t="s">
        <v>28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41">
        <f t="shared" si="0"/>
        <v>1</v>
      </c>
    </row>
    <row r="19" spans="1:22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41">
        <f t="shared" si="0"/>
        <v>0</v>
      </c>
    </row>
    <row r="20" spans="1:22" s="25" customFormat="1" ht="16.5" hidden="1">
      <c r="A20" s="26" t="s">
        <v>25</v>
      </c>
      <c r="B20" s="17" t="s">
        <v>74</v>
      </c>
      <c r="C20" s="39" t="s">
        <v>75</v>
      </c>
      <c r="D20" s="39" t="s">
        <v>26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/>
      <c r="M20" s="18">
        <f>432248-2</f>
        <v>432246</v>
      </c>
      <c r="N20" s="18"/>
      <c r="O20" s="18">
        <v>47630.25</v>
      </c>
      <c r="P20" s="18"/>
      <c r="Q20" s="18"/>
      <c r="R20" s="18"/>
      <c r="S20" s="18"/>
      <c r="T20" s="18"/>
      <c r="U20" s="18"/>
      <c r="V20" s="41">
        <f t="shared" si="0"/>
        <v>479876.25</v>
      </c>
    </row>
    <row r="21" spans="1:22" s="25" customFormat="1" ht="16.5" hidden="1">
      <c r="A21" s="26" t="s">
        <v>25</v>
      </c>
      <c r="B21" s="17" t="s">
        <v>15</v>
      </c>
      <c r="C21" s="39" t="s">
        <v>75</v>
      </c>
      <c r="D21" s="39" t="s">
        <v>26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18"/>
      <c r="S21" s="18"/>
      <c r="T21" s="18"/>
      <c r="U21" s="18"/>
      <c r="V21" s="41">
        <f t="shared" si="0"/>
        <v>1</v>
      </c>
    </row>
    <row r="22" spans="1:22" s="25" customFormat="1" ht="16.5" hidden="1">
      <c r="A22" s="26" t="s">
        <v>25</v>
      </c>
      <c r="B22" s="17" t="s">
        <v>19</v>
      </c>
      <c r="C22" s="39" t="s">
        <v>75</v>
      </c>
      <c r="D22" s="39" t="s">
        <v>26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8"/>
      <c r="R22" s="18"/>
      <c r="S22" s="18"/>
      <c r="T22" s="18"/>
      <c r="U22" s="18"/>
      <c r="V22" s="41">
        <f t="shared" si="0"/>
        <v>1</v>
      </c>
    </row>
    <row r="23" spans="1:22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1">
        <f t="shared" si="0"/>
        <v>0</v>
      </c>
    </row>
    <row r="24" spans="1:22" s="25" customFormat="1" ht="16.5" hidden="1">
      <c r="A24" s="26" t="s">
        <v>27</v>
      </c>
      <c r="B24" s="17" t="s">
        <v>74</v>
      </c>
      <c r="C24" s="39" t="s">
        <v>76</v>
      </c>
      <c r="D24" s="39" t="s">
        <v>28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/>
      <c r="M24" s="18">
        <f>447715-2</f>
        <v>447713</v>
      </c>
      <c r="N24" s="18"/>
      <c r="O24" s="18">
        <v>63454.5</v>
      </c>
      <c r="P24" s="18"/>
      <c r="Q24" s="18"/>
      <c r="R24" s="18"/>
      <c r="S24" s="18"/>
      <c r="T24" s="18"/>
      <c r="U24" s="18"/>
      <c r="V24" s="41">
        <f t="shared" si="0"/>
        <v>511167.5</v>
      </c>
    </row>
    <row r="25" spans="1:22" s="25" customFormat="1" ht="16.5" hidden="1">
      <c r="A25" s="26" t="s">
        <v>27</v>
      </c>
      <c r="B25" s="17" t="s">
        <v>15</v>
      </c>
      <c r="C25" s="39" t="s">
        <v>76</v>
      </c>
      <c r="D25" s="39" t="s">
        <v>28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/>
      <c r="S25" s="18"/>
      <c r="T25" s="18"/>
      <c r="U25" s="18"/>
      <c r="V25" s="41">
        <f t="shared" si="0"/>
        <v>1</v>
      </c>
    </row>
    <row r="26" spans="1:22" s="25" customFormat="1" ht="16.5" hidden="1">
      <c r="A26" s="26" t="s">
        <v>27</v>
      </c>
      <c r="B26" s="17" t="s">
        <v>19</v>
      </c>
      <c r="C26" s="39" t="s">
        <v>76</v>
      </c>
      <c r="D26" s="39" t="s">
        <v>28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/>
      <c r="M26" s="18">
        <v>1</v>
      </c>
      <c r="N26" s="18"/>
      <c r="O26" s="18"/>
      <c r="P26" s="18"/>
      <c r="Q26" s="18"/>
      <c r="R26" s="18"/>
      <c r="S26" s="18"/>
      <c r="T26" s="18"/>
      <c r="U26" s="18"/>
      <c r="V26" s="41">
        <f t="shared" si="0"/>
        <v>1</v>
      </c>
    </row>
    <row r="27" spans="1:22" s="25" customFormat="1" ht="16.5" hidden="1">
      <c r="A27" s="26" t="s">
        <v>95</v>
      </c>
      <c r="B27" s="17" t="s">
        <v>14</v>
      </c>
      <c r="C27" s="74" t="s">
        <v>32</v>
      </c>
      <c r="D27" s="74" t="s">
        <v>28</v>
      </c>
      <c r="E27" s="75">
        <v>6223</v>
      </c>
      <c r="F27" s="76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>
        <v>8500</v>
      </c>
      <c r="R27" s="18"/>
      <c r="S27" s="18"/>
      <c r="T27" s="18"/>
      <c r="U27" s="18"/>
      <c r="V27" s="41">
        <f>SUM(G27:Q27)</f>
        <v>8500</v>
      </c>
    </row>
    <row r="28" spans="1:22" s="25" customFormat="1" ht="16.5" hidden="1">
      <c r="A28" s="26" t="s">
        <v>117</v>
      </c>
      <c r="B28" s="17" t="s">
        <v>14</v>
      </c>
      <c r="C28" s="65" t="s">
        <v>76</v>
      </c>
      <c r="D28" s="65" t="s">
        <v>28</v>
      </c>
      <c r="E28" s="71" t="s">
        <v>113</v>
      </c>
      <c r="F28" s="15">
        <v>17.278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>15000*0.34</f>
        <v>5100</v>
      </c>
      <c r="T28" s="18"/>
      <c r="U28" s="18"/>
      <c r="V28" s="41">
        <f>SUM(R28:S28)</f>
        <v>5100</v>
      </c>
    </row>
    <row r="29" spans="1:22" s="25" customFormat="1" ht="16.5" hidden="1">
      <c r="A29" s="26" t="s">
        <v>117</v>
      </c>
      <c r="B29" s="17" t="s">
        <v>14</v>
      </c>
      <c r="C29" s="65" t="s">
        <v>76</v>
      </c>
      <c r="D29" s="65" t="s">
        <v>28</v>
      </c>
      <c r="E29" s="71" t="s">
        <v>114</v>
      </c>
      <c r="F29" s="15">
        <v>17.278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9900</v>
      </c>
      <c r="T29" s="18"/>
      <c r="U29" s="18"/>
      <c r="V29" s="41">
        <f>SUM(R29:S29)</f>
        <v>9900</v>
      </c>
    </row>
    <row r="30" spans="1:22" s="25" customFormat="1" ht="16.5" hidden="1">
      <c r="A30" s="26" t="s">
        <v>139</v>
      </c>
      <c r="B30" s="17" t="s">
        <v>119</v>
      </c>
      <c r="C30" s="84" t="s">
        <v>140</v>
      </c>
      <c r="D30" s="79" t="s">
        <v>120</v>
      </c>
      <c r="E30" s="79" t="s">
        <v>121</v>
      </c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4187.5</v>
      </c>
      <c r="U30" s="18"/>
      <c r="V30" s="41">
        <f>SUM(S30:T30)</f>
        <v>4187.5</v>
      </c>
    </row>
    <row r="31" spans="1:22" s="25" customFormat="1" ht="30.75" hidden="1">
      <c r="A31" s="80" t="s">
        <v>122</v>
      </c>
      <c r="B31" s="17" t="s">
        <v>123</v>
      </c>
      <c r="C31" s="79" t="s">
        <v>124</v>
      </c>
      <c r="D31" s="79" t="s">
        <v>125</v>
      </c>
      <c r="E31" s="79" t="s">
        <v>126</v>
      </c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v>5542.24</v>
      </c>
      <c r="U31" s="18"/>
      <c r="V31" s="41">
        <f aca="true" t="shared" si="1" ref="V31:V36">SUM(S31:T31)</f>
        <v>5542.24</v>
      </c>
    </row>
    <row r="32" spans="1:22" s="25" customFormat="1" ht="16.5" hidden="1">
      <c r="A32" s="26" t="s">
        <v>138</v>
      </c>
      <c r="B32" s="17" t="s">
        <v>127</v>
      </c>
      <c r="C32" s="81" t="s">
        <v>128</v>
      </c>
      <c r="D32" s="81" t="s">
        <v>129</v>
      </c>
      <c r="E32" s="81" t="s">
        <v>130</v>
      </c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8791.32</v>
      </c>
      <c r="U32" s="18"/>
      <c r="V32" s="41">
        <f t="shared" si="1"/>
        <v>8791.32</v>
      </c>
    </row>
    <row r="33" spans="1:22" s="25" customFormat="1" ht="16.5" hidden="1">
      <c r="A33" s="26" t="s">
        <v>131</v>
      </c>
      <c r="B33" s="17" t="s">
        <v>132</v>
      </c>
      <c r="C33" s="81" t="s">
        <v>133</v>
      </c>
      <c r="D33" s="81" t="s">
        <v>134</v>
      </c>
      <c r="E33" s="81" t="s">
        <v>135</v>
      </c>
      <c r="F33" s="1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1334.86</v>
      </c>
      <c r="U33" s="18"/>
      <c r="V33" s="41">
        <f t="shared" si="1"/>
        <v>1334.86</v>
      </c>
    </row>
    <row r="34" spans="1:22" s="25" customFormat="1" ht="16.5" hidden="1">
      <c r="A34" s="26"/>
      <c r="B34" s="17"/>
      <c r="C34" s="39"/>
      <c r="D34" s="39"/>
      <c r="E34" s="39"/>
      <c r="F34" s="3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1">
        <f t="shared" si="1"/>
        <v>0</v>
      </c>
    </row>
    <row r="35" spans="1:22" s="25" customFormat="1" ht="16.5" hidden="1">
      <c r="A35" s="26"/>
      <c r="B35" s="17"/>
      <c r="C35" s="39"/>
      <c r="D35" s="39"/>
      <c r="E35" s="39"/>
      <c r="F35" s="3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41">
        <f t="shared" si="1"/>
        <v>0</v>
      </c>
    </row>
    <row r="36" spans="1:22" s="28" customFormat="1" ht="16.5" hidden="1">
      <c r="A36" s="27"/>
      <c r="B36" s="11"/>
      <c r="C36" s="20"/>
      <c r="D36" s="20"/>
      <c r="E36" s="20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41">
        <f t="shared" si="1"/>
        <v>0</v>
      </c>
    </row>
    <row r="37" spans="1:22" s="28" customFormat="1" ht="16.5" hidden="1">
      <c r="A37" s="51" t="s">
        <v>8</v>
      </c>
      <c r="B37" s="11"/>
      <c r="C37" s="20"/>
      <c r="D37" s="20"/>
      <c r="E37" s="20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41">
        <f aca="true" t="shared" si="2" ref="V37:V81">SUM(G37:Q37)</f>
        <v>0</v>
      </c>
    </row>
    <row r="38" spans="1:22" s="28" customFormat="1" ht="16.5" hidden="1">
      <c r="A38" s="26" t="s">
        <v>58</v>
      </c>
      <c r="B38" s="11"/>
      <c r="C38" s="20"/>
      <c r="D38" s="20"/>
      <c r="E38" s="20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1">
        <f t="shared" si="2"/>
        <v>0</v>
      </c>
    </row>
    <row r="39" spans="1:22" s="28" customFormat="1" ht="15" hidden="1">
      <c r="A39" s="26" t="s">
        <v>59</v>
      </c>
      <c r="B39" s="17" t="s">
        <v>14</v>
      </c>
      <c r="C39" s="65" t="s">
        <v>60</v>
      </c>
      <c r="D39" s="65" t="s">
        <v>61</v>
      </c>
      <c r="E39" s="71" t="s">
        <v>62</v>
      </c>
      <c r="F39" s="17" t="s">
        <v>63</v>
      </c>
      <c r="G39" s="18"/>
      <c r="H39" s="18"/>
      <c r="I39" s="18"/>
      <c r="J39" s="18"/>
      <c r="K39" s="18"/>
      <c r="L39" s="18">
        <f>362211-2</f>
        <v>362209</v>
      </c>
      <c r="M39" s="18"/>
      <c r="N39" s="18"/>
      <c r="O39" s="18"/>
      <c r="P39" s="18"/>
      <c r="Q39" s="18"/>
      <c r="R39" s="18"/>
      <c r="S39" s="18"/>
      <c r="T39" s="18"/>
      <c r="U39" s="18"/>
      <c r="V39" s="41">
        <f t="shared" si="2"/>
        <v>362209</v>
      </c>
    </row>
    <row r="40" spans="1:22" s="28" customFormat="1" ht="15" hidden="1">
      <c r="A40" s="26" t="s">
        <v>59</v>
      </c>
      <c r="B40" s="17" t="s">
        <v>15</v>
      </c>
      <c r="C40" s="65" t="s">
        <v>60</v>
      </c>
      <c r="D40" s="65" t="s">
        <v>61</v>
      </c>
      <c r="E40" s="71" t="s">
        <v>62</v>
      </c>
      <c r="F40" s="17" t="s">
        <v>63</v>
      </c>
      <c r="G40" s="18"/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/>
      <c r="S40" s="18"/>
      <c r="T40" s="18"/>
      <c r="U40" s="18"/>
      <c r="V40" s="41">
        <f t="shared" si="2"/>
        <v>1</v>
      </c>
    </row>
    <row r="41" spans="1:22" s="28" customFormat="1" ht="15" hidden="1">
      <c r="A41" s="26" t="s">
        <v>59</v>
      </c>
      <c r="B41" s="17" t="s">
        <v>19</v>
      </c>
      <c r="C41" s="65" t="s">
        <v>60</v>
      </c>
      <c r="D41" s="65" t="s">
        <v>61</v>
      </c>
      <c r="E41" s="71" t="s">
        <v>62</v>
      </c>
      <c r="F41" s="17" t="s">
        <v>63</v>
      </c>
      <c r="G41" s="18"/>
      <c r="H41" s="18"/>
      <c r="I41" s="18"/>
      <c r="J41" s="18"/>
      <c r="K41" s="18"/>
      <c r="L41" s="18">
        <v>1</v>
      </c>
      <c r="M41" s="18"/>
      <c r="N41" s="18"/>
      <c r="O41" s="18"/>
      <c r="P41" s="18"/>
      <c r="Q41" s="18"/>
      <c r="R41" s="18"/>
      <c r="S41" s="18"/>
      <c r="T41" s="18"/>
      <c r="U41" s="18"/>
      <c r="V41" s="41">
        <f t="shared" si="2"/>
        <v>1</v>
      </c>
    </row>
    <row r="42" spans="1:22" s="28" customFormat="1" ht="15" hidden="1">
      <c r="A42" s="26" t="s">
        <v>64</v>
      </c>
      <c r="B42" s="17" t="s">
        <v>14</v>
      </c>
      <c r="C42" s="65" t="s">
        <v>60</v>
      </c>
      <c r="D42" s="65" t="s">
        <v>61</v>
      </c>
      <c r="E42" s="71" t="s">
        <v>65</v>
      </c>
      <c r="F42" s="17" t="s">
        <v>63</v>
      </c>
      <c r="G42" s="18"/>
      <c r="H42" s="18"/>
      <c r="I42" s="18"/>
      <c r="J42" s="18"/>
      <c r="K42" s="18"/>
      <c r="L42" s="18">
        <f>31345-2</f>
        <v>31343</v>
      </c>
      <c r="M42" s="18"/>
      <c r="N42" s="18"/>
      <c r="O42" s="18"/>
      <c r="P42" s="18"/>
      <c r="Q42" s="18"/>
      <c r="R42" s="18"/>
      <c r="S42" s="18"/>
      <c r="T42" s="18"/>
      <c r="U42" s="18"/>
      <c r="V42" s="41">
        <f t="shared" si="2"/>
        <v>31343</v>
      </c>
    </row>
    <row r="43" spans="1:22" s="28" customFormat="1" ht="15" hidden="1">
      <c r="A43" s="26" t="s">
        <v>64</v>
      </c>
      <c r="B43" s="17" t="s">
        <v>15</v>
      </c>
      <c r="C43" s="65" t="s">
        <v>60</v>
      </c>
      <c r="D43" s="65" t="s">
        <v>61</v>
      </c>
      <c r="E43" s="71" t="s">
        <v>65</v>
      </c>
      <c r="F43" s="17" t="s">
        <v>63</v>
      </c>
      <c r="G43" s="18"/>
      <c r="H43" s="18"/>
      <c r="I43" s="18"/>
      <c r="J43" s="18"/>
      <c r="K43" s="18"/>
      <c r="L43" s="18">
        <v>1</v>
      </c>
      <c r="M43" s="18"/>
      <c r="N43" s="18"/>
      <c r="O43" s="18"/>
      <c r="P43" s="18"/>
      <c r="Q43" s="18"/>
      <c r="R43" s="18"/>
      <c r="S43" s="18"/>
      <c r="T43" s="18"/>
      <c r="U43" s="18"/>
      <c r="V43" s="41">
        <f t="shared" si="2"/>
        <v>1</v>
      </c>
    </row>
    <row r="44" spans="1:22" s="28" customFormat="1" ht="15" hidden="1">
      <c r="A44" s="26" t="s">
        <v>64</v>
      </c>
      <c r="B44" s="17" t="s">
        <v>19</v>
      </c>
      <c r="C44" s="65" t="s">
        <v>60</v>
      </c>
      <c r="D44" s="65" t="s">
        <v>61</v>
      </c>
      <c r="E44" s="71" t="s">
        <v>65</v>
      </c>
      <c r="F44" s="17" t="s">
        <v>63</v>
      </c>
      <c r="G44" s="18"/>
      <c r="H44" s="18"/>
      <c r="I44" s="18"/>
      <c r="J44" s="18"/>
      <c r="K44" s="18"/>
      <c r="L44" s="18">
        <v>1</v>
      </c>
      <c r="M44" s="18"/>
      <c r="N44" s="18"/>
      <c r="O44" s="18"/>
      <c r="P44" s="18"/>
      <c r="Q44" s="18"/>
      <c r="R44" s="18"/>
      <c r="S44" s="18"/>
      <c r="T44" s="18"/>
      <c r="U44" s="18"/>
      <c r="V44" s="41">
        <f t="shared" si="2"/>
        <v>1</v>
      </c>
    </row>
    <row r="45" spans="1:22" s="10" customFormat="1" ht="16.5" hidden="1">
      <c r="A45" s="29"/>
      <c r="B45" s="29"/>
      <c r="C45" s="29"/>
      <c r="D45" s="29"/>
      <c r="E45" s="29"/>
      <c r="F45" s="29"/>
      <c r="G45" s="29"/>
      <c r="H45" s="29"/>
      <c r="I45" s="29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1">
        <f t="shared" si="2"/>
        <v>0</v>
      </c>
    </row>
    <row r="46" spans="1:22" s="10" customFormat="1" ht="16.5" hidden="1">
      <c r="A46" s="29"/>
      <c r="B46" s="11"/>
      <c r="C46" s="21"/>
      <c r="D46" s="21"/>
      <c r="E46" s="12"/>
      <c r="F46" s="1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1">
        <f t="shared" si="2"/>
        <v>0</v>
      </c>
    </row>
    <row r="47" spans="1:22" s="25" customFormat="1" ht="16.5" hidden="1">
      <c r="A47" s="51" t="s">
        <v>8</v>
      </c>
      <c r="B47" s="11"/>
      <c r="C47" s="12"/>
      <c r="D47" s="12"/>
      <c r="E47" s="13"/>
      <c r="F47" s="14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1">
        <f t="shared" si="2"/>
        <v>0</v>
      </c>
    </row>
    <row r="48" spans="1:22" s="25" customFormat="1" ht="16.5" hidden="1">
      <c r="A48" s="26" t="s">
        <v>43</v>
      </c>
      <c r="B48" s="11"/>
      <c r="C48" s="12"/>
      <c r="D48" s="12"/>
      <c r="E48" s="13"/>
      <c r="F48" s="14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41">
        <f t="shared" si="2"/>
        <v>0</v>
      </c>
    </row>
    <row r="49" spans="1:22" s="28" customFormat="1" ht="15" hidden="1">
      <c r="A49" s="62" t="s">
        <v>44</v>
      </c>
      <c r="B49" s="17" t="s">
        <v>14</v>
      </c>
      <c r="C49" s="61" t="s">
        <v>45</v>
      </c>
      <c r="D49" s="63" t="s">
        <v>46</v>
      </c>
      <c r="E49" s="64" t="s">
        <v>47</v>
      </c>
      <c r="F49" s="63">
        <v>17.245</v>
      </c>
      <c r="G49" s="22"/>
      <c r="H49" s="22"/>
      <c r="I49" s="22"/>
      <c r="J49" s="22">
        <f>98347.15-2</f>
        <v>98345.15</v>
      </c>
      <c r="K49" s="22"/>
      <c r="L49" s="22"/>
      <c r="M49" s="22"/>
      <c r="N49" s="22">
        <v>-5205.71201322008</v>
      </c>
      <c r="O49" s="22"/>
      <c r="P49" s="22"/>
      <c r="Q49" s="22"/>
      <c r="R49" s="22"/>
      <c r="S49" s="22"/>
      <c r="T49" s="22"/>
      <c r="U49" s="22"/>
      <c r="V49" s="41">
        <f t="shared" si="2"/>
        <v>93139.43798677991</v>
      </c>
    </row>
    <row r="50" spans="1:22" s="28" customFormat="1" ht="15" hidden="1">
      <c r="A50" s="62" t="s">
        <v>44</v>
      </c>
      <c r="B50" s="17" t="s">
        <v>15</v>
      </c>
      <c r="C50" s="61" t="s">
        <v>45</v>
      </c>
      <c r="D50" s="61" t="s">
        <v>46</v>
      </c>
      <c r="E50" s="15" t="s">
        <v>47</v>
      </c>
      <c r="F50" s="61">
        <v>17.245</v>
      </c>
      <c r="G50" s="22"/>
      <c r="H50" s="22"/>
      <c r="I50" s="22"/>
      <c r="J50" s="22">
        <v>1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1">
        <f t="shared" si="2"/>
        <v>1</v>
      </c>
    </row>
    <row r="51" spans="1:22" s="10" customFormat="1" ht="16.5" hidden="1">
      <c r="A51" s="62" t="s">
        <v>44</v>
      </c>
      <c r="B51" s="17" t="s">
        <v>19</v>
      </c>
      <c r="C51" s="61" t="s">
        <v>45</v>
      </c>
      <c r="D51" s="61" t="s">
        <v>46</v>
      </c>
      <c r="E51" s="15" t="s">
        <v>47</v>
      </c>
      <c r="F51" s="61">
        <v>17.245</v>
      </c>
      <c r="G51" s="22"/>
      <c r="H51" s="22"/>
      <c r="I51" s="22"/>
      <c r="J51" s="22">
        <v>1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1">
        <f t="shared" si="2"/>
        <v>1</v>
      </c>
    </row>
    <row r="52" spans="1:22" s="10" customFormat="1" ht="16.5" hidden="1">
      <c r="A52" s="62"/>
      <c r="B52" s="17"/>
      <c r="C52" s="61"/>
      <c r="D52" s="61"/>
      <c r="E52" s="15"/>
      <c r="F52" s="6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41">
        <f t="shared" si="2"/>
        <v>0</v>
      </c>
    </row>
    <row r="53" spans="1:22" s="10" customFormat="1" ht="16.5" hidden="1">
      <c r="A53" s="51" t="s">
        <v>8</v>
      </c>
      <c r="B53" s="17"/>
      <c r="C53" s="61"/>
      <c r="D53" s="61"/>
      <c r="E53" s="15"/>
      <c r="F53" s="6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1">
        <f t="shared" si="2"/>
        <v>0</v>
      </c>
    </row>
    <row r="54" spans="1:22" s="10" customFormat="1" ht="16.5" hidden="1">
      <c r="A54" s="26" t="s">
        <v>96</v>
      </c>
      <c r="B54" s="17"/>
      <c r="C54" s="61"/>
      <c r="D54" s="61"/>
      <c r="E54" s="15"/>
      <c r="F54" s="6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41">
        <f t="shared" si="2"/>
        <v>0</v>
      </c>
    </row>
    <row r="55" spans="1:22" s="10" customFormat="1" ht="16.5" hidden="1">
      <c r="A55" s="66" t="s">
        <v>56</v>
      </c>
      <c r="B55" s="17" t="s">
        <v>14</v>
      </c>
      <c r="C55" s="65" t="s">
        <v>51</v>
      </c>
      <c r="D55" s="65" t="s">
        <v>52</v>
      </c>
      <c r="E55" s="65" t="s">
        <v>53</v>
      </c>
      <c r="F55" s="15" t="s">
        <v>39</v>
      </c>
      <c r="G55" s="22"/>
      <c r="H55" s="22"/>
      <c r="I55" s="22"/>
      <c r="J55" s="22"/>
      <c r="K55" s="22">
        <v>95000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41">
        <f t="shared" si="2"/>
        <v>95000</v>
      </c>
    </row>
    <row r="56" spans="1:22" s="10" customFormat="1" ht="16.5" hidden="1">
      <c r="A56" s="60" t="s">
        <v>34</v>
      </c>
      <c r="B56" s="17" t="s">
        <v>35</v>
      </c>
      <c r="C56" s="61" t="s">
        <v>36</v>
      </c>
      <c r="D56" s="61" t="s">
        <v>37</v>
      </c>
      <c r="E56" s="61" t="s">
        <v>38</v>
      </c>
      <c r="F56" s="17" t="s">
        <v>39</v>
      </c>
      <c r="G56" s="22"/>
      <c r="H56" s="22"/>
      <c r="I56" s="22">
        <v>51859.14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41">
        <f t="shared" si="2"/>
        <v>51859.14</v>
      </c>
    </row>
    <row r="57" spans="1:22" s="10" customFormat="1" ht="16.5" hidden="1">
      <c r="A57" s="60" t="s">
        <v>66</v>
      </c>
      <c r="B57" s="17" t="s">
        <v>67</v>
      </c>
      <c r="C57" s="65" t="s">
        <v>68</v>
      </c>
      <c r="D57" s="65" t="s">
        <v>69</v>
      </c>
      <c r="E57" s="65" t="s">
        <v>70</v>
      </c>
      <c r="F57" s="17" t="s">
        <v>39</v>
      </c>
      <c r="G57" s="70"/>
      <c r="H57" s="70"/>
      <c r="I57" s="70"/>
      <c r="J57" s="70"/>
      <c r="K57" s="70"/>
      <c r="L57" s="72">
        <v>133356.24</v>
      </c>
      <c r="M57" s="72"/>
      <c r="N57" s="72"/>
      <c r="O57" s="72"/>
      <c r="P57" s="72"/>
      <c r="Q57" s="72"/>
      <c r="R57" s="72"/>
      <c r="S57" s="72"/>
      <c r="T57" s="72"/>
      <c r="U57" s="72"/>
      <c r="V57" s="41">
        <f t="shared" si="2"/>
        <v>133356.24</v>
      </c>
    </row>
    <row r="58" spans="1:22" s="10" customFormat="1" ht="16.5" hidden="1">
      <c r="A58" s="60"/>
      <c r="B58" s="68"/>
      <c r="C58" s="73"/>
      <c r="D58" s="73"/>
      <c r="E58" s="73"/>
      <c r="F58" s="68"/>
      <c r="G58" s="70"/>
      <c r="H58" s="70"/>
      <c r="I58" s="70"/>
      <c r="J58" s="70"/>
      <c r="K58" s="70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41">
        <f t="shared" si="2"/>
        <v>0</v>
      </c>
    </row>
    <row r="59" spans="1:22" s="10" customFormat="1" ht="16.5" hidden="1">
      <c r="A59" s="51" t="s">
        <v>8</v>
      </c>
      <c r="B59" s="68"/>
      <c r="C59" s="73"/>
      <c r="D59" s="73"/>
      <c r="E59" s="73"/>
      <c r="F59" s="68"/>
      <c r="G59" s="70"/>
      <c r="H59" s="70"/>
      <c r="I59" s="70"/>
      <c r="J59" s="70"/>
      <c r="K59" s="70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41">
        <f t="shared" si="2"/>
        <v>0</v>
      </c>
    </row>
    <row r="60" spans="1:22" s="10" customFormat="1" ht="16.5" hidden="1">
      <c r="A60" s="26" t="s">
        <v>102</v>
      </c>
      <c r="B60" s="29"/>
      <c r="C60" s="29"/>
      <c r="D60" s="29"/>
      <c r="E60" s="29"/>
      <c r="F60" s="29"/>
      <c r="G60" s="70"/>
      <c r="H60" s="70"/>
      <c r="I60" s="70"/>
      <c r="J60" s="70"/>
      <c r="K60" s="70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41">
        <f t="shared" si="2"/>
        <v>0</v>
      </c>
    </row>
    <row r="61" spans="1:22" s="10" customFormat="1" ht="16.5" hidden="1">
      <c r="A61" s="60" t="s">
        <v>100</v>
      </c>
      <c r="B61" s="17" t="s">
        <v>14</v>
      </c>
      <c r="C61" s="74" t="s">
        <v>97</v>
      </c>
      <c r="D61" s="74" t="s">
        <v>98</v>
      </c>
      <c r="E61" s="75" t="s">
        <v>99</v>
      </c>
      <c r="F61" s="77">
        <v>17.801</v>
      </c>
      <c r="G61" s="70"/>
      <c r="H61" s="70"/>
      <c r="I61" s="70"/>
      <c r="J61" s="70"/>
      <c r="K61" s="70"/>
      <c r="L61" s="72"/>
      <c r="M61" s="72"/>
      <c r="N61" s="72"/>
      <c r="O61" s="72"/>
      <c r="P61" s="72"/>
      <c r="Q61" s="72">
        <f>10115-2</f>
        <v>10113</v>
      </c>
      <c r="R61" s="72"/>
      <c r="S61" s="72"/>
      <c r="T61" s="72"/>
      <c r="U61" s="72"/>
      <c r="V61" s="41">
        <f t="shared" si="2"/>
        <v>10113</v>
      </c>
    </row>
    <row r="62" spans="1:22" s="10" customFormat="1" ht="16.5" hidden="1">
      <c r="A62" s="60" t="s">
        <v>100</v>
      </c>
      <c r="B62" s="17" t="s">
        <v>15</v>
      </c>
      <c r="C62" s="74" t="s">
        <v>97</v>
      </c>
      <c r="D62" s="74" t="s">
        <v>98</v>
      </c>
      <c r="E62" s="75" t="s">
        <v>99</v>
      </c>
      <c r="F62" s="77">
        <v>17.801</v>
      </c>
      <c r="G62" s="70"/>
      <c r="H62" s="70"/>
      <c r="I62" s="70"/>
      <c r="J62" s="70"/>
      <c r="K62" s="70"/>
      <c r="L62" s="72"/>
      <c r="M62" s="72"/>
      <c r="N62" s="72"/>
      <c r="O62" s="72"/>
      <c r="P62" s="72"/>
      <c r="Q62" s="72">
        <v>1</v>
      </c>
      <c r="R62" s="72"/>
      <c r="S62" s="72"/>
      <c r="T62" s="72"/>
      <c r="U62" s="72"/>
      <c r="V62" s="41">
        <f t="shared" si="2"/>
        <v>1</v>
      </c>
    </row>
    <row r="63" spans="1:22" s="10" customFormat="1" ht="16.5" hidden="1">
      <c r="A63" s="60" t="s">
        <v>100</v>
      </c>
      <c r="B63" s="17" t="s">
        <v>19</v>
      </c>
      <c r="C63" s="74" t="s">
        <v>97</v>
      </c>
      <c r="D63" s="74" t="s">
        <v>98</v>
      </c>
      <c r="E63" s="75" t="s">
        <v>99</v>
      </c>
      <c r="F63" s="77">
        <v>17.801</v>
      </c>
      <c r="G63" s="70"/>
      <c r="H63" s="70"/>
      <c r="I63" s="70"/>
      <c r="J63" s="70"/>
      <c r="K63" s="70"/>
      <c r="L63" s="72"/>
      <c r="M63" s="72"/>
      <c r="N63" s="72"/>
      <c r="O63" s="72"/>
      <c r="P63" s="72"/>
      <c r="Q63" s="72">
        <v>1</v>
      </c>
      <c r="R63" s="72"/>
      <c r="S63" s="72"/>
      <c r="T63" s="72"/>
      <c r="U63" s="72"/>
      <c r="V63" s="41">
        <f t="shared" si="2"/>
        <v>1</v>
      </c>
    </row>
    <row r="64" spans="1:22" s="10" customFormat="1" ht="16.5" hidden="1">
      <c r="A64" s="60" t="s">
        <v>109</v>
      </c>
      <c r="B64" s="17" t="s">
        <v>14</v>
      </c>
      <c r="C64" s="74" t="s">
        <v>97</v>
      </c>
      <c r="D64" s="74" t="s">
        <v>98</v>
      </c>
      <c r="E64" s="75" t="s">
        <v>99</v>
      </c>
      <c r="F64" s="77">
        <v>17.801</v>
      </c>
      <c r="G64" s="70"/>
      <c r="H64" s="70"/>
      <c r="I64" s="70"/>
      <c r="J64" s="70"/>
      <c r="K64" s="70"/>
      <c r="L64" s="72"/>
      <c r="M64" s="72"/>
      <c r="N64" s="72"/>
      <c r="O64" s="72"/>
      <c r="P64" s="72"/>
      <c r="Q64" s="72"/>
      <c r="R64" s="72">
        <f>6614-2</f>
        <v>6612</v>
      </c>
      <c r="S64" s="72"/>
      <c r="T64" s="72"/>
      <c r="U64" s="72"/>
      <c r="V64" s="41">
        <f>SUM(Q64:R64)</f>
        <v>6612</v>
      </c>
    </row>
    <row r="65" spans="1:22" s="10" customFormat="1" ht="16.5" hidden="1">
      <c r="A65" s="60" t="s">
        <v>109</v>
      </c>
      <c r="B65" s="17" t="s">
        <v>15</v>
      </c>
      <c r="C65" s="74" t="s">
        <v>97</v>
      </c>
      <c r="D65" s="74" t="s">
        <v>98</v>
      </c>
      <c r="E65" s="75" t="s">
        <v>99</v>
      </c>
      <c r="F65" s="77">
        <v>17.801</v>
      </c>
      <c r="G65" s="70"/>
      <c r="H65" s="70"/>
      <c r="I65" s="70"/>
      <c r="J65" s="70"/>
      <c r="K65" s="70"/>
      <c r="L65" s="72"/>
      <c r="M65" s="72"/>
      <c r="N65" s="72"/>
      <c r="O65" s="72"/>
      <c r="P65" s="72"/>
      <c r="Q65" s="72"/>
      <c r="R65" s="72">
        <v>1</v>
      </c>
      <c r="S65" s="72"/>
      <c r="T65" s="72"/>
      <c r="U65" s="72"/>
      <c r="V65" s="41">
        <f aca="true" t="shared" si="3" ref="V65:V70">SUM(Q65:R65)</f>
        <v>1</v>
      </c>
    </row>
    <row r="66" spans="1:22" s="10" customFormat="1" ht="16.5" hidden="1">
      <c r="A66" s="60" t="s">
        <v>109</v>
      </c>
      <c r="B66" s="17" t="s">
        <v>19</v>
      </c>
      <c r="C66" s="74" t="s">
        <v>97</v>
      </c>
      <c r="D66" s="74" t="s">
        <v>98</v>
      </c>
      <c r="E66" s="75" t="s">
        <v>99</v>
      </c>
      <c r="F66" s="77">
        <v>17.801</v>
      </c>
      <c r="G66" s="70"/>
      <c r="H66" s="70"/>
      <c r="I66" s="70"/>
      <c r="J66" s="70"/>
      <c r="K66" s="70"/>
      <c r="L66" s="72"/>
      <c r="M66" s="72"/>
      <c r="N66" s="72"/>
      <c r="O66" s="72"/>
      <c r="P66" s="72"/>
      <c r="Q66" s="72"/>
      <c r="R66" s="72">
        <v>1</v>
      </c>
      <c r="S66" s="72"/>
      <c r="T66" s="72"/>
      <c r="U66" s="72"/>
      <c r="V66" s="41">
        <f t="shared" si="3"/>
        <v>1</v>
      </c>
    </row>
    <row r="67" spans="1:22" s="10" customFormat="1" ht="16.5" hidden="1">
      <c r="A67" s="60" t="s">
        <v>103</v>
      </c>
      <c r="B67" s="17" t="s">
        <v>14</v>
      </c>
      <c r="C67" s="73" t="s">
        <v>104</v>
      </c>
      <c r="D67" s="73" t="s">
        <v>105</v>
      </c>
      <c r="E67" s="73" t="s">
        <v>106</v>
      </c>
      <c r="F67" s="68"/>
      <c r="G67" s="70"/>
      <c r="H67" s="70"/>
      <c r="I67" s="70"/>
      <c r="J67" s="70"/>
      <c r="K67" s="70"/>
      <c r="L67" s="72"/>
      <c r="M67" s="72"/>
      <c r="N67" s="72"/>
      <c r="O67" s="72"/>
      <c r="P67" s="72"/>
      <c r="Q67" s="72">
        <f>15000-2</f>
        <v>14998</v>
      </c>
      <c r="R67" s="72"/>
      <c r="S67" s="72"/>
      <c r="T67" s="72"/>
      <c r="U67" s="72"/>
      <c r="V67" s="41">
        <f t="shared" si="3"/>
        <v>14998</v>
      </c>
    </row>
    <row r="68" spans="1:22" s="10" customFormat="1" ht="16.5" hidden="1">
      <c r="A68" s="60" t="s">
        <v>103</v>
      </c>
      <c r="B68" s="17" t="s">
        <v>15</v>
      </c>
      <c r="C68" s="73" t="s">
        <v>104</v>
      </c>
      <c r="D68" s="73" t="s">
        <v>105</v>
      </c>
      <c r="E68" s="73" t="s">
        <v>106</v>
      </c>
      <c r="F68" s="68"/>
      <c r="G68" s="70"/>
      <c r="H68" s="70"/>
      <c r="I68" s="70"/>
      <c r="J68" s="70"/>
      <c r="K68" s="70"/>
      <c r="L68" s="72"/>
      <c r="M68" s="72"/>
      <c r="N68" s="72"/>
      <c r="O68" s="72"/>
      <c r="P68" s="72"/>
      <c r="Q68" s="72">
        <v>1</v>
      </c>
      <c r="R68" s="72"/>
      <c r="S68" s="72"/>
      <c r="T68" s="72"/>
      <c r="U68" s="72"/>
      <c r="V68" s="41">
        <f t="shared" si="3"/>
        <v>1</v>
      </c>
    </row>
    <row r="69" spans="1:22" s="10" customFormat="1" ht="16.5" hidden="1">
      <c r="A69" s="60" t="s">
        <v>103</v>
      </c>
      <c r="B69" s="17" t="s">
        <v>19</v>
      </c>
      <c r="C69" s="73" t="s">
        <v>104</v>
      </c>
      <c r="D69" s="73" t="s">
        <v>105</v>
      </c>
      <c r="E69" s="73" t="s">
        <v>106</v>
      </c>
      <c r="F69" s="68"/>
      <c r="G69" s="70"/>
      <c r="H69" s="70"/>
      <c r="I69" s="70"/>
      <c r="J69" s="70"/>
      <c r="K69" s="70"/>
      <c r="L69" s="72"/>
      <c r="M69" s="72"/>
      <c r="N69" s="72"/>
      <c r="O69" s="72"/>
      <c r="P69" s="72"/>
      <c r="Q69" s="72">
        <v>1</v>
      </c>
      <c r="R69" s="72"/>
      <c r="S69" s="72"/>
      <c r="T69" s="72"/>
      <c r="U69" s="72"/>
      <c r="V69" s="41">
        <f t="shared" si="3"/>
        <v>1</v>
      </c>
    </row>
    <row r="70" spans="1:22" s="10" customFormat="1" ht="16.5">
      <c r="A70" s="78"/>
      <c r="B70" s="68"/>
      <c r="C70" s="73"/>
      <c r="D70" s="73"/>
      <c r="E70" s="73"/>
      <c r="F70" s="68"/>
      <c r="G70" s="70"/>
      <c r="H70" s="70"/>
      <c r="I70" s="70"/>
      <c r="J70" s="70"/>
      <c r="K70" s="70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41">
        <f t="shared" si="3"/>
        <v>0</v>
      </c>
    </row>
    <row r="71" spans="1:22" s="10" customFormat="1" ht="16.5">
      <c r="A71" s="51" t="s">
        <v>8</v>
      </c>
      <c r="B71" s="68"/>
      <c r="C71" s="73"/>
      <c r="D71" s="73"/>
      <c r="E71" s="73"/>
      <c r="F71" s="68"/>
      <c r="G71" s="70"/>
      <c r="H71" s="70"/>
      <c r="I71" s="70"/>
      <c r="J71" s="70"/>
      <c r="K71" s="70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41">
        <f t="shared" si="2"/>
        <v>0</v>
      </c>
    </row>
    <row r="72" spans="1:22" s="10" customFormat="1" ht="16.5">
      <c r="A72" s="26" t="s">
        <v>150</v>
      </c>
      <c r="B72" s="68"/>
      <c r="C72" s="73"/>
      <c r="D72" s="73"/>
      <c r="E72" s="73"/>
      <c r="F72" s="68"/>
      <c r="G72" s="70"/>
      <c r="H72" s="70"/>
      <c r="I72" s="70"/>
      <c r="J72" s="70"/>
      <c r="K72" s="70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41">
        <f t="shared" si="2"/>
        <v>0</v>
      </c>
    </row>
    <row r="73" spans="1:22" s="10" customFormat="1" ht="16.5" hidden="1">
      <c r="A73" s="67" t="s">
        <v>85</v>
      </c>
      <c r="B73" s="17" t="s">
        <v>74</v>
      </c>
      <c r="C73" s="61" t="s">
        <v>86</v>
      </c>
      <c r="D73" s="61" t="s">
        <v>87</v>
      </c>
      <c r="E73" s="65">
        <v>5850</v>
      </c>
      <c r="F73" s="61">
        <v>17.277</v>
      </c>
      <c r="G73" s="70"/>
      <c r="H73" s="70"/>
      <c r="I73" s="70"/>
      <c r="J73" s="70"/>
      <c r="K73" s="70"/>
      <c r="L73" s="72"/>
      <c r="M73" s="72"/>
      <c r="N73" s="72"/>
      <c r="O73" s="72"/>
      <c r="P73" s="72">
        <f>390906-2</f>
        <v>390904</v>
      </c>
      <c r="Q73" s="72"/>
      <c r="R73" s="72"/>
      <c r="S73" s="72"/>
      <c r="T73" s="72"/>
      <c r="U73" s="72"/>
      <c r="V73" s="41">
        <f t="shared" si="2"/>
        <v>390904</v>
      </c>
    </row>
    <row r="74" spans="1:22" s="10" customFormat="1" ht="16.5" hidden="1">
      <c r="A74" s="67" t="s">
        <v>85</v>
      </c>
      <c r="B74" s="17" t="s">
        <v>15</v>
      </c>
      <c r="C74" s="61" t="s">
        <v>86</v>
      </c>
      <c r="D74" s="61" t="s">
        <v>87</v>
      </c>
      <c r="E74" s="65">
        <v>5850</v>
      </c>
      <c r="F74" s="61">
        <v>17.277</v>
      </c>
      <c r="G74" s="70"/>
      <c r="H74" s="70"/>
      <c r="I74" s="70"/>
      <c r="J74" s="70"/>
      <c r="K74" s="70"/>
      <c r="L74" s="72"/>
      <c r="M74" s="72"/>
      <c r="N74" s="72"/>
      <c r="O74" s="72"/>
      <c r="P74" s="72">
        <v>1</v>
      </c>
      <c r="Q74" s="72"/>
      <c r="R74" s="72"/>
      <c r="S74" s="72"/>
      <c r="T74" s="72"/>
      <c r="U74" s="72"/>
      <c r="V74" s="41">
        <f t="shared" si="2"/>
        <v>1</v>
      </c>
    </row>
    <row r="75" spans="1:22" s="10" customFormat="1" ht="16.5" hidden="1">
      <c r="A75" s="67" t="s">
        <v>85</v>
      </c>
      <c r="B75" s="17" t="s">
        <v>19</v>
      </c>
      <c r="C75" s="61" t="s">
        <v>86</v>
      </c>
      <c r="D75" s="61" t="s">
        <v>87</v>
      </c>
      <c r="E75" s="65">
        <v>5850</v>
      </c>
      <c r="F75" s="61">
        <v>17.277</v>
      </c>
      <c r="G75" s="70"/>
      <c r="H75" s="70"/>
      <c r="I75" s="70"/>
      <c r="J75" s="70"/>
      <c r="K75" s="70"/>
      <c r="L75" s="72"/>
      <c r="M75" s="72"/>
      <c r="N75" s="72"/>
      <c r="O75" s="72"/>
      <c r="P75" s="72">
        <v>1</v>
      </c>
      <c r="Q75" s="72"/>
      <c r="R75" s="72"/>
      <c r="S75" s="72"/>
      <c r="T75" s="72"/>
      <c r="U75" s="72"/>
      <c r="V75" s="41">
        <f t="shared" si="2"/>
        <v>1</v>
      </c>
    </row>
    <row r="76" spans="1:22" s="10" customFormat="1" ht="16.5" hidden="1">
      <c r="A76" s="67" t="s">
        <v>88</v>
      </c>
      <c r="B76" s="17" t="s">
        <v>14</v>
      </c>
      <c r="C76" s="61" t="s">
        <v>89</v>
      </c>
      <c r="D76" s="61" t="s">
        <v>90</v>
      </c>
      <c r="E76" s="65">
        <v>5840</v>
      </c>
      <c r="F76" s="61">
        <v>17.277</v>
      </c>
      <c r="G76" s="70"/>
      <c r="H76" s="70"/>
      <c r="I76" s="70"/>
      <c r="J76" s="70"/>
      <c r="K76" s="70"/>
      <c r="L76" s="72"/>
      <c r="M76" s="72"/>
      <c r="N76" s="72"/>
      <c r="O76" s="72"/>
      <c r="P76" s="72">
        <f>551381-2</f>
        <v>551379</v>
      </c>
      <c r="Q76" s="72"/>
      <c r="R76" s="72"/>
      <c r="S76" s="72"/>
      <c r="T76" s="72"/>
      <c r="U76" s="72"/>
      <c r="V76" s="41">
        <f t="shared" si="2"/>
        <v>551379</v>
      </c>
    </row>
    <row r="77" spans="1:22" s="10" customFormat="1" ht="16.5" hidden="1">
      <c r="A77" s="67" t="s">
        <v>88</v>
      </c>
      <c r="B77" s="17" t="s">
        <v>15</v>
      </c>
      <c r="C77" s="61" t="s">
        <v>89</v>
      </c>
      <c r="D77" s="61" t="s">
        <v>90</v>
      </c>
      <c r="E77" s="65">
        <v>5840</v>
      </c>
      <c r="F77" s="61">
        <v>17.277</v>
      </c>
      <c r="G77" s="70"/>
      <c r="H77" s="70"/>
      <c r="I77" s="70"/>
      <c r="J77" s="70"/>
      <c r="K77" s="70"/>
      <c r="L77" s="72"/>
      <c r="M77" s="72"/>
      <c r="N77" s="72"/>
      <c r="O77" s="72"/>
      <c r="P77" s="72">
        <v>1</v>
      </c>
      <c r="Q77" s="72"/>
      <c r="R77" s="72"/>
      <c r="S77" s="72"/>
      <c r="T77" s="72"/>
      <c r="U77" s="72"/>
      <c r="V77" s="41">
        <f t="shared" si="2"/>
        <v>1</v>
      </c>
    </row>
    <row r="78" spans="1:22" s="10" customFormat="1" ht="16.5" hidden="1">
      <c r="A78" s="67" t="s">
        <v>88</v>
      </c>
      <c r="B78" s="17" t="s">
        <v>19</v>
      </c>
      <c r="C78" s="61" t="s">
        <v>89</v>
      </c>
      <c r="D78" s="61" t="s">
        <v>90</v>
      </c>
      <c r="E78" s="65">
        <v>5840</v>
      </c>
      <c r="F78" s="61">
        <v>17.277</v>
      </c>
      <c r="G78" s="70"/>
      <c r="H78" s="70"/>
      <c r="I78" s="70"/>
      <c r="J78" s="70"/>
      <c r="K78" s="70"/>
      <c r="L78" s="72"/>
      <c r="M78" s="72"/>
      <c r="N78" s="72"/>
      <c r="O78" s="72"/>
      <c r="P78" s="72">
        <v>1</v>
      </c>
      <c r="Q78" s="72"/>
      <c r="R78" s="72"/>
      <c r="S78" s="72"/>
      <c r="T78" s="72"/>
      <c r="U78" s="72"/>
      <c r="V78" s="41">
        <f t="shared" si="2"/>
        <v>1</v>
      </c>
    </row>
    <row r="79" spans="1:22" s="10" customFormat="1" ht="16.5">
      <c r="A79" s="60" t="s">
        <v>142</v>
      </c>
      <c r="B79" s="17" t="s">
        <v>143</v>
      </c>
      <c r="C79" s="39" t="s">
        <v>144</v>
      </c>
      <c r="D79" s="85" t="s">
        <v>145</v>
      </c>
      <c r="E79" s="85" t="s">
        <v>146</v>
      </c>
      <c r="F79" s="39">
        <v>17.225</v>
      </c>
      <c r="G79" s="70"/>
      <c r="H79" s="70"/>
      <c r="I79" s="70"/>
      <c r="J79" s="70"/>
      <c r="K79" s="70"/>
      <c r="L79" s="72"/>
      <c r="M79" s="72"/>
      <c r="N79" s="72"/>
      <c r="O79" s="72"/>
      <c r="P79" s="72"/>
      <c r="Q79" s="72"/>
      <c r="R79" s="72"/>
      <c r="S79" s="72"/>
      <c r="T79" s="72"/>
      <c r="U79" s="70">
        <f>105089.01-1</f>
        <v>105088.01</v>
      </c>
      <c r="V79" s="41">
        <f>SUM(T79:U79)</f>
        <v>105088.01</v>
      </c>
    </row>
    <row r="80" spans="1:22" s="10" customFormat="1" ht="16.5">
      <c r="A80" s="60" t="s">
        <v>142</v>
      </c>
      <c r="B80" s="17" t="s">
        <v>147</v>
      </c>
      <c r="C80" s="39" t="s">
        <v>144</v>
      </c>
      <c r="D80" s="85" t="s">
        <v>145</v>
      </c>
      <c r="E80" s="85" t="s">
        <v>146</v>
      </c>
      <c r="F80" s="39">
        <v>17.225</v>
      </c>
      <c r="G80" s="70"/>
      <c r="H80" s="70"/>
      <c r="I80" s="70"/>
      <c r="J80" s="70"/>
      <c r="K80" s="70"/>
      <c r="L80" s="72"/>
      <c r="M80" s="72"/>
      <c r="N80" s="72"/>
      <c r="O80" s="72"/>
      <c r="P80" s="72"/>
      <c r="Q80" s="72"/>
      <c r="R80" s="72"/>
      <c r="S80" s="72"/>
      <c r="T80" s="72"/>
      <c r="U80" s="72">
        <v>1</v>
      </c>
      <c r="V80" s="41">
        <f>SUM(T80:U80)</f>
        <v>1</v>
      </c>
    </row>
    <row r="81" spans="1:22" s="10" customFormat="1" ht="16.5">
      <c r="A81" s="67"/>
      <c r="B81" s="68"/>
      <c r="C81" s="69"/>
      <c r="D81" s="69"/>
      <c r="E81" s="69"/>
      <c r="F81" s="68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41">
        <f t="shared" si="2"/>
        <v>0</v>
      </c>
    </row>
    <row r="82" spans="1:22" s="10" customFormat="1" ht="17.25" thickBot="1">
      <c r="A82" s="43"/>
      <c r="B82" s="43"/>
      <c r="C82" s="43"/>
      <c r="D82" s="40"/>
      <c r="E82" s="40"/>
      <c r="F82" s="40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1">
        <f>SUM(J82:N82)</f>
        <v>0</v>
      </c>
    </row>
    <row r="83" spans="1:22" s="10" customFormat="1" ht="17.25" thickBot="1">
      <c r="A83" s="45" t="s">
        <v>0</v>
      </c>
      <c r="B83" s="46"/>
      <c r="C83" s="47"/>
      <c r="D83" s="47"/>
      <c r="E83" s="47"/>
      <c r="F83" s="48"/>
      <c r="G83" s="49">
        <f>SUM(G8:G55)</f>
        <v>585216</v>
      </c>
      <c r="H83" s="50">
        <f>SUM(H7:H82)</f>
        <v>148117</v>
      </c>
      <c r="I83" s="50">
        <f>SUM(I36:I82)</f>
        <v>51859.14</v>
      </c>
      <c r="J83" s="50">
        <f>SUM(J36:J82)</f>
        <v>98347.15</v>
      </c>
      <c r="K83" s="50">
        <f>SUM(K36:K82)</f>
        <v>95000</v>
      </c>
      <c r="L83" s="50">
        <f>SUM(L36:L82)</f>
        <v>526912.24</v>
      </c>
      <c r="M83" s="50">
        <f>SUM(M6:M82)</f>
        <v>879963</v>
      </c>
      <c r="N83" s="50">
        <f>SUM(N46:N82)</f>
        <v>-5205.71201322008</v>
      </c>
      <c r="O83" s="50">
        <f>SUM(O6:O81)</f>
        <v>0</v>
      </c>
      <c r="P83" s="50">
        <f>SUM(P72:P82)</f>
        <v>942287</v>
      </c>
      <c r="Q83" s="50">
        <f>SUM(Q6:Q82)</f>
        <v>33615</v>
      </c>
      <c r="R83" s="50">
        <f>SUM(R58:R82)</f>
        <v>6614</v>
      </c>
      <c r="S83" s="50">
        <f>SUM(S6:S82)</f>
        <v>15000</v>
      </c>
      <c r="T83" s="50">
        <f>SUM(T6:T82)</f>
        <v>19855.92</v>
      </c>
      <c r="U83" s="50">
        <f>SUM(U70:U82)</f>
        <v>105089.01</v>
      </c>
      <c r="V83" s="30">
        <f>SUM(G83:G83)</f>
        <v>585216</v>
      </c>
    </row>
    <row r="84" spans="1:22" s="10" customFormat="1" ht="16.5">
      <c r="A84" s="31"/>
      <c r="B84" s="31"/>
      <c r="C84" s="32"/>
      <c r="D84" s="32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</row>
    <row r="85" spans="1:21" s="10" customFormat="1" ht="15.75" customHeight="1">
      <c r="A85" s="28" t="s">
        <v>9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s="10" customFormat="1" ht="16.5" hidden="1">
      <c r="A86" s="23" t="s">
        <v>22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s="10" customFormat="1" ht="16.5" hidden="1">
      <c r="A87" s="24" t="s">
        <v>21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s="10" customFormat="1" ht="16.5" hidden="1">
      <c r="A88" s="28" t="s">
        <v>29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s="10" customFormat="1" ht="16.5" hidden="1">
      <c r="A89" s="28" t="s">
        <v>30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s="10" customFormat="1" ht="16.5" hidden="1">
      <c r="A90" s="28" t="s">
        <v>40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s="10" customFormat="1" ht="16.5" hidden="1">
      <c r="A91" s="28" t="s">
        <v>41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s="10" customFormat="1" ht="16.5" hidden="1">
      <c r="A92" s="28" t="s">
        <v>48</v>
      </c>
      <c r="C92" s="36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s="10" customFormat="1" ht="16.5" hidden="1">
      <c r="A93" s="28" t="s">
        <v>49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s="10" customFormat="1" ht="16.5" hidden="1">
      <c r="A94" s="28" t="s">
        <v>55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s="10" customFormat="1" ht="16.5" hidden="1">
      <c r="A95" s="28" t="s">
        <v>54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s="10" customFormat="1" ht="16.5" hidden="1">
      <c r="A96" s="28" t="s">
        <v>71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s="10" customFormat="1" ht="16.5" hidden="1">
      <c r="A97" s="28" t="s">
        <v>72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s="10" customFormat="1" ht="16.5" hidden="1">
      <c r="A98" s="28" t="s">
        <v>78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s="10" customFormat="1" ht="16.5" hidden="1">
      <c r="A99" s="28" t="s">
        <v>77</v>
      </c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s="10" customFormat="1" ht="16.5" hidden="1">
      <c r="A100" s="28" t="s">
        <v>80</v>
      </c>
      <c r="C100" s="36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s="10" customFormat="1" ht="16.5" hidden="1">
      <c r="A101" s="28" t="s">
        <v>81</v>
      </c>
      <c r="C101" s="36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ht="15" hidden="1">
      <c r="A102" s="28" t="s">
        <v>84</v>
      </c>
    </row>
    <row r="103" ht="15" hidden="1">
      <c r="A103" s="28" t="s">
        <v>83</v>
      </c>
    </row>
    <row r="104" ht="15" hidden="1">
      <c r="A104" s="28" t="s">
        <v>92</v>
      </c>
    </row>
    <row r="105" ht="15" hidden="1">
      <c r="A105" s="28" t="s">
        <v>93</v>
      </c>
    </row>
    <row r="106" ht="15" hidden="1">
      <c r="A106" s="28" t="s">
        <v>101</v>
      </c>
    </row>
    <row r="107" ht="15" hidden="1">
      <c r="A107" s="28" t="s">
        <v>107</v>
      </c>
    </row>
    <row r="108" ht="15" hidden="1">
      <c r="A108" s="28" t="s">
        <v>111</v>
      </c>
    </row>
    <row r="109" ht="15" hidden="1">
      <c r="A109" s="28" t="s">
        <v>110</v>
      </c>
    </row>
    <row r="110" ht="15" hidden="1">
      <c r="A110" s="28" t="s">
        <v>115</v>
      </c>
    </row>
    <row r="111" ht="15" hidden="1">
      <c r="A111" s="28" t="s">
        <v>116</v>
      </c>
    </row>
    <row r="112" ht="15" hidden="1">
      <c r="A112" s="28" t="s">
        <v>137</v>
      </c>
    </row>
    <row r="113" ht="15" hidden="1">
      <c r="A113" s="28" t="s">
        <v>136</v>
      </c>
    </row>
    <row r="114" ht="15" hidden="1">
      <c r="A114" s="28" t="s">
        <v>137</v>
      </c>
    </row>
    <row r="115" ht="15" hidden="1">
      <c r="A115" s="28" t="s">
        <v>136</v>
      </c>
    </row>
    <row r="116" ht="15">
      <c r="A116" s="28" t="s">
        <v>149</v>
      </c>
    </row>
    <row r="117" ht="15">
      <c r="A117" s="28" t="s">
        <v>148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2018-05-11T12:51:29Z</dcterms:modified>
  <cp:category/>
  <cp:version/>
  <cp:contentType/>
  <cp:contentStatus/>
</cp:coreProperties>
</file>