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FRANKLIN HAMPSHIRE" sheetId="1" r:id="rId1"/>
  </sheets>
  <definedNames>
    <definedName name="_xlnm.Print_Area" localSheetId="0">'FRANKLIN HAMPSHIRE'!$A$1:$G$81</definedName>
  </definedNames>
  <calcPr fullCalcOnLoad="1"/>
</workbook>
</file>

<file path=xl/sharedStrings.xml><?xml version="1.0" encoding="utf-8"?>
<sst xmlns="http://schemas.openxmlformats.org/spreadsheetml/2006/main" count="271" uniqueCount="133">
  <si>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</si>
  <si>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</si>
  <si>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</si>
  <si>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</si>
  <si>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</si>
  <si>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</si>
  <si>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</si>
  <si>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</si>
  <si>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</si>
  <si>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</si>
  <si>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</si>
  <si>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</si>
  <si>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</si>
  <si>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</si>
  <si>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</si>
  <si>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</si>
  <si>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FRANKLIN HAMPSHIRE</t>
  </si>
  <si>
    <t>CT EOL 18CCFHAMWIA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</si>
  <si>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</si>
  <si>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</si>
  <si>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</si>
  <si>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</si>
  <si>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</si>
  <si>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</si>
  <si>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</si>
  <si>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</si>
  <si>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</si>
  <si>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</si>
  <si>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</si>
  <si>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APRIL 1, 2017- JUNE 30, 2018</t>
  </si>
  <si>
    <t>BUDGET SHEET #1</t>
  </si>
  <si>
    <t>FWIAADT18A</t>
  </si>
  <si>
    <t>FWIADWK18A</t>
  </si>
  <si>
    <t>BUDGET SHEET #2</t>
  </si>
  <si>
    <t>CT EOL 18CCFHAMSOSWTF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</si>
  <si>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</si>
  <si>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</si>
  <si>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</si>
  <si>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</si>
  <si>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</si>
  <si>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</si>
  <si>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</si>
  <si>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</si>
  <si>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</si>
  <si>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CT EOL 18CCFHAMTRADE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</si>
  <si>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</si>
  <si>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</si>
  <si>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</si>
  <si>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</si>
  <si>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</si>
  <si>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</si>
  <si>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</si>
  <si>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TO ADD WTF FUNDS</t>
  </si>
  <si>
    <t>BUDGET SHEET #4 SEPTEMBER 28, 2017</t>
  </si>
  <si>
    <t>WTF</t>
  </si>
  <si>
    <t>WTRUSTF18</t>
  </si>
  <si>
    <t>7003-0135</t>
  </si>
  <si>
    <t>J264</t>
  </si>
  <si>
    <t>CT EOL 18CCFHAMWP</t>
  </si>
  <si>
    <t>BUDGET SHEET #5</t>
  </si>
  <si>
    <t>STATE ONE STOP</t>
  </si>
  <si>
    <t>JULY 1, 2017 - JUNE 30, 2018</t>
  </si>
  <si>
    <t>STOSCC2018</t>
  </si>
  <si>
    <t>7003-0803</t>
  </si>
  <si>
    <t>J284</t>
  </si>
  <si>
    <t>WP 90%</t>
  </si>
  <si>
    <t>FES2018</t>
  </si>
  <si>
    <t>7002-6626</t>
  </si>
  <si>
    <t>J205</t>
  </si>
  <si>
    <t>17.207</t>
  </si>
  <si>
    <t>WP 10%</t>
  </si>
  <si>
    <t>J207</t>
  </si>
  <si>
    <t>BUDGET SHEET #5 OCTOBER 11, 2017</t>
  </si>
  <si>
    <t>TO ADD  SOS FUNDS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</si>
  <si>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</si>
  <si>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</si>
  <si>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</si>
  <si>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</si>
  <si>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</si>
  <si>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</si>
  <si>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#7</t>
  </si>
  <si>
    <t>BUDGET SHEET #7 NOVEMBER 7, 2017</t>
  </si>
  <si>
    <t>TO REVISE TRADE FUNDS</t>
  </si>
  <si>
    <t>BUDGET SHEET #8</t>
  </si>
  <si>
    <t>ADMINISTRATIVE ADJUSTMENT</t>
  </si>
  <si>
    <t>BUDGET SHEET #8 NOVEMBER xx, 2017</t>
  </si>
  <si>
    <t>BUDGET SHEET #9</t>
  </si>
  <si>
    <t>DVOP</t>
  </si>
  <si>
    <t>FVETS2018</t>
  </si>
  <si>
    <t>7002-6628</t>
  </si>
  <si>
    <t>J209</t>
  </si>
  <si>
    <t>CT EOL 18CCFHAMVETSUI</t>
  </si>
  <si>
    <t>WIOA OVERHEAD</t>
  </si>
  <si>
    <t>6208</t>
  </si>
  <si>
    <t>6209</t>
  </si>
  <si>
    <t>RAPID RESPONSE IN HOUSE</t>
  </si>
  <si>
    <t>STAFF ALLOCATION FOR UI SVS</t>
  </si>
  <si>
    <t>UI HEARINGS</t>
  </si>
  <si>
    <t>FUI2018</t>
  </si>
  <si>
    <t>7002-6624</t>
  </si>
  <si>
    <t>J230</t>
  </si>
  <si>
    <t>UI OTHER</t>
  </si>
  <si>
    <t>WP 90% (DUFFY)</t>
  </si>
  <si>
    <t xml:space="preserve">BUDGET SHEET #9 FEBRUARY 12, </t>
  </si>
  <si>
    <t>TO ADD VARIOUS FUNDS PER IB</t>
  </si>
  <si>
    <t>BUDGET SHEET #10</t>
  </si>
  <si>
    <t>JULY 27, 2017-JUNE 30,2018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</si>
  <si>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</si>
  <si>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</si>
  <si>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</si>
  <si>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</si>
  <si>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</si>
  <si>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</si>
  <si>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</si>
  <si>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>DECEMBER 28, 2017-JUNE 30, 2018</t>
  </si>
  <si>
    <t>F100VR0017</t>
  </si>
  <si>
    <t>4120-0020</t>
  </si>
  <si>
    <t>J221</t>
  </si>
  <si>
    <t>TO ADD FUNDS FOR INFRASTRUCTURE COSTS</t>
  </si>
  <si>
    <t>BUDGET SHEET #10 FEBRUARY 21, 2018</t>
  </si>
  <si>
    <t>MA REHABILITATION COMMISSION (MRC)</t>
  </si>
  <si>
    <t>MA COMMISSION FOR THE BLIND (MCB)</t>
  </si>
  <si>
    <t>FH126A17VR</t>
  </si>
  <si>
    <t>BUDGET SHEET #11</t>
  </si>
  <si>
    <t>CT EOL 18CCFHAMNEGREA</t>
  </si>
  <si>
    <t>RESEA (JAN 1, 2018-DEC 31, 2018)</t>
  </si>
  <si>
    <t>JULY 1, 2017-JUNE 30, 2018</t>
  </si>
  <si>
    <t>FUIREA18</t>
  </si>
  <si>
    <t xml:space="preserve">    7002-6624                </t>
  </si>
  <si>
    <t xml:space="preserve">   REA8</t>
  </si>
  <si>
    <t>JULY 1, 2018-JUNE 30, 2019</t>
  </si>
  <si>
    <t xml:space="preserve">TO ADD RESEA FUNDS </t>
  </si>
  <si>
    <t>BUDGET SHEET #11 MAY 11, 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</si>
</sst>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1" xfId="0" applyNumberFormat="1" applyFont="1" applyFill="1" applyBorder="1" applyAlignment="1">
      <alignment horizontal="center" wrapText="1"/>
    </xf>
    <xf numFmtId="5" fontId="9" fillId="0" borderId="17" xfId="44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47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4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47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abSelected="1" zoomScalePageLayoutView="0" workbookViewId="0" topLeftCell="A5">
      <selection activeCell="S5" sqref="S1:S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hidden="1" customWidth="1"/>
    <col min="8" max="13" width="18.57421875" style="4" hidden="1" customWidth="1"/>
    <col min="14" max="14" width="19.57421875" style="4" hidden="1" customWidth="1"/>
    <col min="15" max="17" width="18.57421875" style="4" hidden="1" customWidth="1"/>
    <col min="18" max="18" width="18.57421875" style="4" customWidth="1"/>
    <col min="19" max="19" width="14.00390625" style="3" hidden="1" customWidth="1"/>
    <col min="20" max="16384" width="9.140625" style="3" customWidth="1"/>
  </cols>
  <sheetData>
    <row r="1" spans="1:18" ht="20.25">
      <c r="A1" s="3" t="s">
        <v>12</v>
      </c>
      <c r="B1" s="78" t="s">
        <v>10</v>
      </c>
      <c r="C1" s="79"/>
      <c r="D1" s="79"/>
      <c r="E1" s="79"/>
      <c r="F1" s="79"/>
      <c r="G1" s="79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9" s="10" customFormat="1" ht="30.75" thickBot="1">
      <c r="A5" s="49"/>
      <c r="B5" s="50" t="s">
        <v>2</v>
      </c>
      <c r="C5" s="50" t="s">
        <v>3</v>
      </c>
      <c r="D5" s="50" t="s">
        <v>4</v>
      </c>
      <c r="E5" s="50" t="s">
        <v>5</v>
      </c>
      <c r="F5" s="50" t="s">
        <v>1</v>
      </c>
      <c r="G5" s="50" t="s">
        <v>13</v>
      </c>
      <c r="H5" s="50" t="s">
        <v>30</v>
      </c>
      <c r="I5" s="50" t="s">
        <v>33</v>
      </c>
      <c r="J5" s="50" t="s">
        <v>43</v>
      </c>
      <c r="K5" s="50" t="s">
        <v>51</v>
      </c>
      <c r="L5" s="50" t="s">
        <v>59</v>
      </c>
      <c r="M5" s="50" t="s">
        <v>74</v>
      </c>
      <c r="N5" s="50" t="s">
        <v>80</v>
      </c>
      <c r="O5" s="50" t="s">
        <v>83</v>
      </c>
      <c r="P5" s="50" t="s">
        <v>86</v>
      </c>
      <c r="Q5" s="50" t="s">
        <v>105</v>
      </c>
      <c r="R5" s="50" t="s">
        <v>123</v>
      </c>
      <c r="S5" s="9" t="s">
        <v>6</v>
      </c>
    </row>
    <row r="6" spans="1:19" s="26" customFormat="1" ht="16.5" hidden="1">
      <c r="A6" s="59" t="s">
        <v>8</v>
      </c>
      <c r="B6" s="43"/>
      <c r="C6" s="44"/>
      <c r="D6" s="44"/>
      <c r="E6" s="45"/>
      <c r="F6" s="46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</row>
    <row r="7" spans="1:19" s="26" customFormat="1" ht="16.5" hidden="1">
      <c r="A7" s="27" t="s">
        <v>17</v>
      </c>
      <c r="B7" s="11"/>
      <c r="C7" s="12"/>
      <c r="D7" s="12"/>
      <c r="E7" s="13"/>
      <c r="F7" s="1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</row>
    <row r="8" spans="1:19" s="26" customFormat="1" ht="16.5" hidden="1">
      <c r="A8" s="60" t="s">
        <v>20</v>
      </c>
      <c r="B8" s="18" t="s">
        <v>29</v>
      </c>
      <c r="C8" s="41" t="s">
        <v>21</v>
      </c>
      <c r="D8" s="16" t="s">
        <v>11</v>
      </c>
      <c r="E8" s="41">
        <v>6201</v>
      </c>
      <c r="F8" s="18">
        <v>17.259</v>
      </c>
      <c r="G8" s="19">
        <f>630324-2</f>
        <v>630322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61">
        <f>SUM(G8:H8)</f>
        <v>630322</v>
      </c>
    </row>
    <row r="9" spans="1:19" s="10" customFormat="1" ht="16.5" hidden="1">
      <c r="A9" s="27" t="s">
        <v>20</v>
      </c>
      <c r="B9" s="18" t="s">
        <v>15</v>
      </c>
      <c r="C9" s="41" t="s">
        <v>21</v>
      </c>
      <c r="D9" s="16" t="s">
        <v>11</v>
      </c>
      <c r="E9" s="41">
        <v>6201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61">
        <f>SUM(G9:H9)</f>
        <v>1</v>
      </c>
    </row>
    <row r="10" spans="1:19" s="10" customFormat="1" ht="16.5" hidden="1">
      <c r="A10" s="27" t="s">
        <v>20</v>
      </c>
      <c r="B10" s="18" t="s">
        <v>22</v>
      </c>
      <c r="C10" s="41" t="s">
        <v>21</v>
      </c>
      <c r="D10" s="16" t="s">
        <v>11</v>
      </c>
      <c r="E10" s="41">
        <v>6201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61">
        <f>SUM(G10:H10)</f>
        <v>1</v>
      </c>
    </row>
    <row r="11" spans="1:19" s="29" customFormat="1" ht="16.5" hidden="1">
      <c r="A11" s="28"/>
      <c r="B11" s="11"/>
      <c r="C11" s="20"/>
      <c r="D11" s="14"/>
      <c r="E11" s="11"/>
      <c r="F11" s="11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61">
        <f>SUM(G11:H11)</f>
        <v>0</v>
      </c>
    </row>
    <row r="12" spans="1:19" s="10" customFormat="1" ht="16.5" hidden="1">
      <c r="A12" s="27" t="s">
        <v>23</v>
      </c>
      <c r="B12" s="18" t="s">
        <v>14</v>
      </c>
      <c r="C12" s="41" t="s">
        <v>31</v>
      </c>
      <c r="D12" s="41" t="s">
        <v>24</v>
      </c>
      <c r="E12" s="41">
        <v>6202</v>
      </c>
      <c r="F12" s="41">
        <v>17.258</v>
      </c>
      <c r="G12" s="19"/>
      <c r="H12" s="19">
        <f>45980-2</f>
        <v>45978</v>
      </c>
      <c r="I12" s="19"/>
      <c r="J12" s="19"/>
      <c r="K12" s="19"/>
      <c r="L12" s="19"/>
      <c r="M12" s="19"/>
      <c r="N12" s="19"/>
      <c r="O12" s="19">
        <v>-34483.5</v>
      </c>
      <c r="P12" s="19"/>
      <c r="Q12" s="19"/>
      <c r="R12" s="19"/>
      <c r="S12" s="61">
        <f>SUM(H12:O12)</f>
        <v>11494.5</v>
      </c>
    </row>
    <row r="13" spans="1:19" s="29" customFormat="1" ht="16.5" hidden="1">
      <c r="A13" s="27" t="s">
        <v>23</v>
      </c>
      <c r="B13" s="18" t="s">
        <v>15</v>
      </c>
      <c r="C13" s="41" t="s">
        <v>31</v>
      </c>
      <c r="D13" s="41" t="s">
        <v>24</v>
      </c>
      <c r="E13" s="41">
        <v>6202</v>
      </c>
      <c r="F13" s="41">
        <v>17.258</v>
      </c>
      <c r="G13" s="19"/>
      <c r="H13" s="19">
        <v>1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61">
        <f aca="true" t="shared" si="0" ref="S13:S58">SUM(H13:O13)</f>
        <v>1</v>
      </c>
    </row>
    <row r="14" spans="1:19" s="29" customFormat="1" ht="16.5" hidden="1">
      <c r="A14" s="27" t="s">
        <v>23</v>
      </c>
      <c r="B14" s="18" t="s">
        <v>22</v>
      </c>
      <c r="C14" s="41" t="s">
        <v>31</v>
      </c>
      <c r="D14" s="41" t="s">
        <v>24</v>
      </c>
      <c r="E14" s="41">
        <v>6202</v>
      </c>
      <c r="F14" s="41">
        <v>17.258</v>
      </c>
      <c r="G14" s="19"/>
      <c r="H14" s="19">
        <v>1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61">
        <f t="shared" si="0"/>
        <v>1</v>
      </c>
    </row>
    <row r="15" spans="1:19" s="10" customFormat="1" ht="16.5" hidden="1">
      <c r="A15" s="28"/>
      <c r="B15" s="11"/>
      <c r="C15" s="12"/>
      <c r="D15" s="12"/>
      <c r="E15" s="13"/>
      <c r="F15" s="14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61">
        <f t="shared" si="0"/>
        <v>0</v>
      </c>
    </row>
    <row r="16" spans="1:19" s="10" customFormat="1" ht="16.5" hidden="1">
      <c r="A16" s="27" t="s">
        <v>25</v>
      </c>
      <c r="B16" s="18" t="s">
        <v>14</v>
      </c>
      <c r="C16" s="41" t="s">
        <v>32</v>
      </c>
      <c r="D16" s="41" t="s">
        <v>26</v>
      </c>
      <c r="E16" s="41">
        <v>6203</v>
      </c>
      <c r="F16" s="41">
        <v>17.278</v>
      </c>
      <c r="G16" s="19"/>
      <c r="H16" s="19">
        <f>58638-2</f>
        <v>58636</v>
      </c>
      <c r="I16" s="19"/>
      <c r="J16" s="19"/>
      <c r="K16" s="19"/>
      <c r="L16" s="19"/>
      <c r="M16" s="19"/>
      <c r="N16" s="19"/>
      <c r="O16" s="19">
        <v>-43977</v>
      </c>
      <c r="P16" s="19"/>
      <c r="Q16" s="19"/>
      <c r="R16" s="19"/>
      <c r="S16" s="61">
        <f t="shared" si="0"/>
        <v>14659</v>
      </c>
    </row>
    <row r="17" spans="1:19" s="26" customFormat="1" ht="16.5" hidden="1">
      <c r="A17" s="27" t="s">
        <v>25</v>
      </c>
      <c r="B17" s="18" t="s">
        <v>15</v>
      </c>
      <c r="C17" s="41" t="s">
        <v>32</v>
      </c>
      <c r="D17" s="41" t="s">
        <v>26</v>
      </c>
      <c r="E17" s="41">
        <v>6203</v>
      </c>
      <c r="F17" s="41">
        <v>17.278</v>
      </c>
      <c r="G17" s="19"/>
      <c r="H17" s="19">
        <v>1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61">
        <f t="shared" si="0"/>
        <v>1</v>
      </c>
    </row>
    <row r="18" spans="1:19" s="26" customFormat="1" ht="16.5" hidden="1">
      <c r="A18" s="27" t="s">
        <v>25</v>
      </c>
      <c r="B18" s="18" t="s">
        <v>22</v>
      </c>
      <c r="C18" s="41" t="s">
        <v>32</v>
      </c>
      <c r="D18" s="41" t="s">
        <v>26</v>
      </c>
      <c r="E18" s="41">
        <v>6203</v>
      </c>
      <c r="F18" s="41">
        <v>17.278</v>
      </c>
      <c r="G18" s="19"/>
      <c r="H18" s="19">
        <v>1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61">
        <f t="shared" si="0"/>
        <v>1</v>
      </c>
    </row>
    <row r="19" spans="1:19" s="26" customFormat="1" ht="16.5" hidden="1">
      <c r="A19" s="27"/>
      <c r="B19" s="18"/>
      <c r="C19" s="41"/>
      <c r="D19" s="41"/>
      <c r="E19" s="41"/>
      <c r="F19" s="41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61">
        <f t="shared" si="0"/>
        <v>0</v>
      </c>
    </row>
    <row r="20" spans="1:19" s="26" customFormat="1" ht="16.5" hidden="1">
      <c r="A20" s="27" t="s">
        <v>23</v>
      </c>
      <c r="B20" s="18" t="s">
        <v>75</v>
      </c>
      <c r="C20" s="41" t="s">
        <v>76</v>
      </c>
      <c r="D20" s="41" t="s">
        <v>24</v>
      </c>
      <c r="E20" s="41">
        <v>6202</v>
      </c>
      <c r="F20" s="41">
        <v>17.258</v>
      </c>
      <c r="G20" s="19"/>
      <c r="H20" s="19"/>
      <c r="I20" s="19"/>
      <c r="J20" s="19"/>
      <c r="K20" s="19"/>
      <c r="L20" s="19"/>
      <c r="M20" s="19">
        <f>312945-2</f>
        <v>312943</v>
      </c>
      <c r="N20" s="19"/>
      <c r="O20" s="19">
        <v>34483.5</v>
      </c>
      <c r="P20" s="19"/>
      <c r="Q20" s="19"/>
      <c r="R20" s="19"/>
      <c r="S20" s="61">
        <f t="shared" si="0"/>
        <v>347426.5</v>
      </c>
    </row>
    <row r="21" spans="1:19" s="26" customFormat="1" ht="16.5" hidden="1">
      <c r="A21" s="27" t="s">
        <v>23</v>
      </c>
      <c r="B21" s="18" t="s">
        <v>15</v>
      </c>
      <c r="C21" s="41" t="s">
        <v>76</v>
      </c>
      <c r="D21" s="41" t="s">
        <v>24</v>
      </c>
      <c r="E21" s="41">
        <v>6202</v>
      </c>
      <c r="F21" s="41">
        <v>17.258</v>
      </c>
      <c r="G21" s="19"/>
      <c r="H21" s="19"/>
      <c r="I21" s="19"/>
      <c r="J21" s="19"/>
      <c r="K21" s="19"/>
      <c r="L21" s="19"/>
      <c r="M21" s="19">
        <v>1</v>
      </c>
      <c r="N21" s="19"/>
      <c r="O21" s="19"/>
      <c r="P21" s="19"/>
      <c r="Q21" s="19"/>
      <c r="R21" s="19"/>
      <c r="S21" s="61">
        <f t="shared" si="0"/>
        <v>1</v>
      </c>
    </row>
    <row r="22" spans="1:19" s="26" customFormat="1" ht="16.5" hidden="1">
      <c r="A22" s="27" t="s">
        <v>23</v>
      </c>
      <c r="B22" s="18" t="s">
        <v>22</v>
      </c>
      <c r="C22" s="41" t="s">
        <v>76</v>
      </c>
      <c r="D22" s="41" t="s">
        <v>24</v>
      </c>
      <c r="E22" s="41">
        <v>6202</v>
      </c>
      <c r="F22" s="41">
        <v>17.258</v>
      </c>
      <c r="G22" s="19"/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19"/>
      <c r="R22" s="19"/>
      <c r="S22" s="61">
        <f t="shared" si="0"/>
        <v>1</v>
      </c>
    </row>
    <row r="23" spans="1:19" s="26" customFormat="1" ht="16.5" hidden="1">
      <c r="A23" s="28"/>
      <c r="B23" s="11"/>
      <c r="C23" s="12"/>
      <c r="D23" s="12"/>
      <c r="E23" s="13"/>
      <c r="F23" s="1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61">
        <f t="shared" si="0"/>
        <v>0</v>
      </c>
    </row>
    <row r="24" spans="1:19" s="26" customFormat="1" ht="16.5" hidden="1">
      <c r="A24" s="27" t="s">
        <v>25</v>
      </c>
      <c r="B24" s="18" t="s">
        <v>75</v>
      </c>
      <c r="C24" s="41" t="s">
        <v>77</v>
      </c>
      <c r="D24" s="41" t="s">
        <v>26</v>
      </c>
      <c r="E24" s="41">
        <v>6203</v>
      </c>
      <c r="F24" s="41">
        <v>17.278</v>
      </c>
      <c r="G24" s="19"/>
      <c r="H24" s="19"/>
      <c r="I24" s="19"/>
      <c r="J24" s="19"/>
      <c r="K24" s="19"/>
      <c r="L24" s="19"/>
      <c r="M24" s="19">
        <f>310289-2</f>
        <v>310287</v>
      </c>
      <c r="N24" s="19"/>
      <c r="O24" s="19">
        <v>43977</v>
      </c>
      <c r="P24" s="19"/>
      <c r="Q24" s="19"/>
      <c r="R24" s="19"/>
      <c r="S24" s="61">
        <f t="shared" si="0"/>
        <v>354264</v>
      </c>
    </row>
    <row r="25" spans="1:19" s="26" customFormat="1" ht="16.5" hidden="1">
      <c r="A25" s="27" t="s">
        <v>25</v>
      </c>
      <c r="B25" s="18" t="s">
        <v>15</v>
      </c>
      <c r="C25" s="41" t="s">
        <v>77</v>
      </c>
      <c r="D25" s="41" t="s">
        <v>26</v>
      </c>
      <c r="E25" s="41">
        <v>6203</v>
      </c>
      <c r="F25" s="41">
        <v>17.278</v>
      </c>
      <c r="G25" s="19"/>
      <c r="H25" s="19"/>
      <c r="I25" s="19"/>
      <c r="J25" s="19"/>
      <c r="K25" s="19"/>
      <c r="L25" s="19"/>
      <c r="M25" s="19">
        <v>1</v>
      </c>
      <c r="N25" s="19"/>
      <c r="O25" s="19"/>
      <c r="P25" s="19"/>
      <c r="Q25" s="19"/>
      <c r="R25" s="19"/>
      <c r="S25" s="61">
        <f t="shared" si="0"/>
        <v>1</v>
      </c>
    </row>
    <row r="26" spans="1:19" s="29" customFormat="1" ht="16.5" hidden="1">
      <c r="A26" s="27" t="s">
        <v>25</v>
      </c>
      <c r="B26" s="18" t="s">
        <v>22</v>
      </c>
      <c r="C26" s="41" t="s">
        <v>77</v>
      </c>
      <c r="D26" s="41" t="s">
        <v>26</v>
      </c>
      <c r="E26" s="41">
        <v>6203</v>
      </c>
      <c r="F26" s="41">
        <v>17.278</v>
      </c>
      <c r="G26" s="19"/>
      <c r="H26" s="19"/>
      <c r="I26" s="19"/>
      <c r="J26" s="19"/>
      <c r="K26" s="19"/>
      <c r="L26" s="19"/>
      <c r="M26" s="19">
        <v>1</v>
      </c>
      <c r="N26" s="19"/>
      <c r="O26" s="19"/>
      <c r="P26" s="19"/>
      <c r="Q26" s="19"/>
      <c r="R26" s="19"/>
      <c r="S26" s="61">
        <f t="shared" si="0"/>
        <v>1</v>
      </c>
    </row>
    <row r="27" spans="1:19" s="29" customFormat="1" ht="15" hidden="1">
      <c r="A27" s="27" t="s">
        <v>92</v>
      </c>
      <c r="B27" s="18" t="s">
        <v>14</v>
      </c>
      <c r="C27" s="68" t="s">
        <v>77</v>
      </c>
      <c r="D27" s="68" t="s">
        <v>26</v>
      </c>
      <c r="E27" s="69" t="s">
        <v>93</v>
      </c>
      <c r="F27" s="16">
        <v>17.278</v>
      </c>
      <c r="G27" s="19"/>
      <c r="H27" s="19"/>
      <c r="I27" s="19"/>
      <c r="J27" s="19"/>
      <c r="K27" s="19"/>
      <c r="L27" s="19"/>
      <c r="M27" s="19"/>
      <c r="N27" s="19"/>
      <c r="O27" s="19"/>
      <c r="P27" s="19">
        <v>5100</v>
      </c>
      <c r="Q27" s="19"/>
      <c r="R27" s="19"/>
      <c r="S27" s="61">
        <f>SUM(P27)</f>
        <v>5100</v>
      </c>
    </row>
    <row r="28" spans="1:19" s="29" customFormat="1" ht="15" hidden="1">
      <c r="A28" s="27" t="s">
        <v>92</v>
      </c>
      <c r="B28" s="18" t="s">
        <v>14</v>
      </c>
      <c r="C28" s="68" t="s">
        <v>77</v>
      </c>
      <c r="D28" s="68" t="s">
        <v>26</v>
      </c>
      <c r="E28" s="69" t="s">
        <v>94</v>
      </c>
      <c r="F28" s="16">
        <v>17.278</v>
      </c>
      <c r="G28" s="19"/>
      <c r="H28" s="19"/>
      <c r="I28" s="19"/>
      <c r="J28" s="19"/>
      <c r="K28" s="19"/>
      <c r="L28" s="19"/>
      <c r="M28" s="19"/>
      <c r="N28" s="19"/>
      <c r="O28" s="19"/>
      <c r="P28" s="19">
        <v>9900</v>
      </c>
      <c r="Q28" s="19"/>
      <c r="R28" s="19"/>
      <c r="S28" s="61">
        <f>SUM(P28)</f>
        <v>9900</v>
      </c>
    </row>
    <row r="29" spans="1:19" s="29" customFormat="1" ht="15" hidden="1">
      <c r="A29" s="27" t="s">
        <v>95</v>
      </c>
      <c r="B29" s="18" t="s">
        <v>14</v>
      </c>
      <c r="C29" s="68" t="s">
        <v>32</v>
      </c>
      <c r="D29" s="68" t="s">
        <v>26</v>
      </c>
      <c r="E29" s="69">
        <v>6223</v>
      </c>
      <c r="F29" s="16">
        <v>17.278</v>
      </c>
      <c r="G29" s="19"/>
      <c r="H29" s="19"/>
      <c r="I29" s="19"/>
      <c r="J29" s="19"/>
      <c r="K29" s="19"/>
      <c r="L29" s="19"/>
      <c r="M29" s="19"/>
      <c r="N29" s="19"/>
      <c r="O29" s="19"/>
      <c r="P29" s="19">
        <v>1451</v>
      </c>
      <c r="Q29" s="19"/>
      <c r="R29" s="19"/>
      <c r="S29" s="61">
        <f>SUM(P29)</f>
        <v>1451</v>
      </c>
    </row>
    <row r="30" spans="1:19" s="29" customFormat="1" ht="15" hidden="1">
      <c r="A30" s="27" t="s">
        <v>96</v>
      </c>
      <c r="B30" s="18" t="s">
        <v>14</v>
      </c>
      <c r="C30" s="68" t="s">
        <v>77</v>
      </c>
      <c r="D30" s="68" t="s">
        <v>26</v>
      </c>
      <c r="E30" s="69" t="s">
        <v>93</v>
      </c>
      <c r="F30" s="16">
        <v>17.278</v>
      </c>
      <c r="G30" s="19"/>
      <c r="H30" s="19"/>
      <c r="I30" s="19"/>
      <c r="J30" s="19"/>
      <c r="K30" s="19"/>
      <c r="L30" s="19"/>
      <c r="M30" s="19"/>
      <c r="N30" s="19"/>
      <c r="O30" s="19"/>
      <c r="P30" s="19">
        <f>4000*0.34</f>
        <v>1360</v>
      </c>
      <c r="Q30" s="19"/>
      <c r="R30" s="19"/>
      <c r="S30" s="61">
        <f>SUM(P30)</f>
        <v>1360</v>
      </c>
    </row>
    <row r="31" spans="1:19" s="29" customFormat="1" ht="15" hidden="1">
      <c r="A31" s="27" t="s">
        <v>96</v>
      </c>
      <c r="B31" s="18" t="s">
        <v>14</v>
      </c>
      <c r="C31" s="68" t="s">
        <v>77</v>
      </c>
      <c r="D31" s="68" t="s">
        <v>26</v>
      </c>
      <c r="E31" s="69" t="s">
        <v>94</v>
      </c>
      <c r="F31" s="16">
        <v>17.278</v>
      </c>
      <c r="G31" s="19"/>
      <c r="H31" s="19"/>
      <c r="I31" s="19"/>
      <c r="J31" s="19"/>
      <c r="K31" s="19"/>
      <c r="L31" s="19"/>
      <c r="M31" s="19"/>
      <c r="N31" s="19"/>
      <c r="O31" s="19"/>
      <c r="P31" s="19">
        <f>4000*0.66</f>
        <v>2640</v>
      </c>
      <c r="Q31" s="19"/>
      <c r="R31" s="19"/>
      <c r="S31" s="61">
        <f>SUM(P31)</f>
        <v>2640</v>
      </c>
    </row>
    <row r="32" spans="1:19" s="29" customFormat="1" ht="15" hidden="1">
      <c r="A32" s="27"/>
      <c r="B32" s="18"/>
      <c r="C32" s="68"/>
      <c r="D32" s="68"/>
      <c r="E32" s="69"/>
      <c r="F32" s="16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61"/>
    </row>
    <row r="33" spans="1:19" s="29" customFormat="1" ht="30" hidden="1">
      <c r="A33" s="76" t="s">
        <v>121</v>
      </c>
      <c r="B33" s="18" t="s">
        <v>106</v>
      </c>
      <c r="C33" s="80" t="s">
        <v>122</v>
      </c>
      <c r="D33" s="75" t="s">
        <v>107</v>
      </c>
      <c r="E33" s="75" t="s">
        <v>108</v>
      </c>
      <c r="F33" s="16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>
        <v>4187.5</v>
      </c>
      <c r="R33" s="19"/>
      <c r="S33" s="61">
        <f>SUM(P33:Q33)</f>
        <v>4187.5</v>
      </c>
    </row>
    <row r="34" spans="1:19" s="29" customFormat="1" ht="30" hidden="1">
      <c r="A34" s="76" t="s">
        <v>109</v>
      </c>
      <c r="B34" s="18" t="s">
        <v>110</v>
      </c>
      <c r="C34" s="75" t="s">
        <v>111</v>
      </c>
      <c r="D34" s="75" t="s">
        <v>112</v>
      </c>
      <c r="E34" s="75" t="s">
        <v>113</v>
      </c>
      <c r="F34" s="16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>
        <v>4658.92</v>
      </c>
      <c r="R34" s="19"/>
      <c r="S34" s="61">
        <f>SUM(P34:Q34)</f>
        <v>4658.92</v>
      </c>
    </row>
    <row r="35" spans="1:19" s="29" customFormat="1" ht="30" hidden="1">
      <c r="A35" s="76" t="s">
        <v>120</v>
      </c>
      <c r="B35" s="18" t="s">
        <v>114</v>
      </c>
      <c r="C35" s="77" t="s">
        <v>115</v>
      </c>
      <c r="D35" s="77" t="s">
        <v>116</v>
      </c>
      <c r="E35" s="77" t="s">
        <v>117</v>
      </c>
      <c r="F35" s="16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>
        <v>8791.32</v>
      </c>
      <c r="R35" s="19"/>
      <c r="S35" s="61">
        <f>SUM(P35:Q35)</f>
        <v>8791.32</v>
      </c>
    </row>
    <row r="36" spans="1:19" s="29" customFormat="1" ht="16.5" hidden="1">
      <c r="A36" s="27"/>
      <c r="B36" s="18"/>
      <c r="C36" s="41"/>
      <c r="D36" s="41"/>
      <c r="E36" s="41"/>
      <c r="F36" s="41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61">
        <f>SUM(P36:Q36)</f>
        <v>0</v>
      </c>
    </row>
    <row r="37" spans="1:19" s="29" customFormat="1" ht="16.5" hidden="1">
      <c r="A37" s="27"/>
      <c r="B37" s="18"/>
      <c r="C37" s="41"/>
      <c r="D37" s="41"/>
      <c r="E37" s="41"/>
      <c r="F37" s="41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61">
        <f>SUM(P37:Q37)</f>
        <v>0</v>
      </c>
    </row>
    <row r="38" spans="1:19" s="29" customFormat="1" ht="16.5" hidden="1">
      <c r="A38" s="59" t="s">
        <v>8</v>
      </c>
      <c r="B38" s="11"/>
      <c r="C38" s="21"/>
      <c r="D38" s="21"/>
      <c r="E38" s="21"/>
      <c r="F38" s="11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61">
        <f t="shared" si="0"/>
        <v>0</v>
      </c>
    </row>
    <row r="39" spans="1:19" s="29" customFormat="1" ht="16.5" hidden="1">
      <c r="A39" s="27" t="s">
        <v>34</v>
      </c>
      <c r="B39" s="11"/>
      <c r="C39" s="21"/>
      <c r="D39" s="21"/>
      <c r="E39" s="21"/>
      <c r="F39" s="20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61">
        <f t="shared" si="0"/>
        <v>0</v>
      </c>
    </row>
    <row r="40" spans="1:19" s="10" customFormat="1" ht="16.5" hidden="1">
      <c r="A40" s="62" t="s">
        <v>37</v>
      </c>
      <c r="B40" s="18" t="s">
        <v>38</v>
      </c>
      <c r="C40" s="63" t="s">
        <v>39</v>
      </c>
      <c r="D40" s="63" t="s">
        <v>40</v>
      </c>
      <c r="E40" s="63" t="s">
        <v>41</v>
      </c>
      <c r="F40" s="18" t="s">
        <v>42</v>
      </c>
      <c r="G40" s="23"/>
      <c r="H40" s="23"/>
      <c r="I40" s="23">
        <v>33316.5</v>
      </c>
      <c r="J40" s="23"/>
      <c r="K40" s="23"/>
      <c r="L40" s="23"/>
      <c r="M40" s="23"/>
      <c r="N40" s="23"/>
      <c r="O40" s="23"/>
      <c r="P40" s="23"/>
      <c r="Q40" s="23"/>
      <c r="R40" s="23"/>
      <c r="S40" s="61">
        <f t="shared" si="0"/>
        <v>33316.5</v>
      </c>
    </row>
    <row r="41" spans="1:19" s="10" customFormat="1" ht="16.5" hidden="1">
      <c r="A41" s="30"/>
      <c r="B41" s="11"/>
      <c r="C41" s="22"/>
      <c r="D41" s="22"/>
      <c r="E41" s="12"/>
      <c r="F41" s="1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61">
        <f t="shared" si="0"/>
        <v>0</v>
      </c>
    </row>
    <row r="42" spans="1:19" s="26" customFormat="1" ht="16.5" hidden="1">
      <c r="A42" s="59" t="s">
        <v>8</v>
      </c>
      <c r="B42" s="11"/>
      <c r="C42" s="12"/>
      <c r="D42" s="12"/>
      <c r="E42" s="13"/>
      <c r="F42" s="14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61">
        <f t="shared" si="0"/>
        <v>0</v>
      </c>
    </row>
    <row r="43" spans="1:19" s="26" customFormat="1" ht="16.5" hidden="1">
      <c r="A43" s="27" t="s">
        <v>44</v>
      </c>
      <c r="B43" s="11"/>
      <c r="C43" s="12"/>
      <c r="D43" s="12"/>
      <c r="E43" s="13"/>
      <c r="F43" s="1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61">
        <f t="shared" si="0"/>
        <v>0</v>
      </c>
    </row>
    <row r="44" spans="1:19" s="29" customFormat="1" ht="15" hidden="1">
      <c r="A44" s="64" t="s">
        <v>45</v>
      </c>
      <c r="B44" s="18" t="s">
        <v>14</v>
      </c>
      <c r="C44" s="63" t="s">
        <v>46</v>
      </c>
      <c r="D44" s="65" t="s">
        <v>47</v>
      </c>
      <c r="E44" s="66" t="s">
        <v>48</v>
      </c>
      <c r="F44" s="65">
        <v>17.245</v>
      </c>
      <c r="G44" s="23"/>
      <c r="H44" s="23"/>
      <c r="I44" s="23"/>
      <c r="J44" s="23">
        <f>24012.66-2</f>
        <v>24010.66</v>
      </c>
      <c r="K44" s="23"/>
      <c r="L44" s="23"/>
      <c r="M44" s="23"/>
      <c r="N44" s="23">
        <v>4082.1177424843627</v>
      </c>
      <c r="O44" s="23"/>
      <c r="P44" s="23"/>
      <c r="Q44" s="23"/>
      <c r="R44" s="23"/>
      <c r="S44" s="61">
        <f t="shared" si="0"/>
        <v>28092.777742484363</v>
      </c>
    </row>
    <row r="45" spans="1:19" s="29" customFormat="1" ht="15" hidden="1">
      <c r="A45" s="64" t="s">
        <v>45</v>
      </c>
      <c r="B45" s="18" t="s">
        <v>15</v>
      </c>
      <c r="C45" s="63" t="s">
        <v>46</v>
      </c>
      <c r="D45" s="63" t="s">
        <v>47</v>
      </c>
      <c r="E45" s="16" t="s">
        <v>48</v>
      </c>
      <c r="F45" s="63">
        <v>17.245</v>
      </c>
      <c r="G45" s="23"/>
      <c r="H45" s="23"/>
      <c r="I45" s="23"/>
      <c r="J45" s="23">
        <v>1</v>
      </c>
      <c r="K45" s="23"/>
      <c r="L45" s="23"/>
      <c r="M45" s="23"/>
      <c r="N45" s="23"/>
      <c r="O45" s="23"/>
      <c r="P45" s="23"/>
      <c r="Q45" s="23"/>
      <c r="R45" s="23"/>
      <c r="S45" s="61">
        <f t="shared" si="0"/>
        <v>1</v>
      </c>
    </row>
    <row r="46" spans="1:19" s="10" customFormat="1" ht="16.5" hidden="1">
      <c r="A46" s="64" t="s">
        <v>45</v>
      </c>
      <c r="B46" s="18" t="s">
        <v>22</v>
      </c>
      <c r="C46" s="63" t="s">
        <v>46</v>
      </c>
      <c r="D46" s="63" t="s">
        <v>47</v>
      </c>
      <c r="E46" s="16" t="s">
        <v>48</v>
      </c>
      <c r="F46" s="63">
        <v>17.245</v>
      </c>
      <c r="G46" s="23"/>
      <c r="H46" s="23"/>
      <c r="I46" s="23"/>
      <c r="J46" s="23">
        <v>1</v>
      </c>
      <c r="K46" s="23"/>
      <c r="L46" s="23"/>
      <c r="M46" s="23"/>
      <c r="N46" s="23"/>
      <c r="O46" s="23"/>
      <c r="P46" s="23"/>
      <c r="Q46" s="23"/>
      <c r="R46" s="23"/>
      <c r="S46" s="61">
        <f t="shared" si="0"/>
        <v>1</v>
      </c>
    </row>
    <row r="47" spans="1:19" s="10" customFormat="1" ht="16.5" hidden="1">
      <c r="A47" s="64"/>
      <c r="B47" s="18"/>
      <c r="C47" s="63"/>
      <c r="D47" s="63"/>
      <c r="E47" s="16"/>
      <c r="F47" s="6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61"/>
    </row>
    <row r="48" spans="1:19" s="10" customFormat="1" ht="16.5" hidden="1">
      <c r="A48" s="59" t="s">
        <v>8</v>
      </c>
      <c r="B48" s="18"/>
      <c r="C48" s="63"/>
      <c r="D48" s="63"/>
      <c r="E48" s="16"/>
      <c r="F48" s="6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61"/>
    </row>
    <row r="49" spans="1:19" s="10" customFormat="1" ht="16.5" hidden="1">
      <c r="A49" s="27" t="s">
        <v>91</v>
      </c>
      <c r="B49" s="18"/>
      <c r="C49" s="63"/>
      <c r="D49" s="63"/>
      <c r="E49" s="16"/>
      <c r="F49" s="6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61"/>
    </row>
    <row r="50" spans="1:19" s="10" customFormat="1" ht="16.5" hidden="1">
      <c r="A50" s="62" t="s">
        <v>87</v>
      </c>
      <c r="B50" s="18" t="s">
        <v>14</v>
      </c>
      <c r="C50" s="68" t="s">
        <v>88</v>
      </c>
      <c r="D50" s="68" t="s">
        <v>89</v>
      </c>
      <c r="E50" s="69" t="s">
        <v>90</v>
      </c>
      <c r="F50" s="72">
        <v>17.801</v>
      </c>
      <c r="G50" s="23"/>
      <c r="H50" s="23"/>
      <c r="I50" s="23"/>
      <c r="J50" s="23"/>
      <c r="K50" s="23"/>
      <c r="L50" s="23"/>
      <c r="M50" s="23"/>
      <c r="N50" s="23"/>
      <c r="O50" s="23"/>
      <c r="P50" s="23">
        <f>10973-2</f>
        <v>10971</v>
      </c>
      <c r="Q50" s="23"/>
      <c r="R50" s="23"/>
      <c r="S50" s="61">
        <f>SUM(P50)</f>
        <v>10971</v>
      </c>
    </row>
    <row r="51" spans="1:19" s="10" customFormat="1" ht="16.5" hidden="1">
      <c r="A51" s="62" t="s">
        <v>87</v>
      </c>
      <c r="B51" s="18" t="s">
        <v>15</v>
      </c>
      <c r="C51" s="68" t="s">
        <v>88</v>
      </c>
      <c r="D51" s="68" t="s">
        <v>89</v>
      </c>
      <c r="E51" s="69" t="s">
        <v>90</v>
      </c>
      <c r="F51" s="72">
        <v>17.801</v>
      </c>
      <c r="G51" s="23"/>
      <c r="H51" s="23"/>
      <c r="I51" s="23"/>
      <c r="J51" s="23"/>
      <c r="K51" s="23"/>
      <c r="L51" s="23"/>
      <c r="M51" s="23"/>
      <c r="N51" s="23"/>
      <c r="O51" s="23"/>
      <c r="P51" s="23">
        <v>1</v>
      </c>
      <c r="Q51" s="23"/>
      <c r="R51" s="23"/>
      <c r="S51" s="61">
        <f>SUM(P51)</f>
        <v>1</v>
      </c>
    </row>
    <row r="52" spans="1:19" s="10" customFormat="1" ht="16.5" hidden="1">
      <c r="A52" s="62" t="s">
        <v>87</v>
      </c>
      <c r="B52" s="18" t="s">
        <v>22</v>
      </c>
      <c r="C52" s="68" t="s">
        <v>88</v>
      </c>
      <c r="D52" s="68" t="s">
        <v>89</v>
      </c>
      <c r="E52" s="69" t="s">
        <v>90</v>
      </c>
      <c r="F52" s="72">
        <v>17.801</v>
      </c>
      <c r="G52" s="23"/>
      <c r="H52" s="23"/>
      <c r="I52" s="23"/>
      <c r="J52" s="23"/>
      <c r="K52" s="23"/>
      <c r="L52" s="23"/>
      <c r="M52" s="23"/>
      <c r="N52" s="23"/>
      <c r="O52" s="23"/>
      <c r="P52" s="23">
        <v>1</v>
      </c>
      <c r="Q52" s="23"/>
      <c r="R52" s="23"/>
      <c r="S52" s="61">
        <f>SUM(P52)</f>
        <v>1</v>
      </c>
    </row>
    <row r="53" spans="1:19" s="10" customFormat="1" ht="16.5" hidden="1">
      <c r="A53" s="73" t="s">
        <v>97</v>
      </c>
      <c r="B53" s="18" t="s">
        <v>14</v>
      </c>
      <c r="C53" s="74" t="s">
        <v>98</v>
      </c>
      <c r="D53" s="74" t="s">
        <v>99</v>
      </c>
      <c r="E53" s="74" t="s">
        <v>100</v>
      </c>
      <c r="F53" s="72"/>
      <c r="G53" s="23"/>
      <c r="H53" s="23"/>
      <c r="I53" s="23"/>
      <c r="J53" s="23"/>
      <c r="K53" s="23"/>
      <c r="L53" s="23"/>
      <c r="M53" s="23"/>
      <c r="N53" s="23"/>
      <c r="O53" s="23"/>
      <c r="P53" s="23">
        <v>11750</v>
      </c>
      <c r="Q53" s="23"/>
      <c r="R53" s="23"/>
      <c r="S53" s="61">
        <f>SUM(P53)</f>
        <v>11750</v>
      </c>
    </row>
    <row r="54" spans="1:19" s="10" customFormat="1" ht="16.5" hidden="1">
      <c r="A54" s="73" t="s">
        <v>101</v>
      </c>
      <c r="B54" s="18" t="s">
        <v>14</v>
      </c>
      <c r="C54" s="74" t="s">
        <v>98</v>
      </c>
      <c r="D54" s="74" t="s">
        <v>99</v>
      </c>
      <c r="E54" s="74" t="s">
        <v>100</v>
      </c>
      <c r="F54" s="72"/>
      <c r="G54" s="23"/>
      <c r="H54" s="23"/>
      <c r="I54" s="23"/>
      <c r="J54" s="23"/>
      <c r="K54" s="23"/>
      <c r="L54" s="23"/>
      <c r="M54" s="23"/>
      <c r="N54" s="23"/>
      <c r="O54" s="23"/>
      <c r="P54" s="23">
        <v>2750</v>
      </c>
      <c r="Q54" s="23"/>
      <c r="R54" s="23"/>
      <c r="S54" s="61">
        <f>SUM(P54)</f>
        <v>2750</v>
      </c>
    </row>
    <row r="55" spans="1:19" s="10" customFormat="1" ht="16.5" hidden="1">
      <c r="A55" s="64"/>
      <c r="B55" s="18"/>
      <c r="C55" s="63"/>
      <c r="D55" s="63"/>
      <c r="E55" s="16"/>
      <c r="F55" s="6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61"/>
    </row>
    <row r="56" spans="1:19" s="10" customFormat="1" ht="16.5" hidden="1">
      <c r="A56" s="64"/>
      <c r="B56" s="18"/>
      <c r="C56" s="63"/>
      <c r="D56" s="63"/>
      <c r="E56" s="16"/>
      <c r="F56" s="6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61">
        <f t="shared" si="0"/>
        <v>0</v>
      </c>
    </row>
    <row r="57" spans="1:19" s="10" customFormat="1" ht="16.5" hidden="1">
      <c r="A57" s="59" t="s">
        <v>8</v>
      </c>
      <c r="B57" s="18"/>
      <c r="C57" s="63"/>
      <c r="D57" s="63"/>
      <c r="E57" s="16"/>
      <c r="F57" s="6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61">
        <f t="shared" si="0"/>
        <v>0</v>
      </c>
    </row>
    <row r="58" spans="1:19" s="10" customFormat="1" ht="16.5" hidden="1">
      <c r="A58" s="27" t="s">
        <v>58</v>
      </c>
      <c r="B58" s="18"/>
      <c r="C58" s="63"/>
      <c r="D58" s="63"/>
      <c r="E58" s="16"/>
      <c r="F58" s="6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61">
        <f t="shared" si="0"/>
        <v>0</v>
      </c>
    </row>
    <row r="59" spans="1:19" s="10" customFormat="1" ht="16.5" hidden="1">
      <c r="A59" s="27" t="s">
        <v>65</v>
      </c>
      <c r="B59" s="18" t="s">
        <v>14</v>
      </c>
      <c r="C59" s="68" t="s">
        <v>66</v>
      </c>
      <c r="D59" s="68" t="s">
        <v>67</v>
      </c>
      <c r="E59" s="69" t="s">
        <v>68</v>
      </c>
      <c r="F59" s="18" t="s">
        <v>69</v>
      </c>
      <c r="G59" s="23"/>
      <c r="H59" s="23"/>
      <c r="I59" s="23"/>
      <c r="J59" s="23"/>
      <c r="K59" s="23"/>
      <c r="L59" s="23"/>
      <c r="M59" s="23"/>
      <c r="N59" s="23"/>
      <c r="O59" s="23"/>
      <c r="P59" s="23">
        <v>67224</v>
      </c>
      <c r="Q59" s="23"/>
      <c r="R59" s="23"/>
      <c r="S59" s="61">
        <f>SUM(G59:P59)</f>
        <v>67224</v>
      </c>
    </row>
    <row r="60" spans="1:19" s="10" customFormat="1" ht="16.5" hidden="1">
      <c r="A60" s="27" t="s">
        <v>65</v>
      </c>
      <c r="B60" s="18" t="s">
        <v>15</v>
      </c>
      <c r="C60" s="68" t="s">
        <v>66</v>
      </c>
      <c r="D60" s="68" t="s">
        <v>67</v>
      </c>
      <c r="E60" s="69" t="s">
        <v>68</v>
      </c>
      <c r="F60" s="18" t="s">
        <v>69</v>
      </c>
      <c r="G60" s="23"/>
      <c r="H60" s="23"/>
      <c r="I60" s="23"/>
      <c r="J60" s="23"/>
      <c r="K60" s="23"/>
      <c r="L60" s="23"/>
      <c r="M60" s="23"/>
      <c r="N60" s="23"/>
      <c r="O60" s="23"/>
      <c r="P60" s="23">
        <v>1</v>
      </c>
      <c r="Q60" s="23"/>
      <c r="R60" s="23"/>
      <c r="S60" s="61">
        <f aca="true" t="shared" si="1" ref="S60:S77">SUM(G60:P60)</f>
        <v>1</v>
      </c>
    </row>
    <row r="61" spans="1:19" s="10" customFormat="1" ht="16.5" hidden="1">
      <c r="A61" s="27" t="s">
        <v>65</v>
      </c>
      <c r="B61" s="18" t="s">
        <v>22</v>
      </c>
      <c r="C61" s="68" t="s">
        <v>66</v>
      </c>
      <c r="D61" s="68" t="s">
        <v>67</v>
      </c>
      <c r="E61" s="69" t="s">
        <v>68</v>
      </c>
      <c r="F61" s="18" t="s">
        <v>69</v>
      </c>
      <c r="G61" s="23"/>
      <c r="H61" s="23"/>
      <c r="I61" s="23"/>
      <c r="J61" s="23"/>
      <c r="K61" s="23"/>
      <c r="L61" s="23"/>
      <c r="M61" s="23"/>
      <c r="N61" s="23"/>
      <c r="O61" s="23"/>
      <c r="P61" s="23">
        <v>1</v>
      </c>
      <c r="Q61" s="23"/>
      <c r="R61" s="23"/>
      <c r="S61" s="61">
        <f t="shared" si="1"/>
        <v>1</v>
      </c>
    </row>
    <row r="62" spans="1:19" s="10" customFormat="1" ht="16.5" hidden="1">
      <c r="A62" s="27" t="s">
        <v>102</v>
      </c>
      <c r="B62" s="18" t="s">
        <v>14</v>
      </c>
      <c r="C62" s="68" t="s">
        <v>66</v>
      </c>
      <c r="D62" s="68" t="s">
        <v>67</v>
      </c>
      <c r="E62" s="69" t="s">
        <v>68</v>
      </c>
      <c r="F62" s="18" t="s">
        <v>69</v>
      </c>
      <c r="G62" s="23"/>
      <c r="H62" s="23"/>
      <c r="I62" s="23"/>
      <c r="J62" s="23"/>
      <c r="K62" s="23"/>
      <c r="L62" s="23"/>
      <c r="M62" s="23"/>
      <c r="N62" s="23"/>
      <c r="O62" s="23"/>
      <c r="P62" s="23">
        <v>13200</v>
      </c>
      <c r="Q62" s="23"/>
      <c r="R62" s="23"/>
      <c r="S62" s="61">
        <f t="shared" si="1"/>
        <v>13200</v>
      </c>
    </row>
    <row r="63" spans="1:19" s="10" customFormat="1" ht="16.5" hidden="1">
      <c r="A63" s="27" t="s">
        <v>70</v>
      </c>
      <c r="B63" s="18" t="s">
        <v>14</v>
      </c>
      <c r="C63" s="68" t="s">
        <v>66</v>
      </c>
      <c r="D63" s="68" t="s">
        <v>67</v>
      </c>
      <c r="E63" s="69" t="s">
        <v>71</v>
      </c>
      <c r="F63" s="18" t="s">
        <v>69</v>
      </c>
      <c r="G63" s="23"/>
      <c r="H63" s="23"/>
      <c r="I63" s="23"/>
      <c r="J63" s="23"/>
      <c r="K63" s="23"/>
      <c r="L63" s="23"/>
      <c r="M63" s="23"/>
      <c r="N63" s="23"/>
      <c r="O63" s="23"/>
      <c r="P63" s="23">
        <v>30425</v>
      </c>
      <c r="Q63" s="23"/>
      <c r="R63" s="23"/>
      <c r="S63" s="61">
        <f t="shared" si="1"/>
        <v>30425</v>
      </c>
    </row>
    <row r="64" spans="1:19" s="10" customFormat="1" ht="16.5" hidden="1">
      <c r="A64" s="27" t="s">
        <v>70</v>
      </c>
      <c r="B64" s="18" t="s">
        <v>15</v>
      </c>
      <c r="C64" s="68" t="s">
        <v>66</v>
      </c>
      <c r="D64" s="68" t="s">
        <v>67</v>
      </c>
      <c r="E64" s="69" t="s">
        <v>71</v>
      </c>
      <c r="F64" s="18" t="s">
        <v>69</v>
      </c>
      <c r="G64" s="23"/>
      <c r="H64" s="23"/>
      <c r="I64" s="23"/>
      <c r="J64" s="23"/>
      <c r="K64" s="23"/>
      <c r="L64" s="23"/>
      <c r="M64" s="23"/>
      <c r="N64" s="23"/>
      <c r="O64" s="23"/>
      <c r="P64" s="23">
        <v>1</v>
      </c>
      <c r="Q64" s="23"/>
      <c r="R64" s="23"/>
      <c r="S64" s="61">
        <f t="shared" si="1"/>
        <v>1</v>
      </c>
    </row>
    <row r="65" spans="1:19" s="10" customFormat="1" ht="16.5" hidden="1">
      <c r="A65" s="27" t="s">
        <v>70</v>
      </c>
      <c r="B65" s="18" t="s">
        <v>22</v>
      </c>
      <c r="C65" s="68" t="s">
        <v>66</v>
      </c>
      <c r="D65" s="68" t="s">
        <v>67</v>
      </c>
      <c r="E65" s="69" t="s">
        <v>71</v>
      </c>
      <c r="F65" s="18" t="s">
        <v>69</v>
      </c>
      <c r="G65" s="23"/>
      <c r="H65" s="23"/>
      <c r="I65" s="23"/>
      <c r="J65" s="23"/>
      <c r="K65" s="23"/>
      <c r="L65" s="23"/>
      <c r="M65" s="23"/>
      <c r="N65" s="23"/>
      <c r="O65" s="23"/>
      <c r="P65" s="23">
        <v>1</v>
      </c>
      <c r="Q65" s="23"/>
      <c r="R65" s="23"/>
      <c r="S65" s="61">
        <f t="shared" si="1"/>
        <v>1</v>
      </c>
    </row>
    <row r="66" spans="1:19" s="10" customFormat="1" ht="16.5" hidden="1">
      <c r="A66" s="64"/>
      <c r="B66" s="18"/>
      <c r="C66" s="63"/>
      <c r="D66" s="63"/>
      <c r="E66" s="16"/>
      <c r="F66" s="6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61">
        <f t="shared" si="1"/>
        <v>0</v>
      </c>
    </row>
    <row r="67" spans="1:19" s="10" customFormat="1" ht="16.5" hidden="1">
      <c r="A67" s="59" t="s">
        <v>8</v>
      </c>
      <c r="B67" s="18"/>
      <c r="C67" s="63"/>
      <c r="D67" s="63"/>
      <c r="E67" s="16"/>
      <c r="F67" s="6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61">
        <f t="shared" si="1"/>
        <v>0</v>
      </c>
    </row>
    <row r="68" spans="1:19" s="10" customFormat="1" ht="16.5" hidden="1">
      <c r="A68" s="27" t="s">
        <v>34</v>
      </c>
      <c r="B68" s="18"/>
      <c r="C68" s="63"/>
      <c r="D68" s="63"/>
      <c r="E68" s="16"/>
      <c r="F68" s="6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61">
        <f t="shared" si="1"/>
        <v>0</v>
      </c>
    </row>
    <row r="69" spans="1:19" s="10" customFormat="1" ht="16.5" hidden="1">
      <c r="A69" s="67" t="s">
        <v>54</v>
      </c>
      <c r="B69" s="18" t="s">
        <v>14</v>
      </c>
      <c r="C69" s="68" t="s">
        <v>55</v>
      </c>
      <c r="D69" s="68" t="s">
        <v>56</v>
      </c>
      <c r="E69" s="68" t="s">
        <v>57</v>
      </c>
      <c r="F69" s="16" t="s">
        <v>42</v>
      </c>
      <c r="G69" s="23"/>
      <c r="H69" s="23"/>
      <c r="I69" s="23"/>
      <c r="J69" s="23"/>
      <c r="K69" s="23">
        <v>95000</v>
      </c>
      <c r="L69" s="23"/>
      <c r="M69" s="23"/>
      <c r="N69" s="23"/>
      <c r="O69" s="23"/>
      <c r="P69" s="23"/>
      <c r="Q69" s="23"/>
      <c r="R69" s="23"/>
      <c r="S69" s="61">
        <f t="shared" si="1"/>
        <v>95000</v>
      </c>
    </row>
    <row r="70" spans="1:19" s="10" customFormat="1" ht="16.5" hidden="1">
      <c r="A70" s="62" t="s">
        <v>60</v>
      </c>
      <c r="B70" s="18" t="s">
        <v>61</v>
      </c>
      <c r="C70" s="68" t="s">
        <v>62</v>
      </c>
      <c r="D70" s="68" t="s">
        <v>63</v>
      </c>
      <c r="E70" s="68" t="s">
        <v>64</v>
      </c>
      <c r="F70" s="18" t="s">
        <v>42</v>
      </c>
      <c r="G70" s="23"/>
      <c r="H70" s="23"/>
      <c r="I70" s="23"/>
      <c r="J70" s="23"/>
      <c r="K70" s="23"/>
      <c r="L70" s="70">
        <v>140932.496</v>
      </c>
      <c r="M70" s="70"/>
      <c r="N70" s="70"/>
      <c r="O70" s="70"/>
      <c r="P70" s="70"/>
      <c r="Q70" s="70"/>
      <c r="R70" s="70"/>
      <c r="S70" s="61">
        <f t="shared" si="1"/>
        <v>140932.496</v>
      </c>
    </row>
    <row r="71" spans="1:19" s="10" customFormat="1" ht="16.5">
      <c r="A71" s="62"/>
      <c r="B71" s="18"/>
      <c r="C71" s="68"/>
      <c r="D71" s="68"/>
      <c r="E71" s="68"/>
      <c r="F71" s="18"/>
      <c r="G71" s="23"/>
      <c r="H71" s="23"/>
      <c r="I71" s="23"/>
      <c r="J71" s="23"/>
      <c r="K71" s="23"/>
      <c r="L71" s="70"/>
      <c r="M71" s="70"/>
      <c r="N71" s="70"/>
      <c r="O71" s="70"/>
      <c r="P71" s="70"/>
      <c r="Q71" s="70"/>
      <c r="R71" s="70"/>
      <c r="S71" s="61"/>
    </row>
    <row r="72" spans="1:19" s="10" customFormat="1" ht="16.5">
      <c r="A72" s="59" t="s">
        <v>8</v>
      </c>
      <c r="B72" s="18"/>
      <c r="C72" s="68"/>
      <c r="D72" s="68"/>
      <c r="E72" s="68"/>
      <c r="F72" s="18"/>
      <c r="G72" s="23"/>
      <c r="H72" s="23"/>
      <c r="I72" s="23"/>
      <c r="J72" s="23"/>
      <c r="K72" s="23"/>
      <c r="L72" s="70"/>
      <c r="M72" s="70"/>
      <c r="N72" s="70"/>
      <c r="O72" s="70"/>
      <c r="P72" s="70"/>
      <c r="Q72" s="70"/>
      <c r="R72" s="70"/>
      <c r="S72" s="61"/>
    </row>
    <row r="73" spans="1:19" s="10" customFormat="1" ht="16.5">
      <c r="A73" s="27" t="s">
        <v>124</v>
      </c>
      <c r="B73" s="18"/>
      <c r="C73" s="68"/>
      <c r="D73" s="68"/>
      <c r="E73" s="68"/>
      <c r="F73" s="18"/>
      <c r="G73" s="23"/>
      <c r="H73" s="23"/>
      <c r="I73" s="23"/>
      <c r="J73" s="23"/>
      <c r="K73" s="23"/>
      <c r="L73" s="70"/>
      <c r="M73" s="70"/>
      <c r="N73" s="70"/>
      <c r="O73" s="70"/>
      <c r="P73" s="70"/>
      <c r="Q73" s="70"/>
      <c r="R73" s="70"/>
      <c r="S73" s="61"/>
    </row>
    <row r="74" spans="1:19" s="10" customFormat="1" ht="16.5">
      <c r="A74" s="62" t="s">
        <v>125</v>
      </c>
      <c r="B74" s="18" t="s">
        <v>126</v>
      </c>
      <c r="C74" s="41" t="s">
        <v>127</v>
      </c>
      <c r="D74" s="81" t="s">
        <v>128</v>
      </c>
      <c r="E74" s="81" t="s">
        <v>129</v>
      </c>
      <c r="F74" s="41">
        <v>17.225</v>
      </c>
      <c r="G74" s="23"/>
      <c r="H74" s="23"/>
      <c r="I74" s="23"/>
      <c r="J74" s="23"/>
      <c r="K74" s="23"/>
      <c r="L74" s="70"/>
      <c r="M74" s="70"/>
      <c r="N74" s="70"/>
      <c r="O74" s="70"/>
      <c r="P74" s="70"/>
      <c r="Q74" s="70"/>
      <c r="R74" s="70">
        <f>25000-1</f>
        <v>24999</v>
      </c>
      <c r="S74" s="61">
        <f>SUM(Q74:R74)</f>
        <v>24999</v>
      </c>
    </row>
    <row r="75" spans="1:19" s="10" customFormat="1" ht="16.5">
      <c r="A75" s="62" t="s">
        <v>125</v>
      </c>
      <c r="B75" s="18" t="s">
        <v>130</v>
      </c>
      <c r="C75" s="41" t="s">
        <v>127</v>
      </c>
      <c r="D75" s="81" t="s">
        <v>128</v>
      </c>
      <c r="E75" s="81" t="s">
        <v>129</v>
      </c>
      <c r="F75" s="41">
        <v>17.225</v>
      </c>
      <c r="G75" s="23"/>
      <c r="H75" s="23"/>
      <c r="I75" s="23"/>
      <c r="J75" s="23"/>
      <c r="K75" s="23"/>
      <c r="L75" s="70"/>
      <c r="M75" s="70"/>
      <c r="N75" s="70"/>
      <c r="O75" s="70"/>
      <c r="P75" s="70"/>
      <c r="Q75" s="70"/>
      <c r="R75" s="70">
        <v>1</v>
      </c>
      <c r="S75" s="61">
        <f>SUM(Q75:R75)</f>
        <v>1</v>
      </c>
    </row>
    <row r="76" spans="1:19" s="10" customFormat="1" ht="16.5">
      <c r="A76" s="62"/>
      <c r="B76" s="18"/>
      <c r="C76" s="68"/>
      <c r="D76" s="68"/>
      <c r="E76" s="68"/>
      <c r="F76" s="18"/>
      <c r="G76" s="23"/>
      <c r="H76" s="23"/>
      <c r="I76" s="23"/>
      <c r="J76" s="23"/>
      <c r="K76" s="23"/>
      <c r="L76" s="70"/>
      <c r="M76" s="70"/>
      <c r="N76" s="70"/>
      <c r="O76" s="70"/>
      <c r="P76" s="70"/>
      <c r="Q76" s="70"/>
      <c r="R76" s="70"/>
      <c r="S76" s="61"/>
    </row>
    <row r="77" spans="1:19" s="10" customFormat="1" ht="16.5">
      <c r="A77" s="31"/>
      <c r="B77" s="14"/>
      <c r="C77" s="22"/>
      <c r="D77" s="14"/>
      <c r="E77" s="22"/>
      <c r="F77" s="14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61">
        <f t="shared" si="1"/>
        <v>0</v>
      </c>
    </row>
    <row r="78" spans="1:19" s="10" customFormat="1" ht="17.25" thickBot="1">
      <c r="A78" s="51"/>
      <c r="B78" s="51"/>
      <c r="C78" s="51"/>
      <c r="D78" s="42"/>
      <c r="E78" s="42"/>
      <c r="F78" s="4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15">
        <f>SUM(G78:G78)</f>
        <v>0</v>
      </c>
    </row>
    <row r="79" spans="1:19" s="10" customFormat="1" ht="17.25" thickBot="1">
      <c r="A79" s="53" t="s">
        <v>0</v>
      </c>
      <c r="B79" s="54"/>
      <c r="C79" s="55"/>
      <c r="D79" s="55"/>
      <c r="E79" s="55"/>
      <c r="F79" s="56"/>
      <c r="G79" s="57">
        <f>SUM(G8:G69)</f>
        <v>630324</v>
      </c>
      <c r="H79" s="58">
        <f>SUM(H6:H26)</f>
        <v>104618</v>
      </c>
      <c r="I79" s="58">
        <f>SUM(I7:I78)</f>
        <v>33316.5</v>
      </c>
      <c r="J79" s="58">
        <f>SUM(J26:J78)</f>
        <v>24012.66</v>
      </c>
      <c r="K79" s="58">
        <f>SUM(K26:K77)</f>
        <v>95000</v>
      </c>
      <c r="L79" s="71">
        <f>SUM(L26:L78)</f>
        <v>140932.496</v>
      </c>
      <c r="M79" s="71">
        <f>SUM(M6:M78)</f>
        <v>623234</v>
      </c>
      <c r="N79" s="58">
        <f>SUM(N43:N78)</f>
        <v>4082.1177424843627</v>
      </c>
      <c r="O79" s="58">
        <f>SUM(O11:O77)</f>
        <v>0</v>
      </c>
      <c r="P79" s="58">
        <f>SUM(P6:P78)</f>
        <v>156777</v>
      </c>
      <c r="Q79" s="58">
        <f>SUM(Q6:Q78)</f>
        <v>17637.739999999998</v>
      </c>
      <c r="R79" s="58">
        <f>SUM(R71:R78)</f>
        <v>25000</v>
      </c>
      <c r="S79" s="32">
        <f>SUM(G79:G79)</f>
        <v>630324</v>
      </c>
    </row>
    <row r="80" spans="1:19" s="10" customFormat="1" ht="16.5">
      <c r="A80" s="33"/>
      <c r="B80" s="33"/>
      <c r="C80" s="34"/>
      <c r="D80" s="34"/>
      <c r="E80" s="34"/>
      <c r="F80" s="35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7"/>
    </row>
    <row r="81" spans="1:18" s="10" customFormat="1" ht="16.5">
      <c r="A81" s="29" t="s">
        <v>9</v>
      </c>
      <c r="C81" s="38"/>
      <c r="D81" s="38"/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18" s="10" customFormat="1" ht="16.5" hidden="1">
      <c r="A82" s="24" t="s">
        <v>18</v>
      </c>
      <c r="C82" s="38"/>
      <c r="D82" s="38"/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</row>
    <row r="83" spans="1:18" s="10" customFormat="1" ht="16.5" hidden="1">
      <c r="A83" s="25" t="s">
        <v>19</v>
      </c>
      <c r="C83" s="38"/>
      <c r="D83" s="38"/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s="10" customFormat="1" ht="16.5" hidden="1">
      <c r="A84" s="29" t="s">
        <v>27</v>
      </c>
      <c r="C84" s="38"/>
      <c r="D84" s="38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1:18" s="10" customFormat="1" ht="16.5" hidden="1">
      <c r="A85" s="29" t="s">
        <v>28</v>
      </c>
      <c r="C85" s="38"/>
      <c r="D85" s="38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18" s="10" customFormat="1" ht="16.5" hidden="1">
      <c r="A86" s="29" t="s">
        <v>35</v>
      </c>
      <c r="C86" s="38"/>
      <c r="D86" s="38"/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18" s="10" customFormat="1" ht="16.5" hidden="1">
      <c r="A87" s="29" t="s">
        <v>36</v>
      </c>
      <c r="C87" s="38"/>
      <c r="D87" s="38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1:18" s="10" customFormat="1" ht="16.5" hidden="1">
      <c r="A88" s="29" t="s">
        <v>49</v>
      </c>
      <c r="C88" s="38"/>
      <c r="D88" s="38"/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</row>
    <row r="89" spans="1:18" s="10" customFormat="1" ht="16.5" hidden="1">
      <c r="A89" s="29" t="s">
        <v>50</v>
      </c>
      <c r="C89" s="38"/>
      <c r="D89" s="38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</row>
    <row r="90" spans="1:18" s="10" customFormat="1" ht="16.5" hidden="1">
      <c r="A90" s="29" t="s">
        <v>53</v>
      </c>
      <c r="C90" s="38"/>
      <c r="D90" s="38"/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1:18" s="10" customFormat="1" ht="16.5" hidden="1">
      <c r="A91" s="29" t="s">
        <v>52</v>
      </c>
      <c r="C91" s="38"/>
      <c r="D91" s="38"/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18" s="10" customFormat="1" ht="16.5" hidden="1">
      <c r="A92" s="29" t="s">
        <v>72</v>
      </c>
      <c r="C92" s="38"/>
      <c r="D92" s="38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1:18" s="10" customFormat="1" ht="16.5" hidden="1">
      <c r="A93" s="29" t="s">
        <v>73</v>
      </c>
      <c r="C93" s="38"/>
      <c r="D93" s="38"/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1:18" s="10" customFormat="1" ht="16.5" hidden="1">
      <c r="A94" s="29" t="s">
        <v>79</v>
      </c>
      <c r="C94" s="38"/>
      <c r="D94" s="38"/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8" s="10" customFormat="1" ht="16.5" hidden="1">
      <c r="A95" s="29" t="s">
        <v>78</v>
      </c>
      <c r="C95" s="38"/>
      <c r="D95" s="38"/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ht="15" hidden="1">
      <c r="A96" s="29" t="s">
        <v>81</v>
      </c>
    </row>
    <row r="97" ht="15" hidden="1">
      <c r="A97" s="29" t="s">
        <v>82</v>
      </c>
    </row>
    <row r="98" ht="15" hidden="1">
      <c r="A98" s="29" t="s">
        <v>85</v>
      </c>
    </row>
    <row r="99" ht="15" hidden="1">
      <c r="A99" s="29" t="s">
        <v>84</v>
      </c>
    </row>
    <row r="100" ht="15" hidden="1">
      <c r="A100" s="29" t="s">
        <v>103</v>
      </c>
    </row>
    <row r="101" ht="15" hidden="1">
      <c r="A101" s="29" t="s">
        <v>104</v>
      </c>
    </row>
    <row r="102" ht="15" hidden="1">
      <c r="A102" s="29" t="s">
        <v>119</v>
      </c>
    </row>
    <row r="103" ht="15" hidden="1">
      <c r="A103" s="29" t="s">
        <v>118</v>
      </c>
    </row>
    <row r="104" ht="15">
      <c r="A104" s="29" t="s">
        <v>132</v>
      </c>
    </row>
    <row r="105" ht="15">
      <c r="A105" s="29" t="s">
        <v>131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2018-02-15T17:19:28Z</cp:lastPrinted>
  <dcterms:created xsi:type="dcterms:W3CDTF">2000-04-13T13:33:42Z</dcterms:created>
  <dcterms:modified xsi:type="dcterms:W3CDTF">2018-05-11T12:58:14Z</dcterms:modified>
  <cp:category/>
  <cp:version/>
  <cp:contentType/>
  <cp:contentStatus/>
</cp:coreProperties>
</file>