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3395" windowHeight="7695"/>
  </bookViews>
  <sheets>
    <sheet name="Calculations" sheetId="1" r:id="rId1"/>
    <sheet name="Comparisons" sheetId="2" r:id="rId2"/>
  </sheets>
  <calcPr calcId="145621"/>
</workbook>
</file>

<file path=xl/calcChain.xml><?xml version="1.0" encoding="utf-8"?>
<calcChain xmlns="http://schemas.openxmlformats.org/spreadsheetml/2006/main">
  <c r="L438" i="1" l="1"/>
  <c r="K438" i="1"/>
  <c r="J438" i="1"/>
  <c r="H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38" i="1"/>
  <c r="H415" i="1" s="1"/>
  <c r="J415" i="1" s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38" i="1"/>
  <c r="E438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E415" i="1"/>
  <c r="L382" i="1"/>
  <c r="K382" i="1"/>
  <c r="J382" i="1"/>
  <c r="H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382" i="1"/>
  <c r="E382" i="1"/>
  <c r="L415" i="1" l="1"/>
  <c r="K415" i="1"/>
  <c r="L349" i="1"/>
  <c r="K349" i="1"/>
  <c r="J349" i="1"/>
  <c r="H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72" i="1"/>
  <c r="G376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G369" i="1" s="1"/>
  <c r="F370" i="1"/>
  <c r="G370" i="1" s="1"/>
  <c r="F371" i="1"/>
  <c r="G371" i="1" s="1"/>
  <c r="F372" i="1"/>
  <c r="F373" i="1"/>
  <c r="G373" i="1" s="1"/>
  <c r="F374" i="1"/>
  <c r="G374" i="1" s="1"/>
  <c r="F375" i="1"/>
  <c r="G375" i="1" s="1"/>
  <c r="F376" i="1"/>
  <c r="F377" i="1"/>
  <c r="G377" i="1" s="1"/>
  <c r="E349" i="1"/>
  <c r="F349" i="1" s="1"/>
  <c r="G349" i="1" s="1"/>
  <c r="E316" i="1"/>
  <c r="E57" i="1" l="1"/>
  <c r="H79" i="1"/>
  <c r="H103" i="1"/>
  <c r="E103" i="1"/>
  <c r="H197" i="1"/>
  <c r="E197" i="1"/>
  <c r="H291" i="1"/>
  <c r="E291" i="1"/>
  <c r="G343" i="1"/>
  <c r="G342" i="1"/>
  <c r="G339" i="1"/>
  <c r="G338" i="1"/>
  <c r="G335" i="1"/>
  <c r="F344" i="1"/>
  <c r="G344" i="1" s="1"/>
  <c r="F343" i="1"/>
  <c r="F342" i="1"/>
  <c r="F341" i="1"/>
  <c r="G341" i="1" s="1"/>
  <c r="F340" i="1"/>
  <c r="G340" i="1" s="1"/>
  <c r="F339" i="1"/>
  <c r="F338" i="1"/>
  <c r="F337" i="1"/>
  <c r="G337" i="1" s="1"/>
  <c r="F336" i="1"/>
  <c r="G336" i="1" s="1"/>
  <c r="F335" i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H316" i="1" l="1"/>
  <c r="J316" i="1" s="1"/>
  <c r="K316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197" i="1"/>
  <c r="G197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L316" i="1" l="1"/>
  <c r="J197" i="1"/>
  <c r="K197" i="1" s="1"/>
  <c r="F103" i="1"/>
  <c r="G103" i="1" s="1"/>
  <c r="J103" i="1" s="1"/>
  <c r="L103" i="1" s="1"/>
  <c r="J291" i="1"/>
  <c r="K291" i="1" s="1"/>
  <c r="L291" i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E79" i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57" i="1"/>
  <c r="G57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E36" i="1"/>
  <c r="F36" i="1" s="1"/>
  <c r="G36" i="1" s="1"/>
  <c r="H57" i="1" l="1"/>
  <c r="J57" i="1" s="1"/>
  <c r="K57" i="1" s="1"/>
  <c r="K103" i="1"/>
  <c r="L197" i="1"/>
  <c r="H36" i="1"/>
  <c r="J36" i="1" s="1"/>
  <c r="K36" i="1" s="1"/>
  <c r="F79" i="1"/>
  <c r="G79" i="1" s="1"/>
  <c r="J79" i="1" s="1"/>
  <c r="K79" i="1" s="1"/>
  <c r="L36" i="1"/>
  <c r="F10" i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G18" i="1"/>
  <c r="E9" i="1"/>
  <c r="L79" i="1" l="1"/>
  <c r="L57" i="1"/>
  <c r="F9" i="1"/>
  <c r="G9" i="1" s="1"/>
  <c r="G10" i="1"/>
  <c r="H9" i="1" l="1"/>
  <c r="J9" i="1" s="1"/>
  <c r="L9" i="1" s="1"/>
  <c r="K9" i="1" l="1"/>
</calcChain>
</file>

<file path=xl/sharedStrings.xml><?xml version="1.0" encoding="utf-8"?>
<sst xmlns="http://schemas.openxmlformats.org/spreadsheetml/2006/main" count="343" uniqueCount="101">
  <si>
    <t>Values</t>
  </si>
  <si>
    <t>Mean</t>
  </si>
  <si>
    <t>X - Mean</t>
  </si>
  <si>
    <t>S</t>
  </si>
  <si>
    <t>Site</t>
  </si>
  <si>
    <t>Chem</t>
  </si>
  <si>
    <t>Benzo(b)Fluoranthene</t>
  </si>
  <si>
    <t>UCL-95</t>
  </si>
  <si>
    <t>ND</t>
  </si>
  <si>
    <t>*</t>
  </si>
  <si>
    <t>n</t>
  </si>
  <si>
    <r>
      <t>(X-Mean)</t>
    </r>
    <r>
      <rPr>
        <b/>
        <vertAlign val="superscript"/>
        <sz val="11"/>
        <color theme="1"/>
        <rFont val="Calibri"/>
        <family val="2"/>
      </rPr>
      <t>2</t>
    </r>
  </si>
  <si>
    <r>
      <t>sum (x-mean)</t>
    </r>
    <r>
      <rPr>
        <b/>
        <vertAlign val="superscript"/>
        <sz val="11"/>
        <color theme="1"/>
        <rFont val="Calibri"/>
        <family val="2"/>
      </rPr>
      <t>2</t>
    </r>
  </si>
  <si>
    <t>Benzene</t>
  </si>
  <si>
    <t>OHM</t>
  </si>
  <si>
    <t>UCL-90</t>
  </si>
  <si>
    <t>Naphthalene</t>
  </si>
  <si>
    <t>Chebyshev UCLs</t>
  </si>
  <si>
    <t>Using reported values</t>
  </si>
  <si>
    <t>for NDs</t>
  </si>
  <si>
    <t>Phenanthrene</t>
  </si>
  <si>
    <t>B(a)P</t>
  </si>
  <si>
    <t>16/88</t>
  </si>
  <si>
    <t>33/88</t>
  </si>
  <si>
    <t>2-methylnaphthalene</t>
  </si>
  <si>
    <t>6/20</t>
  </si>
  <si>
    <t>Cadmium</t>
  </si>
  <si>
    <t>2/29</t>
  </si>
  <si>
    <t>3/19</t>
  </si>
  <si>
    <t>0/29</t>
  </si>
  <si>
    <t>Lead</t>
  </si>
  <si>
    <t>2,3,7,8 TCDD</t>
  </si>
  <si>
    <t>4/18</t>
  </si>
  <si>
    <t>Arsenic</t>
  </si>
  <si>
    <t>0/35</t>
  </si>
  <si>
    <t>SITE 1</t>
  </si>
  <si>
    <t>SITE 2</t>
  </si>
  <si>
    <t>SITE 3</t>
  </si>
  <si>
    <t>SITE 4</t>
  </si>
  <si>
    <t>SITE 5</t>
  </si>
  <si>
    <t>SITE 6</t>
  </si>
  <si>
    <t>CHEBYSHEV</t>
  </si>
  <si>
    <t>COMPARISONS</t>
  </si>
  <si>
    <t>NDs/n</t>
  </si>
  <si>
    <t>Max</t>
  </si>
  <si>
    <t xml:space="preserve">ProUCL </t>
  </si>
  <si>
    <t>ProUCL</t>
  </si>
  <si>
    <t>Simple</t>
  </si>
  <si>
    <t xml:space="preserve">90% Cheb </t>
  </si>
  <si>
    <t>ProUCL Distribution</t>
  </si>
  <si>
    <t>(All data)</t>
  </si>
  <si>
    <t>95% Cheb</t>
  </si>
  <si>
    <t>90%Cheb</t>
  </si>
  <si>
    <t>Suggested</t>
  </si>
  <si>
    <t>90% Cheb</t>
  </si>
  <si>
    <t xml:space="preserve">% Diff from </t>
  </si>
  <si>
    <t>Characteristics</t>
  </si>
  <si>
    <t>Benzo(b)fluroanthene</t>
  </si>
  <si>
    <t>1080 (95% Cheb)</t>
  </si>
  <si>
    <t>20.7 % lower</t>
  </si>
  <si>
    <t>CV = 1.8;   Skew = 3.3</t>
  </si>
  <si>
    <t>10/18</t>
  </si>
  <si>
    <t>752 (95% Gamma)</t>
  </si>
  <si>
    <t>43.4% lower</t>
  </si>
  <si>
    <t>CV = 2.0;  Skew = 2.5</t>
  </si>
  <si>
    <t>1/18</t>
  </si>
  <si>
    <t>3,350 (95% Gamma)</t>
  </si>
  <si>
    <t>14.9% lower</t>
  </si>
  <si>
    <t>CV = 1.8;  Skew = 2.2</t>
  </si>
  <si>
    <t>1/19</t>
  </si>
  <si>
    <t>5,021 (99% Cheb)</t>
  </si>
  <si>
    <t>62.2% lower</t>
  </si>
  <si>
    <t>CV = 3.4;  Skew = 4.2</t>
  </si>
  <si>
    <t>Benzo(a)pyrene</t>
  </si>
  <si>
    <t>22.9 (95% Cheb)</t>
  </si>
  <si>
    <t>16.2% lower</t>
  </si>
  <si>
    <t>CV = 2.5;  Skew = 4.3</t>
  </si>
  <si>
    <t>507 (95% Lognorm)</t>
  </si>
  <si>
    <t>63.7% lower</t>
  </si>
  <si>
    <t>CV = 3.0;  Skew = 5.5</t>
  </si>
  <si>
    <t>2-Methylnaphthalene</t>
  </si>
  <si>
    <t>116 (95% Gamma)</t>
  </si>
  <si>
    <t>9.48% lower</t>
  </si>
  <si>
    <t>CV = 1.4; Skew = 1.6</t>
  </si>
  <si>
    <t>2.41 (95% Gamma)</t>
  </si>
  <si>
    <t>2.49% higher</t>
  </si>
  <si>
    <t>CV = 1.6;  Skew = 4.3</t>
  </si>
  <si>
    <t>Chromium</t>
  </si>
  <si>
    <t>1,278 (95% Gamma)</t>
  </si>
  <si>
    <t>4.54% lower</t>
  </si>
  <si>
    <t>CV = 1.2; Skew = 0.98</t>
  </si>
  <si>
    <t>203 (95%Gamma)</t>
  </si>
  <si>
    <t>10.8% higher</t>
  </si>
  <si>
    <t>CV = 1.0; Skew = 2.4</t>
  </si>
  <si>
    <t>2,3,7,8-TCDD</t>
  </si>
  <si>
    <t>4.95 (95% Gamma)</t>
  </si>
  <si>
    <t>3.64% lower</t>
  </si>
  <si>
    <t>CV = 1.3; Skew = 2.8</t>
  </si>
  <si>
    <t>33.4 (95%Student's)</t>
  </si>
  <si>
    <t>9.88% higher</t>
  </si>
  <si>
    <t>CV = 0.505; Skew = 0.414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</si>
</sst>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" fontId="0" fillId="0" borderId="0" xfId="0" quotePrefix="1" applyNumberFormat="1"/>
    <xf numFmtId="17" fontId="0" fillId="0" borderId="0" xfId="0" quotePrefix="1" applyNumberFormat="1"/>
    <xf numFmtId="0" fontId="0" fillId="0" borderId="0" xfId="0" quotePrefix="1"/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" fontId="2" fillId="0" borderId="1" xfId="0" quotePrefix="1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7" fontId="2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209"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/>
        <i val="0"/>
      </font>
    </dxf>
    <dxf>
      <font>
        <b/>
        <i val="0"/>
        <u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  <dxf>
      <font>
        <b val="0"/>
        <i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EXAMPLE:</a:t>
            </a:r>
            <a:r>
              <a:rPr lang="en-US" baseline="0"/>
              <a:t>  19 Benzo(b)Fluoranthene Samples at a Site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Calculations!$C$9:$C$27</c:f>
              <c:numCache>
                <c:formatCode>General</c:formatCode>
                <c:ptCount val="19"/>
                <c:pt idx="0">
                  <c:v>53</c:v>
                </c:pt>
                <c:pt idx="1">
                  <c:v>62</c:v>
                </c:pt>
                <c:pt idx="2">
                  <c:v>67</c:v>
                </c:pt>
                <c:pt idx="3">
                  <c:v>71</c:v>
                </c:pt>
                <c:pt idx="4">
                  <c:v>75</c:v>
                </c:pt>
                <c:pt idx="5">
                  <c:v>80</c:v>
                </c:pt>
                <c:pt idx="6">
                  <c:v>82</c:v>
                </c:pt>
                <c:pt idx="7">
                  <c:v>120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170</c:v>
                </c:pt>
                <c:pt idx="13">
                  <c:v>190</c:v>
                </c:pt>
                <c:pt idx="14">
                  <c:v>230</c:v>
                </c:pt>
                <c:pt idx="15">
                  <c:v>470</c:v>
                </c:pt>
                <c:pt idx="16">
                  <c:v>800</c:v>
                </c:pt>
                <c:pt idx="17">
                  <c:v>890</c:v>
                </c:pt>
                <c:pt idx="18">
                  <c:v>3100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983936"/>
        <c:axId val="146871424"/>
      </c:scatterChart>
      <c:valAx>
        <c:axId val="14698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Samples (arranged smallest to highest concentration)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6871424"/>
        <c:crosses val="autoZero"/>
        <c:crossBetween val="midCat"/>
      </c:valAx>
      <c:valAx>
        <c:axId val="14687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Concentration (mg/kg) Benzo(b)Fluoranthene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983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409574</xdr:colOff>
      <xdr:row>2</xdr:row>
      <xdr:rowOff>114300</xdr:rowOff>
    </xdr:from>
    <xdr:to>
      <xdr:col>22</xdr:col>
      <xdr:colOff>304799</xdr:colOff>
      <xdr:row>26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07"/>
  <sheetViews>
    <sheetView tabSelected="1" zoomScaleNormal="100" workbookViewId="0"/>
  </sheetViews>
  <sheetFormatPr defaultRowHeight="15" outlineLevelCol="3" x14ac:dyDescent="0.25"/>
  <cols>
    <col min="1" max="2" width="20.7109375" customWidth="1"/>
    <col min="3" max="4" width="12.7109375" customWidth="1" outlineLevel="3"/>
    <col min="5" max="5" width="10" customWidth="1" outlineLevel="3"/>
    <col min="6" max="6" width="12.7109375" customWidth="1" outlineLevel="2"/>
    <col min="7" max="7" width="12" customWidth="1" outlineLevel="2"/>
    <col min="8" max="8" width="15.7109375" style="3" customWidth="1" outlineLevel="2"/>
    <col min="9" max="9" width="4.140625" style="3" customWidth="1" outlineLevel="2"/>
    <col min="10" max="10" width="7.85546875" style="3" customWidth="1" outlineLevel="1"/>
    <col min="11" max="11" width="10.42578125" style="3" customWidth="1"/>
    <col min="12" max="12" width="11.7109375" customWidth="1"/>
    <col min="13" max="14" width="15.7109375" customWidth="1"/>
  </cols>
  <sheetData>
    <row r="2" spans="1:14" x14ac:dyDescent="0.25">
      <c r="A2" t="s">
        <v>17</v>
      </c>
    </row>
    <row r="3" spans="1:14" x14ac:dyDescent="0.25">
      <c r="A3" t="s">
        <v>18</v>
      </c>
    </row>
    <row r="4" spans="1:14" x14ac:dyDescent="0.25">
      <c r="A4" t="s">
        <v>19</v>
      </c>
    </row>
    <row r="7" spans="1:14" s="4" customFormat="1" ht="17.25" x14ac:dyDescent="0.25">
      <c r="A7" s="4" t="s">
        <v>4</v>
      </c>
      <c r="B7" s="22" t="s">
        <v>5</v>
      </c>
      <c r="C7" s="22" t="s">
        <v>0</v>
      </c>
      <c r="D7" s="22" t="s">
        <v>8</v>
      </c>
      <c r="E7" s="22" t="s">
        <v>1</v>
      </c>
      <c r="F7" s="22" t="s">
        <v>2</v>
      </c>
      <c r="G7" s="23" t="s">
        <v>11</v>
      </c>
      <c r="H7" s="24" t="s">
        <v>12</v>
      </c>
      <c r="I7" s="24" t="s">
        <v>10</v>
      </c>
      <c r="J7" s="24" t="s">
        <v>3</v>
      </c>
      <c r="K7" s="24" t="s">
        <v>7</v>
      </c>
      <c r="L7" s="22" t="s">
        <v>15</v>
      </c>
      <c r="M7" s="5"/>
      <c r="N7" s="5"/>
    </row>
    <row r="8" spans="1:14" x14ac:dyDescent="0.25">
      <c r="D8" s="13" t="s">
        <v>28</v>
      </c>
    </row>
    <row r="9" spans="1:14" x14ac:dyDescent="0.25">
      <c r="A9" t="s">
        <v>35</v>
      </c>
      <c r="B9" t="s">
        <v>6</v>
      </c>
      <c r="C9" s="1">
        <v>53</v>
      </c>
      <c r="D9" s="2" t="s">
        <v>9</v>
      </c>
      <c r="E9" s="19">
        <f>AVERAGE(C9:C27)</f>
        <v>373.15789473684208</v>
      </c>
      <c r="F9" s="19">
        <f>C9-E9</f>
        <v>-320.15789473684208</v>
      </c>
      <c r="G9" s="19">
        <f>POWER(F9,2)</f>
        <v>102501.07756232686</v>
      </c>
      <c r="H9" s="20">
        <f>SUM(G9:G27)</f>
        <v>8884042.5263157897</v>
      </c>
      <c r="I9" s="20">
        <v>19</v>
      </c>
      <c r="J9" s="20">
        <f>SQRT((1/(I9-1)*H9))</f>
        <v>702.53677350630903</v>
      </c>
      <c r="K9" s="21">
        <f>E9+(SQRT((1/0.05)-1)*(J9/SQRT(I9)))</f>
        <v>1075.6946682431512</v>
      </c>
      <c r="L9" s="21">
        <f>E9+(SQRT((1/0.1)-1)*(J9/SQRT(I9)))</f>
        <v>856.67686313186164</v>
      </c>
    </row>
    <row r="10" spans="1:14" x14ac:dyDescent="0.25">
      <c r="C10" s="1">
        <v>62</v>
      </c>
      <c r="D10" s="2"/>
      <c r="E10" s="19">
        <v>373.15789473684208</v>
      </c>
      <c r="F10" s="19">
        <f t="shared" ref="F10:F27" si="0">C10-E10</f>
        <v>-311.15789473684208</v>
      </c>
      <c r="G10" s="19">
        <f t="shared" ref="G10:G27" si="1">POWER(F10,2)</f>
        <v>96819.235457063696</v>
      </c>
      <c r="H10" s="20"/>
      <c r="I10" s="20"/>
      <c r="J10" s="20"/>
      <c r="K10" s="20"/>
      <c r="L10" s="19"/>
    </row>
    <row r="11" spans="1:14" x14ac:dyDescent="0.25">
      <c r="C11" s="1">
        <v>67</v>
      </c>
      <c r="D11" s="2"/>
      <c r="E11" s="19">
        <v>373.15789473684208</v>
      </c>
      <c r="F11" s="19">
        <f t="shared" si="0"/>
        <v>-306.15789473684208</v>
      </c>
      <c r="G11" s="19">
        <f t="shared" si="1"/>
        <v>93732.656509695269</v>
      </c>
      <c r="H11" s="20"/>
      <c r="I11" s="20"/>
      <c r="J11" s="20"/>
      <c r="K11" s="20"/>
      <c r="L11" s="19"/>
    </row>
    <row r="12" spans="1:14" x14ac:dyDescent="0.25">
      <c r="C12" s="1">
        <v>71</v>
      </c>
      <c r="D12" s="2"/>
      <c r="E12" s="19">
        <v>373.15789473684208</v>
      </c>
      <c r="F12" s="19">
        <f t="shared" si="0"/>
        <v>-302.15789473684208</v>
      </c>
      <c r="G12" s="19">
        <f t="shared" si="1"/>
        <v>91299.393351800536</v>
      </c>
      <c r="H12" s="20"/>
      <c r="I12" s="20"/>
      <c r="J12" s="20"/>
      <c r="K12" s="20"/>
      <c r="L12" s="19"/>
    </row>
    <row r="13" spans="1:14" x14ac:dyDescent="0.25">
      <c r="C13" s="1">
        <v>75</v>
      </c>
      <c r="D13" s="2"/>
      <c r="E13" s="19">
        <v>373.15789473684208</v>
      </c>
      <c r="F13" s="19">
        <f t="shared" si="0"/>
        <v>-298.15789473684208</v>
      </c>
      <c r="G13" s="19">
        <f t="shared" si="1"/>
        <v>88898.130193905803</v>
      </c>
      <c r="H13" s="20"/>
      <c r="I13" s="20"/>
      <c r="J13" s="20"/>
      <c r="K13" s="20"/>
      <c r="L13" s="19"/>
    </row>
    <row r="14" spans="1:14" x14ac:dyDescent="0.25">
      <c r="C14" s="1">
        <v>80</v>
      </c>
      <c r="D14" s="2"/>
      <c r="E14" s="19">
        <v>373.15789473684208</v>
      </c>
      <c r="F14" s="19">
        <f t="shared" si="0"/>
        <v>-293.15789473684208</v>
      </c>
      <c r="G14" s="19">
        <f t="shared" si="1"/>
        <v>85941.551246537376</v>
      </c>
      <c r="H14" s="20"/>
      <c r="I14" s="20"/>
      <c r="J14" s="20"/>
      <c r="K14" s="20"/>
      <c r="L14" s="19"/>
    </row>
    <row r="15" spans="1:14" x14ac:dyDescent="0.25">
      <c r="C15" s="1">
        <v>82</v>
      </c>
      <c r="D15" s="2"/>
      <c r="E15" s="19">
        <v>373.15789473684208</v>
      </c>
      <c r="F15" s="19">
        <f t="shared" si="0"/>
        <v>-291.15789473684208</v>
      </c>
      <c r="G15" s="19">
        <f t="shared" si="1"/>
        <v>84772.919667590017</v>
      </c>
      <c r="H15" s="20"/>
      <c r="I15" s="20"/>
      <c r="J15" s="20"/>
      <c r="K15" s="20"/>
      <c r="L15" s="19"/>
    </row>
    <row r="16" spans="1:14" x14ac:dyDescent="0.25">
      <c r="C16" s="1">
        <v>120</v>
      </c>
      <c r="D16" s="2"/>
      <c r="E16" s="19">
        <v>373.15789473684208</v>
      </c>
      <c r="F16" s="19">
        <f t="shared" si="0"/>
        <v>-253.15789473684208</v>
      </c>
      <c r="G16" s="19">
        <f t="shared" si="1"/>
        <v>64088.919667590017</v>
      </c>
      <c r="H16" s="20"/>
      <c r="I16" s="20"/>
      <c r="J16" s="20"/>
      <c r="K16" s="20"/>
      <c r="L16" s="19"/>
    </row>
    <row r="17" spans="3:12" x14ac:dyDescent="0.25">
      <c r="C17" s="1">
        <v>150</v>
      </c>
      <c r="D17" s="2" t="s">
        <v>9</v>
      </c>
      <c r="E17" s="19">
        <v>373.15789473684208</v>
      </c>
      <c r="F17" s="19">
        <f t="shared" si="0"/>
        <v>-223.15789473684208</v>
      </c>
      <c r="G17" s="19">
        <f t="shared" si="1"/>
        <v>49799.44598337949</v>
      </c>
      <c r="H17" s="20"/>
      <c r="I17" s="20"/>
      <c r="J17" s="20"/>
      <c r="K17" s="20"/>
      <c r="L17" s="19"/>
    </row>
    <row r="18" spans="3:12" x14ac:dyDescent="0.25">
      <c r="C18" s="1">
        <v>150</v>
      </c>
      <c r="D18" s="2"/>
      <c r="E18" s="19">
        <v>373.15789473684208</v>
      </c>
      <c r="F18" s="19">
        <f t="shared" si="0"/>
        <v>-223.15789473684208</v>
      </c>
      <c r="G18" s="19">
        <f t="shared" si="1"/>
        <v>49799.44598337949</v>
      </c>
      <c r="H18" s="20"/>
      <c r="I18" s="20"/>
      <c r="J18" s="20"/>
      <c r="K18" s="20"/>
      <c r="L18" s="19"/>
    </row>
    <row r="19" spans="3:12" x14ac:dyDescent="0.25">
      <c r="C19" s="1">
        <v>160</v>
      </c>
      <c r="D19" s="2"/>
      <c r="E19" s="19">
        <v>373.15789473684208</v>
      </c>
      <c r="F19" s="19">
        <f t="shared" si="0"/>
        <v>-213.15789473684208</v>
      </c>
      <c r="G19" s="19">
        <f t="shared" si="1"/>
        <v>45436.28808864265</v>
      </c>
      <c r="H19" s="20"/>
      <c r="I19" s="20"/>
      <c r="J19" s="20"/>
      <c r="K19" s="20"/>
      <c r="L19" s="19"/>
    </row>
    <row r="20" spans="3:12" x14ac:dyDescent="0.25">
      <c r="C20" s="1">
        <v>170</v>
      </c>
      <c r="D20" s="2"/>
      <c r="E20" s="19">
        <v>373.15789473684208</v>
      </c>
      <c r="F20" s="19">
        <f t="shared" si="0"/>
        <v>-203.15789473684208</v>
      </c>
      <c r="G20" s="19">
        <f t="shared" si="1"/>
        <v>41273.13019390581</v>
      </c>
      <c r="H20" s="20"/>
      <c r="I20" s="20"/>
      <c r="J20" s="20"/>
      <c r="K20" s="20"/>
      <c r="L20" s="19"/>
    </row>
    <row r="21" spans="3:12" x14ac:dyDescent="0.25">
      <c r="C21" s="1">
        <v>170</v>
      </c>
      <c r="D21" s="2"/>
      <c r="E21" s="19">
        <v>373.15789473684208</v>
      </c>
      <c r="F21" s="19">
        <f t="shared" si="0"/>
        <v>-203.15789473684208</v>
      </c>
      <c r="G21" s="19">
        <f t="shared" si="1"/>
        <v>41273.13019390581</v>
      </c>
      <c r="H21" s="20"/>
      <c r="I21" s="20"/>
      <c r="J21" s="20"/>
      <c r="K21" s="20"/>
      <c r="L21" s="19"/>
    </row>
    <row r="22" spans="3:12" x14ac:dyDescent="0.25">
      <c r="C22" s="1">
        <v>190</v>
      </c>
      <c r="D22" s="2" t="s">
        <v>9</v>
      </c>
      <c r="E22" s="19">
        <v>373.15789473684208</v>
      </c>
      <c r="F22" s="19">
        <f t="shared" si="0"/>
        <v>-183.15789473684208</v>
      </c>
      <c r="G22" s="19">
        <f t="shared" si="1"/>
        <v>33546.814404432123</v>
      </c>
      <c r="H22" s="20"/>
      <c r="I22" s="20"/>
      <c r="J22" s="20"/>
      <c r="K22" s="20"/>
      <c r="L22" s="19"/>
    </row>
    <row r="23" spans="3:12" x14ac:dyDescent="0.25">
      <c r="C23" s="1">
        <v>230</v>
      </c>
      <c r="D23" s="2"/>
      <c r="E23" s="19">
        <v>373.15789473684208</v>
      </c>
      <c r="F23" s="19">
        <f t="shared" si="0"/>
        <v>-143.15789473684208</v>
      </c>
      <c r="G23" s="19">
        <f t="shared" si="1"/>
        <v>20494.182825484757</v>
      </c>
      <c r="H23" s="20"/>
      <c r="I23" s="20"/>
      <c r="J23" s="20"/>
      <c r="K23" s="20"/>
      <c r="L23" s="19"/>
    </row>
    <row r="24" spans="3:12" x14ac:dyDescent="0.25">
      <c r="C24" s="1">
        <v>470</v>
      </c>
      <c r="D24" s="2"/>
      <c r="E24" s="19">
        <v>373.15789473684208</v>
      </c>
      <c r="F24" s="19">
        <f t="shared" si="0"/>
        <v>96.842105263157919</v>
      </c>
      <c r="G24" s="19">
        <f t="shared" si="1"/>
        <v>9378.3933518005579</v>
      </c>
      <c r="H24" s="20"/>
      <c r="I24" s="20"/>
      <c r="J24" s="20"/>
      <c r="K24" s="20"/>
      <c r="L24" s="19"/>
    </row>
    <row r="25" spans="3:12" x14ac:dyDescent="0.25">
      <c r="C25" s="1">
        <v>800</v>
      </c>
      <c r="D25" s="2"/>
      <c r="E25" s="19">
        <v>373.15789473684208</v>
      </c>
      <c r="F25" s="19">
        <f t="shared" si="0"/>
        <v>426.84210526315792</v>
      </c>
      <c r="G25" s="19">
        <f t="shared" si="1"/>
        <v>182194.18282548478</v>
      </c>
      <c r="H25" s="20"/>
      <c r="I25" s="20"/>
      <c r="J25" s="20"/>
      <c r="K25" s="20"/>
      <c r="L25" s="19"/>
    </row>
    <row r="26" spans="3:12" x14ac:dyDescent="0.25">
      <c r="C26" s="1">
        <v>890</v>
      </c>
      <c r="D26" s="2"/>
      <c r="E26" s="19">
        <v>373.15789473684208</v>
      </c>
      <c r="F26" s="19">
        <f t="shared" si="0"/>
        <v>516.84210526315792</v>
      </c>
      <c r="G26" s="19">
        <f t="shared" si="1"/>
        <v>267125.76177285321</v>
      </c>
      <c r="H26" s="20"/>
      <c r="I26" s="20"/>
      <c r="J26" s="20"/>
      <c r="K26" s="20"/>
      <c r="L26" s="19"/>
    </row>
    <row r="27" spans="3:12" x14ac:dyDescent="0.25">
      <c r="C27" s="1">
        <v>3100</v>
      </c>
      <c r="D27" s="2"/>
      <c r="E27" s="19">
        <v>373.15789473684208</v>
      </c>
      <c r="F27" s="19">
        <f t="shared" si="0"/>
        <v>2726.8421052631579</v>
      </c>
      <c r="G27" s="19">
        <f t="shared" si="1"/>
        <v>7435667.8670360111</v>
      </c>
    </row>
    <row r="34" spans="1:12" ht="17.25" x14ac:dyDescent="0.25">
      <c r="A34" s="4" t="s">
        <v>4</v>
      </c>
      <c r="B34" s="4" t="s">
        <v>14</v>
      </c>
      <c r="C34" s="4" t="s">
        <v>0</v>
      </c>
      <c r="D34" s="4" t="s">
        <v>8</v>
      </c>
      <c r="E34" s="4" t="s">
        <v>1</v>
      </c>
      <c r="F34" s="4" t="s">
        <v>2</v>
      </c>
      <c r="G34" s="5" t="s">
        <v>11</v>
      </c>
      <c r="H34" s="6" t="s">
        <v>12</v>
      </c>
      <c r="I34" s="6" t="s">
        <v>10</v>
      </c>
      <c r="J34" s="6" t="s">
        <v>3</v>
      </c>
      <c r="K34" s="6" t="s">
        <v>7</v>
      </c>
      <c r="L34" s="6" t="s">
        <v>15</v>
      </c>
    </row>
    <row r="36" spans="1:12" x14ac:dyDescent="0.25">
      <c r="A36" t="s">
        <v>36</v>
      </c>
      <c r="B36" t="s">
        <v>13</v>
      </c>
      <c r="C36" s="10">
        <v>0.27600000000000002</v>
      </c>
      <c r="D36" t="s">
        <v>9</v>
      </c>
      <c r="E36">
        <f>AVERAGE(C36:C53)</f>
        <v>131.20400000000001</v>
      </c>
      <c r="F36">
        <f>C36-E36</f>
        <v>-130.928</v>
      </c>
      <c r="G36">
        <f>POWER(F36,2)</f>
        <v>17142.141184</v>
      </c>
      <c r="H36" s="3">
        <f>SUM(G36:G53)</f>
        <v>2935535.2044640002</v>
      </c>
      <c r="I36" s="3">
        <v>18</v>
      </c>
      <c r="J36" s="3">
        <f>SQRT((1/(I36-1)*H36))</f>
        <v>415.54607619259122</v>
      </c>
      <c r="K36" s="7">
        <f>E36+(SQRT((1/0.05)-1)*(J36/SQRT(I36)))</f>
        <v>558.13700849340387</v>
      </c>
      <c r="L36" s="4">
        <f>E36+(SQRT((1/0.1)-1)*(J36/SQRT(I36)))</f>
        <v>425.03944837124305</v>
      </c>
    </row>
    <row r="37" spans="1:12" x14ac:dyDescent="0.25">
      <c r="C37" s="10">
        <v>0.23200000000000001</v>
      </c>
      <c r="D37" t="s">
        <v>9</v>
      </c>
      <c r="E37">
        <v>131.20400000000001</v>
      </c>
      <c r="F37">
        <f t="shared" ref="F37:F53" si="2">C37-E37</f>
        <v>-130.97200000000001</v>
      </c>
      <c r="G37">
        <f t="shared" ref="G37:G53" si="3">POWER(F37,2)</f>
        <v>17153.664784000001</v>
      </c>
    </row>
    <row r="38" spans="1:12" x14ac:dyDescent="0.25">
      <c r="C38" s="11">
        <v>2.2999999999999998</v>
      </c>
      <c r="E38">
        <v>131.20400000000001</v>
      </c>
      <c r="F38">
        <f t="shared" si="2"/>
        <v>-128.904</v>
      </c>
      <c r="G38">
        <f t="shared" si="3"/>
        <v>16616.241215999999</v>
      </c>
    </row>
    <row r="39" spans="1:12" x14ac:dyDescent="0.25">
      <c r="C39" s="11">
        <v>1740</v>
      </c>
      <c r="E39">
        <v>131.20400000000001</v>
      </c>
      <c r="F39">
        <f t="shared" si="2"/>
        <v>1608.796</v>
      </c>
      <c r="G39">
        <f t="shared" si="3"/>
        <v>2588224.5696160002</v>
      </c>
    </row>
    <row r="40" spans="1:12" x14ac:dyDescent="0.25">
      <c r="C40" s="10">
        <v>2.66</v>
      </c>
      <c r="D40" t="s">
        <v>9</v>
      </c>
      <c r="E40">
        <v>131.20400000000001</v>
      </c>
      <c r="F40">
        <f t="shared" si="2"/>
        <v>-128.54400000000001</v>
      </c>
      <c r="G40">
        <f t="shared" si="3"/>
        <v>16523.559936000001</v>
      </c>
    </row>
    <row r="41" spans="1:12" x14ac:dyDescent="0.25">
      <c r="C41" s="10">
        <v>120</v>
      </c>
      <c r="E41">
        <v>131.20400000000001</v>
      </c>
      <c r="F41">
        <f t="shared" si="2"/>
        <v>-11.204000000000008</v>
      </c>
      <c r="G41">
        <f t="shared" si="3"/>
        <v>125.52961600000017</v>
      </c>
    </row>
    <row r="42" spans="1:12" x14ac:dyDescent="0.25">
      <c r="C42" s="10">
        <v>2.14</v>
      </c>
      <c r="E42">
        <v>131.20400000000001</v>
      </c>
      <c r="F42">
        <f t="shared" si="2"/>
        <v>-129.06400000000002</v>
      </c>
      <c r="G42">
        <f t="shared" si="3"/>
        <v>16657.516096000007</v>
      </c>
    </row>
    <row r="43" spans="1:12" x14ac:dyDescent="0.25">
      <c r="C43" s="11">
        <v>0.55600000000000005</v>
      </c>
      <c r="E43">
        <v>131.20400000000001</v>
      </c>
      <c r="F43">
        <f t="shared" si="2"/>
        <v>-130.648</v>
      </c>
      <c r="G43">
        <f t="shared" si="3"/>
        <v>17068.899903999998</v>
      </c>
    </row>
    <row r="44" spans="1:12" x14ac:dyDescent="0.25">
      <c r="C44" s="10">
        <v>0.249</v>
      </c>
      <c r="D44" t="s">
        <v>9</v>
      </c>
      <c r="E44">
        <v>131.20400000000001</v>
      </c>
      <c r="F44">
        <f t="shared" si="2"/>
        <v>-130.95500000000001</v>
      </c>
      <c r="G44">
        <f t="shared" si="3"/>
        <v>17149.212025000004</v>
      </c>
    </row>
    <row r="45" spans="1:12" x14ac:dyDescent="0.25">
      <c r="C45" s="10">
        <v>0.26900000000000002</v>
      </c>
      <c r="D45" t="s">
        <v>9</v>
      </c>
      <c r="E45">
        <v>131.20400000000001</v>
      </c>
      <c r="F45">
        <f t="shared" si="2"/>
        <v>-130.935</v>
      </c>
      <c r="G45">
        <f t="shared" si="3"/>
        <v>17143.974225000002</v>
      </c>
    </row>
    <row r="46" spans="1:12" x14ac:dyDescent="0.25">
      <c r="C46" s="10">
        <v>0.251</v>
      </c>
      <c r="D46" t="s">
        <v>9</v>
      </c>
      <c r="E46">
        <v>131.20400000000001</v>
      </c>
      <c r="F46">
        <f t="shared" si="2"/>
        <v>-130.953</v>
      </c>
      <c r="G46">
        <f t="shared" si="3"/>
        <v>17148.688209</v>
      </c>
    </row>
    <row r="47" spans="1:12" x14ac:dyDescent="0.25">
      <c r="C47" s="10">
        <v>0.19600000000000001</v>
      </c>
      <c r="D47" t="s">
        <v>9</v>
      </c>
      <c r="E47">
        <v>131.20400000000001</v>
      </c>
      <c r="F47">
        <f t="shared" si="2"/>
        <v>-131.00800000000001</v>
      </c>
      <c r="G47">
        <f t="shared" si="3"/>
        <v>17163.096064000001</v>
      </c>
    </row>
    <row r="48" spans="1:12" x14ac:dyDescent="0.25">
      <c r="C48" s="10">
        <v>0.05</v>
      </c>
      <c r="D48" t="s">
        <v>9</v>
      </c>
      <c r="E48">
        <v>131.20400000000001</v>
      </c>
      <c r="F48">
        <f t="shared" si="2"/>
        <v>-131.154</v>
      </c>
      <c r="G48">
        <f t="shared" si="3"/>
        <v>17201.371715999998</v>
      </c>
    </row>
    <row r="49" spans="1:12" x14ac:dyDescent="0.25">
      <c r="C49" s="11">
        <v>21.4</v>
      </c>
      <c r="E49">
        <v>131.20400000000001</v>
      </c>
      <c r="F49">
        <f t="shared" si="2"/>
        <v>-109.804</v>
      </c>
      <c r="G49">
        <f t="shared" si="3"/>
        <v>12056.918416</v>
      </c>
    </row>
    <row r="50" spans="1:12" x14ac:dyDescent="0.25">
      <c r="C50" s="11">
        <v>450</v>
      </c>
      <c r="E50">
        <v>131.20400000000001</v>
      </c>
      <c r="F50">
        <f t="shared" si="2"/>
        <v>318.79599999999999</v>
      </c>
      <c r="G50">
        <f t="shared" si="3"/>
        <v>101630.889616</v>
      </c>
    </row>
    <row r="51" spans="1:12" x14ac:dyDescent="0.25">
      <c r="C51" s="10">
        <v>0.36399999999999999</v>
      </c>
      <c r="D51" t="s">
        <v>9</v>
      </c>
      <c r="E51">
        <v>131.20400000000001</v>
      </c>
      <c r="F51">
        <f t="shared" si="2"/>
        <v>-130.84</v>
      </c>
      <c r="G51">
        <f t="shared" si="3"/>
        <v>17119.105600000003</v>
      </c>
    </row>
    <row r="52" spans="1:12" x14ac:dyDescent="0.25">
      <c r="C52" s="11">
        <v>20.5</v>
      </c>
      <c r="E52">
        <v>131.20400000000001</v>
      </c>
      <c r="F52">
        <f t="shared" si="2"/>
        <v>-110.70400000000001</v>
      </c>
      <c r="G52">
        <f t="shared" si="3"/>
        <v>12255.375616000001</v>
      </c>
    </row>
    <row r="53" spans="1:12" x14ac:dyDescent="0.25">
      <c r="C53" s="10">
        <v>0.22900000000000001</v>
      </c>
      <c r="D53" t="s">
        <v>9</v>
      </c>
      <c r="E53">
        <v>131.20400000000001</v>
      </c>
      <c r="F53">
        <f t="shared" si="2"/>
        <v>-130.97499999999999</v>
      </c>
      <c r="G53">
        <f t="shared" si="3"/>
        <v>17154.450624999998</v>
      </c>
    </row>
    <row r="56" spans="1:12" ht="17.25" x14ac:dyDescent="0.25">
      <c r="A56" s="4" t="s">
        <v>4</v>
      </c>
      <c r="B56" s="4" t="s">
        <v>14</v>
      </c>
      <c r="C56" s="4" t="s">
        <v>0</v>
      </c>
      <c r="D56" s="4" t="s">
        <v>8</v>
      </c>
      <c r="E56" s="4" t="s">
        <v>1</v>
      </c>
      <c r="F56" s="4" t="s">
        <v>2</v>
      </c>
      <c r="G56" s="5" t="s">
        <v>11</v>
      </c>
      <c r="H56" s="6" t="s">
        <v>12</v>
      </c>
      <c r="I56" s="6" t="s">
        <v>10</v>
      </c>
      <c r="J56" s="6" t="s">
        <v>3</v>
      </c>
      <c r="K56" s="6" t="s">
        <v>7</v>
      </c>
      <c r="L56" s="6" t="s">
        <v>15</v>
      </c>
    </row>
    <row r="57" spans="1:12" x14ac:dyDescent="0.25">
      <c r="A57" t="s">
        <v>36</v>
      </c>
      <c r="B57" t="s">
        <v>16</v>
      </c>
      <c r="C57" s="12">
        <v>0.96699999999999997</v>
      </c>
      <c r="E57">
        <f>AVERAGE(C57:C74)</f>
        <v>1223.7605555555556</v>
      </c>
      <c r="F57">
        <f>C57-E57</f>
        <v>-1222.7935555555555</v>
      </c>
      <c r="G57">
        <f>POWER(F57,2)</f>
        <v>1495224.0795081973</v>
      </c>
      <c r="H57" s="3">
        <f>SUM(G57:G74)</f>
        <v>90155261.46479243</v>
      </c>
      <c r="I57" s="3">
        <v>18</v>
      </c>
      <c r="J57" s="3">
        <f>SQRT((1/(I57-1)*H57))</f>
        <v>2302.878779788366</v>
      </c>
      <c r="K57" s="7">
        <f>E57+(SQRT((1/0.05)-1)*(J57/SQRT(I57)))</f>
        <v>3589.7435884334745</v>
      </c>
      <c r="L57" s="4">
        <f>E57+(SQRT((1/0.1)-1)*(J57/SQRT(I57)))</f>
        <v>2852.1417569945115</v>
      </c>
    </row>
    <row r="58" spans="1:12" x14ac:dyDescent="0.25">
      <c r="C58" s="9">
        <v>0.754</v>
      </c>
      <c r="E58">
        <v>1223.7605555555556</v>
      </c>
      <c r="F58">
        <f t="shared" ref="F58:F74" si="4">C58-E58</f>
        <v>-1223.0065555555557</v>
      </c>
      <c r="G58">
        <f t="shared" ref="G58:G74" si="5">POWER(F58,2)</f>
        <v>1495745.0349318646</v>
      </c>
    </row>
    <row r="59" spans="1:12" x14ac:dyDescent="0.25">
      <c r="C59" s="9">
        <v>28.5</v>
      </c>
      <c r="E59">
        <v>1223.7605555555556</v>
      </c>
      <c r="F59">
        <f t="shared" si="4"/>
        <v>-1195.2605555555556</v>
      </c>
      <c r="G59">
        <f t="shared" si="5"/>
        <v>1428647.7956669754</v>
      </c>
    </row>
    <row r="60" spans="1:12" x14ac:dyDescent="0.25">
      <c r="C60" s="9">
        <v>6500</v>
      </c>
      <c r="E60">
        <v>1223.7605555555556</v>
      </c>
      <c r="F60">
        <f t="shared" si="4"/>
        <v>5276.2394444444444</v>
      </c>
      <c r="G60">
        <f t="shared" si="5"/>
        <v>27838702.67511142</v>
      </c>
    </row>
    <row r="61" spans="1:12" x14ac:dyDescent="0.25">
      <c r="C61" s="9">
        <v>1810</v>
      </c>
      <c r="E61">
        <v>1223.7605555555556</v>
      </c>
      <c r="F61">
        <f t="shared" si="4"/>
        <v>586.23944444444442</v>
      </c>
      <c r="G61">
        <f t="shared" si="5"/>
        <v>343676.68622253084</v>
      </c>
    </row>
    <row r="62" spans="1:12" x14ac:dyDescent="0.25">
      <c r="C62" s="8">
        <v>2100</v>
      </c>
      <c r="E62">
        <v>1223.7605555555556</v>
      </c>
      <c r="F62">
        <f t="shared" si="4"/>
        <v>876.23944444444442</v>
      </c>
      <c r="G62">
        <f t="shared" si="5"/>
        <v>767795.56400030863</v>
      </c>
    </row>
    <row r="63" spans="1:12" x14ac:dyDescent="0.25">
      <c r="C63" s="8">
        <v>213</v>
      </c>
      <c r="E63">
        <v>1223.7605555555556</v>
      </c>
      <c r="F63">
        <f t="shared" si="4"/>
        <v>-1010.7605555555556</v>
      </c>
      <c r="G63">
        <f t="shared" si="5"/>
        <v>1021636.9006669754</v>
      </c>
    </row>
    <row r="64" spans="1:12" x14ac:dyDescent="0.25">
      <c r="C64" s="9">
        <v>320</v>
      </c>
      <c r="E64">
        <v>1223.7605555555556</v>
      </c>
      <c r="F64">
        <f t="shared" si="4"/>
        <v>-903.76055555555558</v>
      </c>
      <c r="G64">
        <f t="shared" si="5"/>
        <v>816783.14177808643</v>
      </c>
    </row>
    <row r="65" spans="1:12" x14ac:dyDescent="0.25">
      <c r="C65" s="8">
        <v>0.249</v>
      </c>
      <c r="D65" t="s">
        <v>9</v>
      </c>
      <c r="E65">
        <v>1223.7605555555556</v>
      </c>
      <c r="F65">
        <f t="shared" si="4"/>
        <v>-1223.5115555555556</v>
      </c>
      <c r="G65">
        <f t="shared" si="5"/>
        <v>1496980.5265779754</v>
      </c>
    </row>
    <row r="66" spans="1:12" x14ac:dyDescent="0.25">
      <c r="C66" s="9">
        <v>8.69</v>
      </c>
      <c r="E66">
        <v>1223.7605555555556</v>
      </c>
      <c r="F66">
        <f t="shared" si="4"/>
        <v>-1215.0705555555555</v>
      </c>
      <c r="G66">
        <f t="shared" si="5"/>
        <v>1476396.4549780863</v>
      </c>
    </row>
    <row r="67" spans="1:12" x14ac:dyDescent="0.25">
      <c r="C67" s="9">
        <v>299</v>
      </c>
      <c r="E67">
        <v>1223.7605555555556</v>
      </c>
      <c r="F67">
        <f t="shared" si="4"/>
        <v>-924.76055555555558</v>
      </c>
      <c r="G67">
        <f t="shared" si="5"/>
        <v>855182.08511141979</v>
      </c>
    </row>
    <row r="68" spans="1:12" x14ac:dyDescent="0.25">
      <c r="C68" s="9">
        <v>0.47599999999999998</v>
      </c>
      <c r="E68">
        <v>1223.7605555555556</v>
      </c>
      <c r="F68">
        <f t="shared" si="4"/>
        <v>-1223.2845555555555</v>
      </c>
      <c r="G68">
        <f t="shared" si="5"/>
        <v>1496425.1038607529</v>
      </c>
    </row>
    <row r="69" spans="1:12" x14ac:dyDescent="0.25">
      <c r="C69" s="8">
        <v>4.3</v>
      </c>
      <c r="E69">
        <v>1223.7605555555556</v>
      </c>
      <c r="F69">
        <f t="shared" si="4"/>
        <v>-1219.4605555555556</v>
      </c>
      <c r="G69">
        <f t="shared" si="5"/>
        <v>1487084.0465558644</v>
      </c>
    </row>
    <row r="70" spans="1:12" x14ac:dyDescent="0.25">
      <c r="C70" s="9">
        <v>250</v>
      </c>
      <c r="E70">
        <v>1223.7605555555556</v>
      </c>
      <c r="F70">
        <f t="shared" si="4"/>
        <v>-973.76055555555558</v>
      </c>
      <c r="G70">
        <f t="shared" si="5"/>
        <v>948209.61955586425</v>
      </c>
    </row>
    <row r="71" spans="1:12" x14ac:dyDescent="0.25">
      <c r="C71" s="9">
        <v>7900</v>
      </c>
      <c r="E71">
        <v>1223.7605555555556</v>
      </c>
      <c r="F71">
        <f t="shared" si="4"/>
        <v>6676.2394444444444</v>
      </c>
      <c r="G71">
        <f t="shared" si="5"/>
        <v>44572173.119555861</v>
      </c>
    </row>
    <row r="72" spans="1:12" x14ac:dyDescent="0.25">
      <c r="C72" s="9">
        <v>0.754</v>
      </c>
      <c r="E72">
        <v>1223.7605555555556</v>
      </c>
      <c r="F72">
        <f t="shared" si="4"/>
        <v>-1223.0065555555557</v>
      </c>
      <c r="G72">
        <f t="shared" si="5"/>
        <v>1495745.0349318646</v>
      </c>
    </row>
    <row r="73" spans="1:12" x14ac:dyDescent="0.25">
      <c r="C73" s="9">
        <v>2040</v>
      </c>
      <c r="E73">
        <v>1223.7605555555556</v>
      </c>
      <c r="F73">
        <f t="shared" si="4"/>
        <v>816.23944444444442</v>
      </c>
      <c r="G73">
        <f t="shared" si="5"/>
        <v>666246.83066697523</v>
      </c>
    </row>
    <row r="74" spans="1:12" x14ac:dyDescent="0.25">
      <c r="C74" s="9">
        <v>551</v>
      </c>
      <c r="E74">
        <v>1223.7605555555556</v>
      </c>
      <c r="F74">
        <f t="shared" si="4"/>
        <v>-672.76055555555558</v>
      </c>
      <c r="G74">
        <f t="shared" si="5"/>
        <v>452606.76511141978</v>
      </c>
    </row>
    <row r="78" spans="1:12" ht="17.25" x14ac:dyDescent="0.25">
      <c r="A78" s="4" t="s">
        <v>4</v>
      </c>
      <c r="B78" s="4" t="s">
        <v>14</v>
      </c>
      <c r="C78" s="4" t="s">
        <v>0</v>
      </c>
      <c r="D78" s="4" t="s">
        <v>8</v>
      </c>
      <c r="E78" s="4" t="s">
        <v>1</v>
      </c>
      <c r="F78" s="4" t="s">
        <v>2</v>
      </c>
      <c r="G78" s="5" t="s">
        <v>11</v>
      </c>
      <c r="H78" s="6" t="s">
        <v>12</v>
      </c>
      <c r="I78" s="6" t="s">
        <v>10</v>
      </c>
      <c r="J78" s="6" t="s">
        <v>3</v>
      </c>
      <c r="K78" s="6" t="s">
        <v>7</v>
      </c>
      <c r="L78" s="6" t="s">
        <v>15</v>
      </c>
    </row>
    <row r="79" spans="1:12" x14ac:dyDescent="0.25">
      <c r="A79" t="s">
        <v>36</v>
      </c>
      <c r="B79" t="s">
        <v>20</v>
      </c>
      <c r="C79" s="9">
        <v>689</v>
      </c>
      <c r="E79">
        <f>AVERAGE(C79:C97)</f>
        <v>556.15599999999995</v>
      </c>
      <c r="F79">
        <f>C79-E79</f>
        <v>132.84400000000005</v>
      </c>
      <c r="G79">
        <f>POWER(F79,2)</f>
        <v>17647.528336000014</v>
      </c>
      <c r="H79" s="3">
        <f>SUM(G79:G97)</f>
        <v>68664230.173231989</v>
      </c>
      <c r="I79" s="3">
        <v>19</v>
      </c>
      <c r="J79" s="3">
        <f>SQRT((1/(I79-1)*H79))</f>
        <v>1953.1204402361989</v>
      </c>
      <c r="K79" s="7">
        <f>E79+(SQRT((1/0.05)-1)*(J79/SQRT(I79)))</f>
        <v>2509.2764402361991</v>
      </c>
      <c r="L79" s="4">
        <f>E79+(SQRT((1/0.1)-1)*(J79/SQRT(I79)))</f>
        <v>1900.3856774031465</v>
      </c>
    </row>
    <row r="80" spans="1:12" x14ac:dyDescent="0.25">
      <c r="C80" s="9">
        <v>8.73</v>
      </c>
      <c r="E80">
        <v>556.15599999999995</v>
      </c>
      <c r="F80">
        <f>C80-E80</f>
        <v>-547.42599999999993</v>
      </c>
      <c r="G80">
        <f t="shared" ref="G80:G97" si="6">POWER(F80,2)</f>
        <v>299675.22547599993</v>
      </c>
    </row>
    <row r="81" spans="3:7" x14ac:dyDescent="0.25">
      <c r="C81" s="8">
        <v>190</v>
      </c>
      <c r="E81">
        <v>556.15599999999995</v>
      </c>
      <c r="F81">
        <f t="shared" ref="F81:F97" si="7">C81-E81</f>
        <v>-366.15599999999995</v>
      </c>
      <c r="G81">
        <f t="shared" si="6"/>
        <v>134070.21633599995</v>
      </c>
    </row>
    <row r="82" spans="3:7" x14ac:dyDescent="0.25">
      <c r="C82" s="8">
        <v>540</v>
      </c>
      <c r="E82">
        <v>556.15599999999995</v>
      </c>
      <c r="F82">
        <f t="shared" si="7"/>
        <v>-16.155999999999949</v>
      </c>
      <c r="G82">
        <f t="shared" si="6"/>
        <v>261.01633599999838</v>
      </c>
    </row>
    <row r="83" spans="3:7" x14ac:dyDescent="0.25">
      <c r="C83" s="8">
        <v>34</v>
      </c>
      <c r="E83">
        <v>556.15599999999995</v>
      </c>
      <c r="F83">
        <f t="shared" si="7"/>
        <v>-522.15599999999995</v>
      </c>
      <c r="G83">
        <f t="shared" si="6"/>
        <v>272646.88833599997</v>
      </c>
    </row>
    <row r="84" spans="3:7" x14ac:dyDescent="0.25">
      <c r="C84" s="9">
        <v>6.36</v>
      </c>
      <c r="E84">
        <v>556.15599999999995</v>
      </c>
      <c r="F84">
        <f t="shared" si="7"/>
        <v>-549.79599999999994</v>
      </c>
      <c r="G84">
        <f t="shared" si="6"/>
        <v>302275.64161599992</v>
      </c>
    </row>
    <row r="85" spans="3:7" x14ac:dyDescent="0.25">
      <c r="C85" s="9">
        <v>0.70399999999999996</v>
      </c>
      <c r="E85">
        <v>556.15599999999995</v>
      </c>
      <c r="F85">
        <f t="shared" si="7"/>
        <v>-555.452</v>
      </c>
      <c r="G85">
        <f t="shared" si="6"/>
        <v>308526.92430399999</v>
      </c>
    </row>
    <row r="86" spans="3:7" x14ac:dyDescent="0.25">
      <c r="C86" s="9">
        <v>130</v>
      </c>
      <c r="E86">
        <v>556.15599999999995</v>
      </c>
      <c r="F86">
        <f t="shared" si="7"/>
        <v>-426.15599999999995</v>
      </c>
      <c r="G86">
        <f t="shared" si="6"/>
        <v>181608.93633599996</v>
      </c>
    </row>
    <row r="87" spans="3:7" x14ac:dyDescent="0.25">
      <c r="C87" s="9">
        <v>2.48</v>
      </c>
      <c r="E87">
        <v>556.15599999999995</v>
      </c>
      <c r="F87">
        <f t="shared" si="7"/>
        <v>-553.67599999999993</v>
      </c>
      <c r="G87">
        <f t="shared" si="6"/>
        <v>306557.11297599995</v>
      </c>
    </row>
    <row r="88" spans="3:7" x14ac:dyDescent="0.25">
      <c r="C88" s="9">
        <v>1.1100000000000001</v>
      </c>
      <c r="E88">
        <v>556.15599999999995</v>
      </c>
      <c r="F88">
        <f t="shared" si="7"/>
        <v>-555.04599999999994</v>
      </c>
      <c r="G88">
        <f t="shared" si="6"/>
        <v>308076.06211599993</v>
      </c>
    </row>
    <row r="89" spans="3:7" x14ac:dyDescent="0.25">
      <c r="C89" s="9">
        <v>2.31</v>
      </c>
      <c r="E89">
        <v>556.15599999999995</v>
      </c>
      <c r="F89">
        <f t="shared" si="7"/>
        <v>-553.846</v>
      </c>
      <c r="G89">
        <f t="shared" si="6"/>
        <v>306745.39171599998</v>
      </c>
    </row>
    <row r="90" spans="3:7" x14ac:dyDescent="0.25">
      <c r="C90" s="9">
        <v>321</v>
      </c>
      <c r="E90">
        <v>556.15599999999995</v>
      </c>
      <c r="F90">
        <f t="shared" si="7"/>
        <v>-235.15599999999995</v>
      </c>
      <c r="G90">
        <f t="shared" si="6"/>
        <v>55298.344335999973</v>
      </c>
    </row>
    <row r="91" spans="3:7" x14ac:dyDescent="0.25">
      <c r="C91" s="9">
        <v>3</v>
      </c>
      <c r="D91" t="s">
        <v>9</v>
      </c>
      <c r="E91">
        <v>556.15599999999995</v>
      </c>
      <c r="F91">
        <f t="shared" si="7"/>
        <v>-553.15599999999995</v>
      </c>
      <c r="G91">
        <f t="shared" si="6"/>
        <v>305981.56033599994</v>
      </c>
    </row>
    <row r="92" spans="3:7" x14ac:dyDescent="0.25">
      <c r="C92" s="9">
        <v>3.37</v>
      </c>
      <c r="E92">
        <v>556.15599999999995</v>
      </c>
      <c r="F92">
        <f t="shared" si="7"/>
        <v>-552.78599999999994</v>
      </c>
      <c r="G92">
        <f t="shared" si="6"/>
        <v>305572.36179599992</v>
      </c>
    </row>
    <row r="93" spans="3:7" x14ac:dyDescent="0.25">
      <c r="C93" s="9">
        <v>12.3</v>
      </c>
      <c r="E93">
        <v>556.15599999999995</v>
      </c>
      <c r="F93">
        <f t="shared" si="7"/>
        <v>-543.85599999999999</v>
      </c>
      <c r="G93">
        <f t="shared" si="6"/>
        <v>295779.34873600001</v>
      </c>
    </row>
    <row r="94" spans="3:7" x14ac:dyDescent="0.25">
      <c r="C94" s="8">
        <v>1.6</v>
      </c>
      <c r="E94">
        <v>556.15599999999995</v>
      </c>
      <c r="F94">
        <f t="shared" si="7"/>
        <v>-554.55599999999993</v>
      </c>
      <c r="G94">
        <f t="shared" si="6"/>
        <v>307532.35713599989</v>
      </c>
    </row>
    <row r="95" spans="3:7" x14ac:dyDescent="0.25">
      <c r="C95" s="9">
        <v>8580</v>
      </c>
      <c r="E95">
        <v>556.15599999999995</v>
      </c>
      <c r="F95">
        <f t="shared" si="7"/>
        <v>8023.8440000000001</v>
      </c>
      <c r="G95">
        <f t="shared" si="6"/>
        <v>64382072.536335997</v>
      </c>
    </row>
    <row r="96" spans="3:7" x14ac:dyDescent="0.25">
      <c r="C96" s="9">
        <v>15.6</v>
      </c>
      <c r="E96">
        <v>556.15599999999995</v>
      </c>
      <c r="F96">
        <f t="shared" si="7"/>
        <v>-540.55599999999993</v>
      </c>
      <c r="G96">
        <f t="shared" si="6"/>
        <v>292200.78913599992</v>
      </c>
    </row>
    <row r="97" spans="1:12" x14ac:dyDescent="0.25">
      <c r="C97" s="9">
        <v>25.4</v>
      </c>
      <c r="E97">
        <v>556.15599999999995</v>
      </c>
      <c r="F97">
        <f t="shared" si="7"/>
        <v>-530.75599999999997</v>
      </c>
      <c r="G97">
        <f t="shared" si="6"/>
        <v>281701.93153599999</v>
      </c>
    </row>
    <row r="101" spans="1:12" ht="17.25" x14ac:dyDescent="0.25">
      <c r="A101" s="4" t="s">
        <v>4</v>
      </c>
      <c r="B101" s="4" t="s">
        <v>14</v>
      </c>
      <c r="C101" s="4" t="s">
        <v>0</v>
      </c>
      <c r="D101" s="4" t="s">
        <v>8</v>
      </c>
      <c r="E101" s="4" t="s">
        <v>1</v>
      </c>
      <c r="F101" s="4" t="s">
        <v>2</v>
      </c>
      <c r="G101" s="5" t="s">
        <v>11</v>
      </c>
      <c r="H101" s="6" t="s">
        <v>12</v>
      </c>
      <c r="I101" s="6" t="s">
        <v>10</v>
      </c>
      <c r="J101" s="6" t="s">
        <v>3</v>
      </c>
      <c r="K101" s="6" t="s">
        <v>7</v>
      </c>
      <c r="L101" s="6" t="s">
        <v>15</v>
      </c>
    </row>
    <row r="102" spans="1:12" x14ac:dyDescent="0.25">
      <c r="D102" t="s">
        <v>22</v>
      </c>
    </row>
    <row r="103" spans="1:12" x14ac:dyDescent="0.25">
      <c r="A103" t="s">
        <v>37</v>
      </c>
      <c r="B103" t="s">
        <v>21</v>
      </c>
      <c r="C103" s="8">
        <v>13</v>
      </c>
      <c r="D103" t="s">
        <v>9</v>
      </c>
      <c r="E103">
        <f>AVERAGE(C103:C190)</f>
        <v>10.378102272727277</v>
      </c>
      <c r="F103">
        <f>C103-E103</f>
        <v>2.6218977272727226</v>
      </c>
      <c r="G103">
        <f t="shared" ref="G103:G166" si="8">POWER(F103,2)</f>
        <v>6.8743476922778681</v>
      </c>
      <c r="H103" s="3">
        <f>SUM(G103:G190)</f>
        <v>66195.635936079532</v>
      </c>
      <c r="I103" s="3">
        <v>88</v>
      </c>
      <c r="J103" s="3">
        <f>SQRT((1/(I103-1)*H103))</f>
        <v>27.583860835199026</v>
      </c>
      <c r="K103" s="7">
        <f>E103+(SQRT((1/0.05)-1)*(J103/SQRT(I103)))</f>
        <v>23.195224251893602</v>
      </c>
      <c r="L103" s="4">
        <f>E103+(SQRT((1/0.1)-1)*(J103/SQRT(I103)))</f>
        <v>19.199450607604128</v>
      </c>
    </row>
    <row r="104" spans="1:12" x14ac:dyDescent="0.25">
      <c r="C104" s="8">
        <v>13</v>
      </c>
      <c r="D104" t="s">
        <v>9</v>
      </c>
      <c r="E104">
        <v>10.378102272727277</v>
      </c>
      <c r="F104">
        <f>C104-E104</f>
        <v>2.6218977272727226</v>
      </c>
      <c r="G104">
        <f t="shared" si="8"/>
        <v>6.8743476922778681</v>
      </c>
    </row>
    <row r="105" spans="1:12" x14ac:dyDescent="0.25">
      <c r="C105" s="8">
        <v>0.37</v>
      </c>
      <c r="E105">
        <v>10.378102272727277</v>
      </c>
      <c r="F105">
        <f t="shared" ref="F105:F168" si="9">C105-E105</f>
        <v>-10.008102272727278</v>
      </c>
      <c r="G105">
        <f t="shared" si="8"/>
        <v>100.16211110136891</v>
      </c>
    </row>
    <row r="106" spans="1:12" x14ac:dyDescent="0.25">
      <c r="C106" s="8">
        <v>0.43</v>
      </c>
      <c r="E106">
        <v>10.378102272727277</v>
      </c>
      <c r="F106">
        <f t="shared" si="9"/>
        <v>-9.9481022727272777</v>
      </c>
      <c r="G106">
        <f t="shared" si="8"/>
        <v>98.964738828641629</v>
      </c>
    </row>
    <row r="107" spans="1:12" x14ac:dyDescent="0.25">
      <c r="C107" s="9">
        <v>0.72699999999999998</v>
      </c>
      <c r="E107">
        <v>10.378102272727277</v>
      </c>
      <c r="F107">
        <f t="shared" si="9"/>
        <v>-9.6511022727272771</v>
      </c>
      <c r="G107">
        <f t="shared" si="8"/>
        <v>93.14377507864161</v>
      </c>
    </row>
    <row r="108" spans="1:12" x14ac:dyDescent="0.25">
      <c r="C108" s="9">
        <v>0.433</v>
      </c>
      <c r="E108">
        <v>10.378102272727277</v>
      </c>
      <c r="F108">
        <f t="shared" si="9"/>
        <v>-9.9451022727272775</v>
      </c>
      <c r="G108">
        <f t="shared" si="8"/>
        <v>98.905059215005267</v>
      </c>
    </row>
    <row r="109" spans="1:12" x14ac:dyDescent="0.25">
      <c r="C109" s="9">
        <v>2.69</v>
      </c>
      <c r="E109">
        <v>10.378102272727277</v>
      </c>
      <c r="F109">
        <f t="shared" si="9"/>
        <v>-7.6881022727272779</v>
      </c>
      <c r="G109">
        <f t="shared" si="8"/>
        <v>59.106916555914339</v>
      </c>
    </row>
    <row r="110" spans="1:12" x14ac:dyDescent="0.25">
      <c r="C110" s="8">
        <v>1.57</v>
      </c>
      <c r="E110">
        <v>10.378102272727277</v>
      </c>
      <c r="F110">
        <f t="shared" si="9"/>
        <v>-8.8081022727272771</v>
      </c>
      <c r="G110">
        <f t="shared" si="8"/>
        <v>77.582665646823429</v>
      </c>
    </row>
    <row r="111" spans="1:12" x14ac:dyDescent="0.25">
      <c r="C111" s="8">
        <v>0.63100000000000001</v>
      </c>
      <c r="E111">
        <v>10.378102272727277</v>
      </c>
      <c r="F111">
        <f t="shared" si="9"/>
        <v>-9.7471022727272771</v>
      </c>
      <c r="G111">
        <f t="shared" si="8"/>
        <v>95.006002715005252</v>
      </c>
    </row>
    <row r="112" spans="1:12" x14ac:dyDescent="0.25">
      <c r="C112" s="8">
        <v>0.35599999999999998</v>
      </c>
      <c r="D112" t="s">
        <v>9</v>
      </c>
      <c r="E112">
        <v>10.378102272727277</v>
      </c>
      <c r="F112">
        <f t="shared" si="9"/>
        <v>-10.022102272727277</v>
      </c>
      <c r="G112">
        <f t="shared" si="8"/>
        <v>100.44253396500527</v>
      </c>
    </row>
    <row r="113" spans="3:7" x14ac:dyDescent="0.25">
      <c r="C113" s="8">
        <v>1.1499999999999999</v>
      </c>
      <c r="D113" t="s">
        <v>9</v>
      </c>
      <c r="E113">
        <v>10.378102272727277</v>
      </c>
      <c r="F113">
        <f t="shared" si="9"/>
        <v>-9.228102272727277</v>
      </c>
      <c r="G113">
        <f t="shared" si="8"/>
        <v>85.15787155591434</v>
      </c>
    </row>
    <row r="114" spans="3:7" x14ac:dyDescent="0.25">
      <c r="C114" s="8">
        <v>1.1399999999999999</v>
      </c>
      <c r="D114" t="s">
        <v>9</v>
      </c>
      <c r="E114">
        <v>10.378102272727277</v>
      </c>
      <c r="F114">
        <f t="shared" si="9"/>
        <v>-9.2381022727272768</v>
      </c>
      <c r="G114">
        <f t="shared" si="8"/>
        <v>85.342533601368871</v>
      </c>
    </row>
    <row r="115" spans="3:7" x14ac:dyDescent="0.25">
      <c r="C115" s="8">
        <v>0.58899999999999997</v>
      </c>
      <c r="E115">
        <v>10.378102272727277</v>
      </c>
      <c r="F115">
        <f t="shared" si="9"/>
        <v>-9.789102272727277</v>
      </c>
      <c r="G115">
        <f t="shared" si="8"/>
        <v>95.826523305914336</v>
      </c>
    </row>
    <row r="116" spans="3:7" x14ac:dyDescent="0.25">
      <c r="C116" s="8">
        <v>0.55600000000000005</v>
      </c>
      <c r="E116">
        <v>10.378102272727277</v>
      </c>
      <c r="F116">
        <f t="shared" si="9"/>
        <v>-9.8221022727272782</v>
      </c>
      <c r="G116">
        <f t="shared" si="8"/>
        <v>96.473693055914367</v>
      </c>
    </row>
    <row r="117" spans="3:7" x14ac:dyDescent="0.25">
      <c r="C117" s="8">
        <v>8.7999999999999995E-2</v>
      </c>
      <c r="E117">
        <v>10.378102272727277</v>
      </c>
      <c r="F117">
        <f t="shared" si="9"/>
        <v>-10.290102272727278</v>
      </c>
      <c r="G117">
        <f t="shared" si="8"/>
        <v>105.8862047831871</v>
      </c>
    </row>
    <row r="118" spans="3:7" x14ac:dyDescent="0.25">
      <c r="C118" s="9">
        <v>136</v>
      </c>
      <c r="E118">
        <v>10.378102272727277</v>
      </c>
      <c r="F118">
        <f t="shared" si="9"/>
        <v>125.62189772727272</v>
      </c>
      <c r="G118">
        <f t="shared" si="8"/>
        <v>15780.861188601368</v>
      </c>
    </row>
    <row r="119" spans="3:7" x14ac:dyDescent="0.25">
      <c r="C119" s="8">
        <v>16</v>
      </c>
      <c r="E119">
        <v>10.378102272727277</v>
      </c>
      <c r="F119">
        <f t="shared" si="9"/>
        <v>5.6218977272727226</v>
      </c>
      <c r="G119">
        <f t="shared" si="8"/>
        <v>31.605734055914205</v>
      </c>
    </row>
    <row r="120" spans="3:7" x14ac:dyDescent="0.25">
      <c r="C120" s="9">
        <v>20.5</v>
      </c>
      <c r="E120">
        <v>10.378102272727277</v>
      </c>
      <c r="F120">
        <f t="shared" si="9"/>
        <v>10.121897727272723</v>
      </c>
      <c r="G120">
        <f t="shared" si="8"/>
        <v>102.4528136013687</v>
      </c>
    </row>
    <row r="121" spans="3:7" x14ac:dyDescent="0.25">
      <c r="C121" s="9">
        <v>13.2</v>
      </c>
      <c r="E121">
        <v>10.378102272727277</v>
      </c>
      <c r="F121">
        <f t="shared" si="9"/>
        <v>2.8218977272727219</v>
      </c>
      <c r="G121">
        <f t="shared" si="8"/>
        <v>7.9631067831869533</v>
      </c>
    </row>
    <row r="122" spans="3:7" x14ac:dyDescent="0.25">
      <c r="C122" s="9">
        <v>4.8600000000000003</v>
      </c>
      <c r="E122">
        <v>10.378102272727277</v>
      </c>
      <c r="F122">
        <f t="shared" si="9"/>
        <v>-5.518102272727277</v>
      </c>
      <c r="G122">
        <f t="shared" si="8"/>
        <v>30.449452692277941</v>
      </c>
    </row>
    <row r="123" spans="3:7" x14ac:dyDescent="0.25">
      <c r="C123" s="9">
        <v>16.2</v>
      </c>
      <c r="E123">
        <v>10.378102272727277</v>
      </c>
      <c r="F123">
        <f t="shared" si="9"/>
        <v>5.8218977272727219</v>
      </c>
      <c r="G123">
        <f t="shared" si="8"/>
        <v>33.894493146823287</v>
      </c>
    </row>
    <row r="124" spans="3:7" x14ac:dyDescent="0.25">
      <c r="C124" s="8">
        <v>5.44</v>
      </c>
      <c r="E124">
        <v>10.378102272727277</v>
      </c>
      <c r="F124">
        <f t="shared" si="9"/>
        <v>-4.938102272727277</v>
      </c>
      <c r="G124">
        <f t="shared" si="8"/>
        <v>24.3848540559143</v>
      </c>
    </row>
    <row r="125" spans="3:7" x14ac:dyDescent="0.25">
      <c r="C125" s="8">
        <v>190</v>
      </c>
      <c r="E125">
        <v>10.378102272727277</v>
      </c>
      <c r="F125">
        <f t="shared" si="9"/>
        <v>179.62189772727271</v>
      </c>
      <c r="G125">
        <f t="shared" si="8"/>
        <v>32264.026143146817</v>
      </c>
    </row>
    <row r="126" spans="3:7" x14ac:dyDescent="0.25">
      <c r="C126" s="8">
        <v>2.87</v>
      </c>
      <c r="E126">
        <v>10.378102272727277</v>
      </c>
      <c r="F126">
        <f t="shared" si="9"/>
        <v>-7.5081022727272773</v>
      </c>
      <c r="G126">
        <f t="shared" si="8"/>
        <v>56.37159973773251</v>
      </c>
    </row>
    <row r="127" spans="3:7" x14ac:dyDescent="0.25">
      <c r="C127" s="8">
        <v>84.1</v>
      </c>
      <c r="E127">
        <v>10.378102272727277</v>
      </c>
      <c r="F127">
        <f t="shared" si="9"/>
        <v>73.721897727272719</v>
      </c>
      <c r="G127">
        <f t="shared" si="8"/>
        <v>5434.9182045104581</v>
      </c>
    </row>
    <row r="128" spans="3:7" x14ac:dyDescent="0.25">
      <c r="C128" s="8">
        <v>51.2</v>
      </c>
      <c r="E128">
        <v>10.378102272727277</v>
      </c>
      <c r="F128">
        <f t="shared" si="9"/>
        <v>40.821897727272727</v>
      </c>
      <c r="G128">
        <f t="shared" si="8"/>
        <v>1666.4273340559143</v>
      </c>
    </row>
    <row r="129" spans="3:7" x14ac:dyDescent="0.25">
      <c r="C129" s="9">
        <v>1.1100000000000001</v>
      </c>
      <c r="E129">
        <v>10.378102272727277</v>
      </c>
      <c r="F129">
        <f t="shared" si="9"/>
        <v>-9.2681022727272779</v>
      </c>
      <c r="G129">
        <f t="shared" si="8"/>
        <v>85.89771973773253</v>
      </c>
    </row>
    <row r="130" spans="3:7" x14ac:dyDescent="0.25">
      <c r="C130" s="9">
        <v>0.27100000000000002</v>
      </c>
      <c r="E130">
        <v>10.378102272727277</v>
      </c>
      <c r="F130">
        <f t="shared" si="9"/>
        <v>-10.107102272727277</v>
      </c>
      <c r="G130">
        <f t="shared" si="8"/>
        <v>102.15351635136888</v>
      </c>
    </row>
    <row r="131" spans="3:7" x14ac:dyDescent="0.25">
      <c r="C131" s="8">
        <v>12.8</v>
      </c>
      <c r="E131">
        <v>10.378102272727277</v>
      </c>
      <c r="F131">
        <f t="shared" si="9"/>
        <v>2.4218977272727233</v>
      </c>
      <c r="G131">
        <f t="shared" si="8"/>
        <v>5.865588601368783</v>
      </c>
    </row>
    <row r="132" spans="3:7" x14ac:dyDescent="0.25">
      <c r="C132" s="9">
        <v>1.66</v>
      </c>
      <c r="E132">
        <v>10.378102272727277</v>
      </c>
      <c r="F132">
        <f t="shared" si="9"/>
        <v>-8.7181022727272772</v>
      </c>
      <c r="G132">
        <f t="shared" si="8"/>
        <v>76.005307237732509</v>
      </c>
    </row>
    <row r="133" spans="3:7" x14ac:dyDescent="0.25">
      <c r="C133" s="9">
        <v>1.05</v>
      </c>
      <c r="E133">
        <v>10.378102272727277</v>
      </c>
      <c r="F133">
        <f t="shared" si="9"/>
        <v>-9.3281022727272767</v>
      </c>
      <c r="G133">
        <f t="shared" si="8"/>
        <v>87.013492010459785</v>
      </c>
    </row>
    <row r="134" spans="3:7" x14ac:dyDescent="0.25">
      <c r="C134" s="8">
        <v>0.79900000000000004</v>
      </c>
      <c r="E134">
        <v>10.378102272727277</v>
      </c>
      <c r="F134">
        <f t="shared" si="9"/>
        <v>-9.5791022727272779</v>
      </c>
      <c r="G134">
        <f t="shared" si="8"/>
        <v>91.759200351368904</v>
      </c>
    </row>
    <row r="135" spans="3:7" x14ac:dyDescent="0.25">
      <c r="C135" s="8">
        <v>0.33</v>
      </c>
      <c r="D135" t="s">
        <v>9</v>
      </c>
      <c r="E135">
        <v>10.378102272727277</v>
      </c>
      <c r="F135">
        <f t="shared" si="9"/>
        <v>-10.048102272727277</v>
      </c>
      <c r="G135">
        <f t="shared" si="8"/>
        <v>100.96435928318708</v>
      </c>
    </row>
    <row r="136" spans="3:7" x14ac:dyDescent="0.25">
      <c r="C136" s="9">
        <v>8.75</v>
      </c>
      <c r="E136">
        <v>10.378102272727277</v>
      </c>
      <c r="F136">
        <f t="shared" si="9"/>
        <v>-1.6281022727272774</v>
      </c>
      <c r="G136">
        <f t="shared" si="8"/>
        <v>2.6507170104597257</v>
      </c>
    </row>
    <row r="137" spans="3:7" x14ac:dyDescent="0.25">
      <c r="C137" s="8">
        <v>2.59</v>
      </c>
      <c r="E137">
        <v>10.378102272727277</v>
      </c>
      <c r="F137">
        <f t="shared" si="9"/>
        <v>-7.7881022727272775</v>
      </c>
      <c r="G137">
        <f t="shared" si="8"/>
        <v>60.654537010459784</v>
      </c>
    </row>
    <row r="138" spans="3:7" x14ac:dyDescent="0.25">
      <c r="C138" s="9">
        <v>1.1399999999999999</v>
      </c>
      <c r="E138">
        <v>10.378102272727277</v>
      </c>
      <c r="F138">
        <f t="shared" si="9"/>
        <v>-9.2381022727272768</v>
      </c>
      <c r="G138">
        <f t="shared" si="8"/>
        <v>85.342533601368871</v>
      </c>
    </row>
    <row r="139" spans="3:7" x14ac:dyDescent="0.25">
      <c r="C139" s="8">
        <v>0.33</v>
      </c>
      <c r="D139" t="s">
        <v>9</v>
      </c>
      <c r="E139">
        <v>10.378102272727277</v>
      </c>
      <c r="F139">
        <f t="shared" si="9"/>
        <v>-10.048102272727277</v>
      </c>
      <c r="G139">
        <f t="shared" si="8"/>
        <v>100.96435928318708</v>
      </c>
    </row>
    <row r="140" spans="3:7" x14ac:dyDescent="0.25">
      <c r="C140" s="8">
        <v>3.5999999999999997E-2</v>
      </c>
      <c r="D140" t="s">
        <v>9</v>
      </c>
      <c r="E140">
        <v>10.378102272727277</v>
      </c>
      <c r="F140">
        <f t="shared" si="9"/>
        <v>-10.342102272727278</v>
      </c>
      <c r="G140">
        <f t="shared" si="8"/>
        <v>106.95907941955072</v>
      </c>
    </row>
    <row r="141" spans="3:7" x14ac:dyDescent="0.25">
      <c r="C141" s="8">
        <v>15.5</v>
      </c>
      <c r="E141">
        <v>10.378102272727277</v>
      </c>
      <c r="F141">
        <f t="shared" si="9"/>
        <v>5.1218977272727226</v>
      </c>
      <c r="G141">
        <f t="shared" si="8"/>
        <v>26.23383632864148</v>
      </c>
    </row>
    <row r="142" spans="3:7" x14ac:dyDescent="0.25">
      <c r="C142" s="9">
        <v>7.96</v>
      </c>
      <c r="E142">
        <v>10.378102272727277</v>
      </c>
      <c r="F142">
        <f t="shared" si="9"/>
        <v>-2.4181022727272774</v>
      </c>
      <c r="G142">
        <f t="shared" si="8"/>
        <v>5.8472186013688239</v>
      </c>
    </row>
    <row r="143" spans="3:7" x14ac:dyDescent="0.25">
      <c r="C143" s="9">
        <v>4.08</v>
      </c>
      <c r="E143">
        <v>10.378102272727277</v>
      </c>
      <c r="F143">
        <f t="shared" si="9"/>
        <v>-6.2981022727272773</v>
      </c>
      <c r="G143">
        <f t="shared" si="8"/>
        <v>39.666092237732492</v>
      </c>
    </row>
    <row r="144" spans="3:7" x14ac:dyDescent="0.25">
      <c r="C144" s="9">
        <v>0.19</v>
      </c>
      <c r="D144" t="s">
        <v>9</v>
      </c>
      <c r="E144">
        <v>10.378102272727277</v>
      </c>
      <c r="F144">
        <f t="shared" si="9"/>
        <v>-10.188102272727278</v>
      </c>
      <c r="G144">
        <f t="shared" si="8"/>
        <v>103.79742791955073</v>
      </c>
    </row>
    <row r="145" spans="3:7" x14ac:dyDescent="0.25">
      <c r="C145" s="9">
        <v>0.90400000000000003</v>
      </c>
      <c r="E145">
        <v>10.378102272727277</v>
      </c>
      <c r="F145">
        <f t="shared" si="9"/>
        <v>-9.4741022727272775</v>
      </c>
      <c r="G145">
        <f t="shared" si="8"/>
        <v>89.75861387409617</v>
      </c>
    </row>
    <row r="146" spans="3:7" x14ac:dyDescent="0.25">
      <c r="C146" s="8">
        <v>0.72799999999999998</v>
      </c>
      <c r="E146">
        <v>10.378102272727277</v>
      </c>
      <c r="F146">
        <f t="shared" si="9"/>
        <v>-9.6501022727272776</v>
      </c>
      <c r="G146">
        <f t="shared" si="8"/>
        <v>93.124473874096168</v>
      </c>
    </row>
    <row r="147" spans="3:7" x14ac:dyDescent="0.25">
      <c r="C147" s="9">
        <v>0.89200000000000002</v>
      </c>
      <c r="E147">
        <v>10.378102272727277</v>
      </c>
      <c r="F147">
        <f t="shared" si="9"/>
        <v>-9.4861022727272779</v>
      </c>
      <c r="G147">
        <f t="shared" si="8"/>
        <v>89.986136328641621</v>
      </c>
    </row>
    <row r="148" spans="3:7" x14ac:dyDescent="0.25">
      <c r="C148" s="8">
        <v>0.56899999999999995</v>
      </c>
      <c r="E148">
        <v>10.378102272727277</v>
      </c>
      <c r="F148">
        <f t="shared" si="9"/>
        <v>-9.8091022727272765</v>
      </c>
      <c r="G148">
        <f t="shared" si="8"/>
        <v>96.21848739682342</v>
      </c>
    </row>
    <row r="149" spans="3:7" x14ac:dyDescent="0.25">
      <c r="C149" s="8">
        <v>0.216</v>
      </c>
      <c r="D149" t="s">
        <v>9</v>
      </c>
      <c r="E149">
        <v>10.378102272727277</v>
      </c>
      <c r="F149">
        <f t="shared" si="9"/>
        <v>-10.162102272727278</v>
      </c>
      <c r="G149">
        <f t="shared" si="8"/>
        <v>103.26832260136891</v>
      </c>
    </row>
    <row r="150" spans="3:7" x14ac:dyDescent="0.25">
      <c r="C150" s="8">
        <v>0.40200000000000002</v>
      </c>
      <c r="E150">
        <v>10.378102272727277</v>
      </c>
      <c r="F150">
        <f t="shared" si="9"/>
        <v>-9.9761022727272781</v>
      </c>
      <c r="G150">
        <f t="shared" si="8"/>
        <v>99.522616555914368</v>
      </c>
    </row>
    <row r="151" spans="3:7" x14ac:dyDescent="0.25">
      <c r="C151" s="8">
        <v>0.19500000000000001</v>
      </c>
      <c r="D151" t="s">
        <v>9</v>
      </c>
      <c r="E151">
        <v>10.378102272727277</v>
      </c>
      <c r="F151">
        <f t="shared" si="9"/>
        <v>-10.183102272727277</v>
      </c>
      <c r="G151">
        <f t="shared" si="8"/>
        <v>103.69557189682344</v>
      </c>
    </row>
    <row r="152" spans="3:7" x14ac:dyDescent="0.25">
      <c r="C152" s="8">
        <v>1.31</v>
      </c>
      <c r="E152">
        <v>10.378102272727277</v>
      </c>
      <c r="F152">
        <f t="shared" si="9"/>
        <v>-9.0681022727272769</v>
      </c>
      <c r="G152">
        <f t="shared" si="8"/>
        <v>82.230478828641608</v>
      </c>
    </row>
    <row r="153" spans="3:7" x14ac:dyDescent="0.25">
      <c r="C153" s="8">
        <v>1.7</v>
      </c>
      <c r="E153">
        <v>10.378102272727277</v>
      </c>
      <c r="F153">
        <f t="shared" si="9"/>
        <v>-8.6781022727272781</v>
      </c>
      <c r="G153">
        <f t="shared" si="8"/>
        <v>75.309459055914346</v>
      </c>
    </row>
    <row r="154" spans="3:7" x14ac:dyDescent="0.25">
      <c r="C154" s="8">
        <v>0.69</v>
      </c>
      <c r="E154">
        <v>10.378102272727277</v>
      </c>
      <c r="F154">
        <f t="shared" si="9"/>
        <v>-9.6881022727272779</v>
      </c>
      <c r="G154">
        <f t="shared" si="8"/>
        <v>93.85932564682345</v>
      </c>
    </row>
    <row r="155" spans="3:7" x14ac:dyDescent="0.25">
      <c r="C155" s="8">
        <v>0.33</v>
      </c>
      <c r="D155" t="s">
        <v>9</v>
      </c>
      <c r="E155">
        <v>10.378102272727277</v>
      </c>
      <c r="F155">
        <f t="shared" si="9"/>
        <v>-10.048102272727277</v>
      </c>
      <c r="G155">
        <f t="shared" si="8"/>
        <v>100.96435928318708</v>
      </c>
    </row>
    <row r="156" spans="3:7" x14ac:dyDescent="0.25">
      <c r="C156" s="8">
        <v>3.3</v>
      </c>
      <c r="E156">
        <v>10.378102272727277</v>
      </c>
      <c r="F156">
        <f t="shared" si="9"/>
        <v>-7.0781022727272775</v>
      </c>
      <c r="G156">
        <f t="shared" si="8"/>
        <v>50.099531783187054</v>
      </c>
    </row>
    <row r="157" spans="3:7" x14ac:dyDescent="0.25">
      <c r="C157" s="8">
        <v>1.6</v>
      </c>
      <c r="E157">
        <v>10.378102272727277</v>
      </c>
      <c r="F157">
        <f t="shared" si="9"/>
        <v>-8.7781022727272777</v>
      </c>
      <c r="G157">
        <f t="shared" si="8"/>
        <v>77.055079510459805</v>
      </c>
    </row>
    <row r="158" spans="3:7" x14ac:dyDescent="0.25">
      <c r="C158" s="8">
        <v>2</v>
      </c>
      <c r="E158">
        <v>10.378102272727277</v>
      </c>
      <c r="F158">
        <f t="shared" si="9"/>
        <v>-8.3781022727272774</v>
      </c>
      <c r="G158">
        <f t="shared" si="8"/>
        <v>70.192597692277971</v>
      </c>
    </row>
    <row r="159" spans="3:7" x14ac:dyDescent="0.25">
      <c r="C159" s="9">
        <v>1.25</v>
      </c>
      <c r="E159">
        <v>10.378102272727277</v>
      </c>
      <c r="F159">
        <f t="shared" si="9"/>
        <v>-9.1281022727272774</v>
      </c>
      <c r="G159">
        <f t="shared" si="8"/>
        <v>83.322251101368892</v>
      </c>
    </row>
    <row r="160" spans="3:7" x14ac:dyDescent="0.25">
      <c r="C160" s="9">
        <v>1.8</v>
      </c>
      <c r="E160">
        <v>10.378102272727277</v>
      </c>
      <c r="F160">
        <f t="shared" si="9"/>
        <v>-8.5781022727272767</v>
      </c>
      <c r="G160">
        <f t="shared" si="8"/>
        <v>73.583838601368868</v>
      </c>
    </row>
    <row r="161" spans="3:7" x14ac:dyDescent="0.25">
      <c r="C161" s="9">
        <v>0.47899999999999998</v>
      </c>
      <c r="E161">
        <v>10.378102272727277</v>
      </c>
      <c r="F161">
        <f t="shared" si="9"/>
        <v>-9.8991022727272782</v>
      </c>
      <c r="G161">
        <f t="shared" si="8"/>
        <v>97.992225805914359</v>
      </c>
    </row>
    <row r="162" spans="3:7" x14ac:dyDescent="0.25">
      <c r="C162" s="9">
        <v>1.92</v>
      </c>
      <c r="E162">
        <v>10.378102272727277</v>
      </c>
      <c r="F162">
        <f t="shared" si="9"/>
        <v>-8.4581022727272774</v>
      </c>
      <c r="G162">
        <f t="shared" si="8"/>
        <v>71.539494055914332</v>
      </c>
    </row>
    <row r="163" spans="3:7" x14ac:dyDescent="0.25">
      <c r="C163" s="9">
        <v>1.31</v>
      </c>
      <c r="D163" t="s">
        <v>9</v>
      </c>
      <c r="E163">
        <v>10.378102272727277</v>
      </c>
      <c r="F163">
        <f t="shared" si="9"/>
        <v>-9.0681022727272769</v>
      </c>
      <c r="G163">
        <f t="shared" si="8"/>
        <v>82.230478828641608</v>
      </c>
    </row>
    <row r="164" spans="3:7" x14ac:dyDescent="0.25">
      <c r="C164" s="9">
        <v>17.2</v>
      </c>
      <c r="E164">
        <v>10.378102272727277</v>
      </c>
      <c r="F164">
        <f t="shared" si="9"/>
        <v>6.8218977272727219</v>
      </c>
      <c r="G164">
        <f t="shared" si="8"/>
        <v>46.538288601368727</v>
      </c>
    </row>
    <row r="165" spans="3:7" x14ac:dyDescent="0.25">
      <c r="C165" s="9">
        <v>4.97</v>
      </c>
      <c r="E165">
        <v>10.378102272727277</v>
      </c>
      <c r="F165">
        <f t="shared" si="9"/>
        <v>-5.4081022727272776</v>
      </c>
      <c r="G165">
        <f t="shared" si="8"/>
        <v>29.247570192277944</v>
      </c>
    </row>
    <row r="166" spans="3:7" x14ac:dyDescent="0.25">
      <c r="C166" s="9">
        <v>11.8</v>
      </c>
      <c r="E166">
        <v>10.378102272727277</v>
      </c>
      <c r="F166">
        <f t="shared" si="9"/>
        <v>1.4218977272727233</v>
      </c>
      <c r="G166">
        <f t="shared" si="8"/>
        <v>2.0217931468233359</v>
      </c>
    </row>
    <row r="167" spans="3:7" x14ac:dyDescent="0.25">
      <c r="C167" s="9">
        <v>0.59699999999999998</v>
      </c>
      <c r="E167">
        <v>10.378102272727277</v>
      </c>
      <c r="F167">
        <f t="shared" si="9"/>
        <v>-9.7811022727272778</v>
      </c>
      <c r="G167">
        <f t="shared" ref="G167:G190" si="10">POWER(F167,2)</f>
        <v>95.669961669550716</v>
      </c>
    </row>
    <row r="168" spans="3:7" x14ac:dyDescent="0.25">
      <c r="C168" s="9">
        <v>4.0999999999999996</v>
      </c>
      <c r="E168">
        <v>10.378102272727277</v>
      </c>
      <c r="F168">
        <f t="shared" si="9"/>
        <v>-6.2781022727272777</v>
      </c>
      <c r="G168">
        <f t="shared" si="10"/>
        <v>39.414568146823413</v>
      </c>
    </row>
    <row r="169" spans="3:7" x14ac:dyDescent="0.25">
      <c r="C169" s="9">
        <v>78.2</v>
      </c>
      <c r="E169">
        <v>10.378102272727277</v>
      </c>
      <c r="F169">
        <f t="shared" ref="F169:F190" si="11">C169-E169</f>
        <v>67.821897727272727</v>
      </c>
      <c r="G169">
        <f t="shared" si="10"/>
        <v>4599.8098113286414</v>
      </c>
    </row>
    <row r="170" spans="3:7" x14ac:dyDescent="0.25">
      <c r="C170" s="9">
        <v>0.189</v>
      </c>
      <c r="D170" t="s">
        <v>9</v>
      </c>
      <c r="E170">
        <v>10.378102272727277</v>
      </c>
      <c r="F170">
        <f t="shared" si="11"/>
        <v>-10.189102272727277</v>
      </c>
      <c r="G170">
        <f t="shared" si="10"/>
        <v>103.81780512409617</v>
      </c>
    </row>
    <row r="171" spans="3:7" x14ac:dyDescent="0.25">
      <c r="C171" s="9">
        <v>0.77700000000000002</v>
      </c>
      <c r="D171" t="s">
        <v>9</v>
      </c>
      <c r="E171">
        <v>10.378102272727277</v>
      </c>
      <c r="F171">
        <f t="shared" si="11"/>
        <v>-9.6011022727272781</v>
      </c>
      <c r="G171">
        <f t="shared" si="10"/>
        <v>92.181164851368905</v>
      </c>
    </row>
    <row r="172" spans="3:7" x14ac:dyDescent="0.25">
      <c r="C172" s="9">
        <v>24.6</v>
      </c>
      <c r="E172">
        <v>10.378102272727277</v>
      </c>
      <c r="F172">
        <f t="shared" si="11"/>
        <v>14.221897727272724</v>
      </c>
      <c r="G172">
        <f t="shared" si="10"/>
        <v>202.26237496500508</v>
      </c>
    </row>
    <row r="173" spans="3:7" x14ac:dyDescent="0.25">
      <c r="C173" s="9">
        <v>24.6</v>
      </c>
      <c r="E173">
        <v>10.378102272727277</v>
      </c>
      <c r="F173">
        <f t="shared" si="11"/>
        <v>14.221897727272724</v>
      </c>
      <c r="G173">
        <f t="shared" si="10"/>
        <v>202.26237496500508</v>
      </c>
    </row>
    <row r="174" spans="3:7" x14ac:dyDescent="0.25">
      <c r="C174" s="9">
        <v>18</v>
      </c>
      <c r="E174">
        <v>10.378102272727277</v>
      </c>
      <c r="F174">
        <f t="shared" si="11"/>
        <v>7.6218977272727226</v>
      </c>
      <c r="G174">
        <f t="shared" si="10"/>
        <v>58.093324965005095</v>
      </c>
    </row>
    <row r="175" spans="3:7" x14ac:dyDescent="0.25">
      <c r="C175" s="9">
        <v>1.32</v>
      </c>
      <c r="E175">
        <v>10.378102272727277</v>
      </c>
      <c r="F175">
        <f t="shared" si="11"/>
        <v>-9.0581022727272771</v>
      </c>
      <c r="G175">
        <f t="shared" si="10"/>
        <v>82.049216783187063</v>
      </c>
    </row>
    <row r="176" spans="3:7" x14ac:dyDescent="0.25">
      <c r="C176" s="9">
        <v>0.80900000000000005</v>
      </c>
      <c r="E176">
        <v>10.378102272727277</v>
      </c>
      <c r="F176">
        <f t="shared" si="11"/>
        <v>-9.5691022727272781</v>
      </c>
      <c r="G176">
        <f t="shared" si="10"/>
        <v>91.567718305914354</v>
      </c>
    </row>
    <row r="177" spans="3:7" x14ac:dyDescent="0.25">
      <c r="C177" s="9">
        <v>0.25900000000000001</v>
      </c>
      <c r="E177">
        <v>10.378102272727277</v>
      </c>
      <c r="F177">
        <f t="shared" si="11"/>
        <v>-10.119102272727277</v>
      </c>
      <c r="G177">
        <f t="shared" si="10"/>
        <v>102.39623080591434</v>
      </c>
    </row>
    <row r="178" spans="3:7" x14ac:dyDescent="0.25">
      <c r="C178" s="9">
        <v>0.91</v>
      </c>
      <c r="E178">
        <v>10.378102272727277</v>
      </c>
      <c r="F178">
        <f t="shared" si="11"/>
        <v>-9.4681022727272772</v>
      </c>
      <c r="G178">
        <f t="shared" si="10"/>
        <v>89.644960646823435</v>
      </c>
    </row>
    <row r="179" spans="3:7" x14ac:dyDescent="0.25">
      <c r="C179" s="9">
        <v>0.93300000000000005</v>
      </c>
      <c r="E179">
        <v>10.378102272727277</v>
      </c>
      <c r="F179">
        <f t="shared" si="11"/>
        <v>-9.4451022727272775</v>
      </c>
      <c r="G179">
        <f t="shared" si="10"/>
        <v>89.209956942277984</v>
      </c>
    </row>
    <row r="180" spans="3:7" x14ac:dyDescent="0.25">
      <c r="C180" s="9">
        <v>1.49</v>
      </c>
      <c r="E180">
        <v>10.378102272727277</v>
      </c>
      <c r="F180">
        <f t="shared" si="11"/>
        <v>-8.8881022727272772</v>
      </c>
      <c r="G180">
        <f t="shared" si="10"/>
        <v>78.998362010459786</v>
      </c>
    </row>
    <row r="181" spans="3:7" x14ac:dyDescent="0.25">
      <c r="C181" s="9">
        <v>9.48</v>
      </c>
      <c r="E181">
        <v>10.378102272727277</v>
      </c>
      <c r="F181">
        <f t="shared" si="11"/>
        <v>-0.89810227272727694</v>
      </c>
      <c r="G181">
        <f t="shared" si="10"/>
        <v>0.80658769227790017</v>
      </c>
    </row>
    <row r="182" spans="3:7" x14ac:dyDescent="0.25">
      <c r="C182" s="9">
        <v>0.498</v>
      </c>
      <c r="E182">
        <v>10.378102272727277</v>
      </c>
      <c r="F182">
        <f t="shared" si="11"/>
        <v>-9.880102272727278</v>
      </c>
      <c r="G182">
        <f t="shared" si="10"/>
        <v>97.61642091955072</v>
      </c>
    </row>
    <row r="183" spans="3:7" x14ac:dyDescent="0.25">
      <c r="C183" s="9">
        <v>0.26700000000000002</v>
      </c>
      <c r="E183">
        <v>10.378102272727277</v>
      </c>
      <c r="F183">
        <f t="shared" si="11"/>
        <v>-10.111102272727278</v>
      </c>
      <c r="G183">
        <f t="shared" si="10"/>
        <v>102.23438916955072</v>
      </c>
    </row>
    <row r="184" spans="3:7" x14ac:dyDescent="0.25">
      <c r="C184" s="9">
        <v>0.40600000000000003</v>
      </c>
      <c r="D184" t="s">
        <v>9</v>
      </c>
      <c r="E184">
        <v>10.378102272727277</v>
      </c>
      <c r="F184">
        <f t="shared" si="11"/>
        <v>-9.9721022727272768</v>
      </c>
      <c r="G184">
        <f t="shared" si="10"/>
        <v>99.442823737732525</v>
      </c>
    </row>
    <row r="185" spans="3:7" x14ac:dyDescent="0.25">
      <c r="C185" s="9">
        <v>2.52</v>
      </c>
      <c r="E185">
        <v>10.378102272727277</v>
      </c>
      <c r="F185">
        <f t="shared" si="11"/>
        <v>-7.8581022727272778</v>
      </c>
      <c r="G185">
        <f t="shared" si="10"/>
        <v>61.749771328641607</v>
      </c>
    </row>
    <row r="186" spans="3:7" x14ac:dyDescent="0.25">
      <c r="C186" s="9">
        <v>7.57</v>
      </c>
      <c r="E186">
        <v>10.378102272727277</v>
      </c>
      <c r="F186">
        <f t="shared" si="11"/>
        <v>-2.8081022727272771</v>
      </c>
      <c r="G186">
        <f t="shared" si="10"/>
        <v>7.8854383740960987</v>
      </c>
    </row>
    <row r="187" spans="3:7" x14ac:dyDescent="0.25">
      <c r="C187" s="9">
        <v>0.26700000000000002</v>
      </c>
      <c r="E187">
        <v>10.378102272727277</v>
      </c>
      <c r="F187">
        <f t="shared" si="11"/>
        <v>-10.111102272727278</v>
      </c>
      <c r="G187">
        <f t="shared" si="10"/>
        <v>102.23438916955072</v>
      </c>
    </row>
    <row r="188" spans="3:7" x14ac:dyDescent="0.25">
      <c r="C188" s="9">
        <v>26.5</v>
      </c>
      <c r="E188">
        <v>10.378102272727277</v>
      </c>
      <c r="F188">
        <f t="shared" si="11"/>
        <v>16.121897727272724</v>
      </c>
      <c r="G188">
        <f t="shared" si="10"/>
        <v>259.91558632864144</v>
      </c>
    </row>
    <row r="189" spans="3:7" x14ac:dyDescent="0.25">
      <c r="C189" s="9">
        <v>1.82</v>
      </c>
      <c r="E189">
        <v>10.378102272727277</v>
      </c>
      <c r="F189">
        <f t="shared" si="11"/>
        <v>-8.5581022727272771</v>
      </c>
      <c r="G189">
        <f t="shared" si="10"/>
        <v>73.241114510459781</v>
      </c>
    </row>
    <row r="190" spans="3:7" x14ac:dyDescent="0.25">
      <c r="C190" s="9">
        <v>15.9</v>
      </c>
      <c r="E190">
        <v>10.378102272727277</v>
      </c>
      <c r="F190">
        <f t="shared" si="11"/>
        <v>5.521897727272723</v>
      </c>
      <c r="G190">
        <f t="shared" si="10"/>
        <v>30.491354510459665</v>
      </c>
    </row>
    <row r="195" spans="1:12" ht="17.25" x14ac:dyDescent="0.25">
      <c r="A195" s="4" t="s">
        <v>4</v>
      </c>
      <c r="B195" s="4" t="s">
        <v>14</v>
      </c>
      <c r="C195" s="4" t="s">
        <v>0</v>
      </c>
      <c r="D195" s="4" t="s">
        <v>8</v>
      </c>
      <c r="E195" s="4" t="s">
        <v>1</v>
      </c>
      <c r="F195" s="4" t="s">
        <v>2</v>
      </c>
      <c r="G195" s="5" t="s">
        <v>11</v>
      </c>
      <c r="H195" s="6" t="s">
        <v>12</v>
      </c>
      <c r="I195" s="6" t="s">
        <v>10</v>
      </c>
      <c r="J195" s="6" t="s">
        <v>3</v>
      </c>
      <c r="K195" s="6" t="s">
        <v>7</v>
      </c>
      <c r="L195" s="6" t="s">
        <v>15</v>
      </c>
    </row>
    <row r="196" spans="1:12" x14ac:dyDescent="0.25">
      <c r="D196" t="s">
        <v>23</v>
      </c>
    </row>
    <row r="197" spans="1:12" x14ac:dyDescent="0.25">
      <c r="A197" t="s">
        <v>37</v>
      </c>
      <c r="B197" t="s">
        <v>16</v>
      </c>
      <c r="C197" s="8">
        <v>6.4</v>
      </c>
      <c r="E197">
        <f>AVERAGE(C197:C284)</f>
        <v>82.430693181818157</v>
      </c>
      <c r="F197">
        <f>C197-E197</f>
        <v>-76.030693181818151</v>
      </c>
      <c r="G197">
        <f t="shared" ref="G197:G260" si="12">POWER(F197,2)</f>
        <v>5780.6663057077694</v>
      </c>
      <c r="H197" s="3">
        <f>SUM(G197:G284)</f>
        <v>8767940.0913947113</v>
      </c>
      <c r="I197" s="3">
        <v>88</v>
      </c>
      <c r="J197" s="3">
        <f>SQRT((1/(I197-1)*H197))</f>
        <v>317.46010866051154</v>
      </c>
      <c r="K197" s="7">
        <f>E197+(SQRT((1/0.05)-1)*(J197/SQRT(I197)))</f>
        <v>229.94176715841417</v>
      </c>
      <c r="L197" s="4">
        <f>E197+(SQRT((1/0.1)-1)*(J197/SQRT(I197)))</f>
        <v>183.95477705294465</v>
      </c>
    </row>
    <row r="198" spans="1:12" x14ac:dyDescent="0.25">
      <c r="C198" s="8">
        <v>7.8</v>
      </c>
      <c r="E198">
        <v>82.430693181818157</v>
      </c>
      <c r="F198">
        <f t="shared" ref="F198:F261" si="13">C198-E198</f>
        <v>-74.63069318181816</v>
      </c>
      <c r="G198">
        <f t="shared" si="12"/>
        <v>5569.7403647986794</v>
      </c>
    </row>
    <row r="199" spans="1:12" x14ac:dyDescent="0.25">
      <c r="C199" s="8">
        <v>1.8</v>
      </c>
      <c r="D199" t="s">
        <v>9</v>
      </c>
      <c r="E199">
        <v>82.430693181818157</v>
      </c>
      <c r="F199">
        <f t="shared" si="13"/>
        <v>-80.63069318181816</v>
      </c>
      <c r="G199">
        <f t="shared" si="12"/>
        <v>6501.308682980497</v>
      </c>
    </row>
    <row r="200" spans="1:12" x14ac:dyDescent="0.25">
      <c r="C200" s="8">
        <v>1.8</v>
      </c>
      <c r="D200" t="s">
        <v>9</v>
      </c>
      <c r="E200">
        <v>82.430693181818157</v>
      </c>
      <c r="F200">
        <f t="shared" si="13"/>
        <v>-80.63069318181816</v>
      </c>
      <c r="G200">
        <f t="shared" si="12"/>
        <v>6501.308682980497</v>
      </c>
    </row>
    <row r="201" spans="1:12" x14ac:dyDescent="0.25">
      <c r="C201" s="9">
        <v>0.42</v>
      </c>
      <c r="D201" t="s">
        <v>9</v>
      </c>
      <c r="E201">
        <v>82.430693181818157</v>
      </c>
      <c r="F201">
        <f t="shared" si="13"/>
        <v>-82.010693181818155</v>
      </c>
      <c r="G201">
        <f t="shared" si="12"/>
        <v>6725.7537961623148</v>
      </c>
    </row>
    <row r="202" spans="1:12" x14ac:dyDescent="0.25">
      <c r="C202" s="9">
        <v>0.38400000000000001</v>
      </c>
      <c r="D202" t="s">
        <v>9</v>
      </c>
      <c r="E202">
        <v>82.430693181818157</v>
      </c>
      <c r="F202">
        <f t="shared" si="13"/>
        <v>-82.046693181818156</v>
      </c>
      <c r="G202">
        <f t="shared" si="12"/>
        <v>6731.6598620714058</v>
      </c>
    </row>
    <row r="203" spans="1:12" x14ac:dyDescent="0.25">
      <c r="C203" s="9">
        <v>0.56999999999999995</v>
      </c>
      <c r="D203" t="s">
        <v>9</v>
      </c>
      <c r="E203">
        <v>82.430693181818157</v>
      </c>
      <c r="F203">
        <f t="shared" si="13"/>
        <v>-81.860693181818164</v>
      </c>
      <c r="G203">
        <f t="shared" si="12"/>
        <v>6701.1730882077709</v>
      </c>
    </row>
    <row r="204" spans="1:12" x14ac:dyDescent="0.25">
      <c r="C204" s="8">
        <v>1.03</v>
      </c>
      <c r="E204">
        <v>82.430693181818157</v>
      </c>
      <c r="F204">
        <f t="shared" si="13"/>
        <v>-81.400693181818156</v>
      </c>
      <c r="G204">
        <f t="shared" si="12"/>
        <v>6626.0728504804965</v>
      </c>
    </row>
    <row r="205" spans="1:12" x14ac:dyDescent="0.25">
      <c r="C205" s="8">
        <v>0.35099999999999998</v>
      </c>
      <c r="D205" t="s">
        <v>9</v>
      </c>
      <c r="E205">
        <v>82.430693181818157</v>
      </c>
      <c r="F205">
        <f t="shared" si="13"/>
        <v>-82.079693181818158</v>
      </c>
      <c r="G205">
        <f t="shared" si="12"/>
        <v>6737.0760328214064</v>
      </c>
    </row>
    <row r="206" spans="1:12" x14ac:dyDescent="0.25">
      <c r="C206" s="8">
        <v>0.71</v>
      </c>
      <c r="D206" t="s">
        <v>9</v>
      </c>
      <c r="E206">
        <v>82.430693181818157</v>
      </c>
      <c r="F206">
        <f t="shared" si="13"/>
        <v>-81.720693181818163</v>
      </c>
      <c r="G206">
        <f t="shared" si="12"/>
        <v>6678.2716941168619</v>
      </c>
    </row>
    <row r="207" spans="1:12" x14ac:dyDescent="0.25">
      <c r="C207" s="8">
        <v>2.29</v>
      </c>
      <c r="D207" t="s">
        <v>9</v>
      </c>
      <c r="E207">
        <v>82.430693181818157</v>
      </c>
      <c r="F207">
        <f t="shared" si="13"/>
        <v>-80.14069318181815</v>
      </c>
      <c r="G207">
        <f t="shared" si="12"/>
        <v>6422.5307036623144</v>
      </c>
    </row>
    <row r="208" spans="1:12" x14ac:dyDescent="0.25">
      <c r="C208" s="8">
        <v>2.27</v>
      </c>
      <c r="D208" t="s">
        <v>9</v>
      </c>
      <c r="E208">
        <v>82.430693181818157</v>
      </c>
      <c r="F208">
        <f t="shared" si="13"/>
        <v>-80.160693181818161</v>
      </c>
      <c r="G208">
        <f t="shared" si="12"/>
        <v>6425.7367313895884</v>
      </c>
    </row>
    <row r="209" spans="3:7" x14ac:dyDescent="0.25">
      <c r="C209" s="8">
        <v>1.86</v>
      </c>
      <c r="E209">
        <v>82.430693181818157</v>
      </c>
      <c r="F209">
        <f t="shared" si="13"/>
        <v>-80.570693181818157</v>
      </c>
      <c r="G209">
        <f t="shared" si="12"/>
        <v>6491.6365997986786</v>
      </c>
    </row>
    <row r="210" spans="3:7" x14ac:dyDescent="0.25">
      <c r="C210" s="8">
        <v>0.19700000000000001</v>
      </c>
      <c r="D210" t="s">
        <v>9</v>
      </c>
      <c r="E210">
        <v>82.430693181818157</v>
      </c>
      <c r="F210">
        <f t="shared" si="13"/>
        <v>-82.233693181818154</v>
      </c>
      <c r="G210">
        <f t="shared" si="12"/>
        <v>6762.3802943214059</v>
      </c>
    </row>
    <row r="211" spans="3:7" x14ac:dyDescent="0.25">
      <c r="C211" s="8">
        <v>8.7999999999999995E-2</v>
      </c>
      <c r="E211">
        <v>82.430693181818157</v>
      </c>
      <c r="F211">
        <f t="shared" si="13"/>
        <v>-82.342693181818163</v>
      </c>
      <c r="G211">
        <f t="shared" si="12"/>
        <v>6780.3191204350433</v>
      </c>
    </row>
    <row r="212" spans="3:7" x14ac:dyDescent="0.25">
      <c r="C212" s="9">
        <v>2690</v>
      </c>
      <c r="E212">
        <v>82.430693181818157</v>
      </c>
      <c r="F212">
        <f t="shared" si="13"/>
        <v>2607.5693068181818</v>
      </c>
      <c r="G212">
        <f t="shared" si="12"/>
        <v>6799417.6898602527</v>
      </c>
    </row>
    <row r="213" spans="3:7" x14ac:dyDescent="0.25">
      <c r="C213" s="8">
        <v>250</v>
      </c>
      <c r="E213">
        <v>82.430693181818157</v>
      </c>
      <c r="F213">
        <f t="shared" si="13"/>
        <v>167.56930681818184</v>
      </c>
      <c r="G213">
        <f t="shared" si="12"/>
        <v>28079.472587525965</v>
      </c>
    </row>
    <row r="214" spans="3:7" x14ac:dyDescent="0.25">
      <c r="C214" s="9">
        <v>752</v>
      </c>
      <c r="E214">
        <v>82.430693181818157</v>
      </c>
      <c r="F214">
        <f t="shared" si="13"/>
        <v>669.56930681818187</v>
      </c>
      <c r="G214">
        <f t="shared" si="12"/>
        <v>448323.05663298059</v>
      </c>
    </row>
    <row r="215" spans="3:7" x14ac:dyDescent="0.25">
      <c r="C215" s="9">
        <v>460</v>
      </c>
      <c r="E215">
        <v>82.430693181818157</v>
      </c>
      <c r="F215">
        <f t="shared" si="13"/>
        <v>377.56930681818187</v>
      </c>
      <c r="G215">
        <f t="shared" si="12"/>
        <v>142558.58145116235</v>
      </c>
    </row>
    <row r="216" spans="3:7" x14ac:dyDescent="0.25">
      <c r="C216" s="9">
        <v>222</v>
      </c>
      <c r="E216">
        <v>82.430693181818157</v>
      </c>
      <c r="F216">
        <f t="shared" si="13"/>
        <v>139.56930681818184</v>
      </c>
      <c r="G216">
        <f t="shared" si="12"/>
        <v>19479.591405707783</v>
      </c>
    </row>
    <row r="217" spans="3:7" x14ac:dyDescent="0.25">
      <c r="C217" s="9">
        <v>10.3</v>
      </c>
      <c r="E217">
        <v>82.430693181818157</v>
      </c>
      <c r="F217">
        <f t="shared" si="13"/>
        <v>-72.13069318181816</v>
      </c>
      <c r="G217">
        <f t="shared" si="12"/>
        <v>5202.8368988895891</v>
      </c>
    </row>
    <row r="218" spans="3:7" x14ac:dyDescent="0.25">
      <c r="C218" s="8">
        <v>248</v>
      </c>
      <c r="E218">
        <v>82.430693181818157</v>
      </c>
      <c r="F218">
        <f t="shared" si="13"/>
        <v>165.56930681818184</v>
      </c>
      <c r="G218">
        <f t="shared" si="12"/>
        <v>27413.195360253238</v>
      </c>
    </row>
    <row r="219" spans="3:7" x14ac:dyDescent="0.25">
      <c r="C219" s="8">
        <v>946</v>
      </c>
      <c r="E219">
        <v>82.430693181818157</v>
      </c>
      <c r="F219">
        <f t="shared" si="13"/>
        <v>863.56930681818187</v>
      </c>
      <c r="G219">
        <f t="shared" si="12"/>
        <v>745751.94767843513</v>
      </c>
    </row>
    <row r="220" spans="3:7" x14ac:dyDescent="0.25">
      <c r="C220" s="8">
        <v>63.8</v>
      </c>
      <c r="E220">
        <v>82.430693181818157</v>
      </c>
      <c r="F220">
        <f t="shared" si="13"/>
        <v>-18.63069318181816</v>
      </c>
      <c r="G220">
        <f t="shared" si="12"/>
        <v>347.10272843504566</v>
      </c>
    </row>
    <row r="221" spans="3:7" x14ac:dyDescent="0.25">
      <c r="C221" s="8">
        <v>152</v>
      </c>
      <c r="E221">
        <v>82.430693181818157</v>
      </c>
      <c r="F221">
        <f t="shared" si="13"/>
        <v>69.569306818181843</v>
      </c>
      <c r="G221">
        <f t="shared" si="12"/>
        <v>4839.8884511623228</v>
      </c>
    </row>
    <row r="222" spans="3:7" x14ac:dyDescent="0.25">
      <c r="C222" s="8">
        <v>43.9</v>
      </c>
      <c r="E222">
        <v>82.430693181818157</v>
      </c>
      <c r="F222">
        <f t="shared" si="13"/>
        <v>-38.530693181818158</v>
      </c>
      <c r="G222">
        <f t="shared" si="12"/>
        <v>1484.6143170714083</v>
      </c>
    </row>
    <row r="223" spans="3:7" x14ac:dyDescent="0.25">
      <c r="C223" s="9">
        <v>31.4</v>
      </c>
      <c r="E223">
        <v>82.430693181818157</v>
      </c>
      <c r="F223">
        <f t="shared" si="13"/>
        <v>-51.030693181818158</v>
      </c>
      <c r="G223">
        <f t="shared" si="12"/>
        <v>2604.1316466168623</v>
      </c>
    </row>
    <row r="224" spans="3:7" x14ac:dyDescent="0.25">
      <c r="C224" s="9">
        <v>34.4</v>
      </c>
      <c r="E224">
        <v>82.430693181818157</v>
      </c>
      <c r="F224">
        <f t="shared" si="13"/>
        <v>-48.030693181818158</v>
      </c>
      <c r="G224">
        <f t="shared" si="12"/>
        <v>2306.9474875259534</v>
      </c>
    </row>
    <row r="225" spans="3:7" x14ac:dyDescent="0.25">
      <c r="C225" s="8">
        <v>13.4</v>
      </c>
      <c r="E225">
        <v>82.430693181818157</v>
      </c>
      <c r="F225">
        <f t="shared" si="13"/>
        <v>-69.030693181818151</v>
      </c>
      <c r="G225">
        <f t="shared" si="12"/>
        <v>4765.2366011623153</v>
      </c>
    </row>
    <row r="226" spans="3:7" x14ac:dyDescent="0.25">
      <c r="C226" s="9">
        <v>30.9</v>
      </c>
      <c r="E226">
        <v>82.430693181818157</v>
      </c>
      <c r="F226">
        <f t="shared" si="13"/>
        <v>-51.530693181818158</v>
      </c>
      <c r="G226">
        <f t="shared" si="12"/>
        <v>2655.4123397986805</v>
      </c>
    </row>
    <row r="227" spans="3:7" x14ac:dyDescent="0.25">
      <c r="C227" s="9">
        <v>18.5</v>
      </c>
      <c r="E227">
        <v>82.430693181818157</v>
      </c>
      <c r="F227">
        <f t="shared" si="13"/>
        <v>-63.930693181818157</v>
      </c>
      <c r="G227">
        <f t="shared" si="12"/>
        <v>4087.1335307077707</v>
      </c>
    </row>
    <row r="228" spans="3:7" x14ac:dyDescent="0.25">
      <c r="C228" s="8">
        <v>0.41199999999999998</v>
      </c>
      <c r="E228">
        <v>82.430693181818157</v>
      </c>
      <c r="F228">
        <f t="shared" si="13"/>
        <v>-82.018693181818151</v>
      </c>
      <c r="G228">
        <f t="shared" si="12"/>
        <v>6727.0660312532236</v>
      </c>
    </row>
    <row r="229" spans="3:7" x14ac:dyDescent="0.25">
      <c r="C229" s="8">
        <v>0.39</v>
      </c>
      <c r="E229">
        <v>82.430693181818157</v>
      </c>
      <c r="F229">
        <f t="shared" si="13"/>
        <v>-82.040693181818156</v>
      </c>
      <c r="G229">
        <f t="shared" si="12"/>
        <v>6730.6753377532241</v>
      </c>
    </row>
    <row r="230" spans="3:7" x14ac:dyDescent="0.25">
      <c r="C230" s="9">
        <v>0.95099999999999996</v>
      </c>
      <c r="E230">
        <v>82.430693181818157</v>
      </c>
      <c r="F230">
        <f t="shared" si="13"/>
        <v>-81.479693181818163</v>
      </c>
      <c r="G230">
        <f t="shared" si="12"/>
        <v>6638.9404010032249</v>
      </c>
    </row>
    <row r="231" spans="3:7" x14ac:dyDescent="0.25">
      <c r="C231" s="8">
        <v>9.2799999999999994</v>
      </c>
      <c r="E231">
        <v>82.430693181818157</v>
      </c>
      <c r="F231">
        <f t="shared" si="13"/>
        <v>-73.150693181818156</v>
      </c>
      <c r="G231">
        <f t="shared" si="12"/>
        <v>5351.0239129804968</v>
      </c>
    </row>
    <row r="232" spans="3:7" x14ac:dyDescent="0.25">
      <c r="C232" s="9">
        <v>0.42699999999999999</v>
      </c>
      <c r="D232" t="s">
        <v>9</v>
      </c>
      <c r="E232">
        <v>82.430693181818157</v>
      </c>
      <c r="F232">
        <f t="shared" si="13"/>
        <v>-82.00369318181815</v>
      </c>
      <c r="G232">
        <f t="shared" si="12"/>
        <v>6724.6056954577689</v>
      </c>
    </row>
    <row r="233" spans="3:7" x14ac:dyDescent="0.25">
      <c r="C233" s="8">
        <v>0.33</v>
      </c>
      <c r="D233" t="s">
        <v>9</v>
      </c>
      <c r="E233">
        <v>82.430693181818157</v>
      </c>
      <c r="F233">
        <f t="shared" si="13"/>
        <v>-82.100693181818158</v>
      </c>
      <c r="G233">
        <f t="shared" si="12"/>
        <v>6740.5238209350427</v>
      </c>
    </row>
    <row r="234" spans="3:7" x14ac:dyDescent="0.25">
      <c r="C234" s="8">
        <v>0.42</v>
      </c>
      <c r="E234">
        <v>82.430693181818157</v>
      </c>
      <c r="F234">
        <f t="shared" si="13"/>
        <v>-82.010693181818155</v>
      </c>
      <c r="G234">
        <f t="shared" si="12"/>
        <v>6725.7537961623148</v>
      </c>
    </row>
    <row r="235" spans="3:7" x14ac:dyDescent="0.25">
      <c r="C235" s="8">
        <v>9.69</v>
      </c>
      <c r="E235">
        <v>82.430693181818157</v>
      </c>
      <c r="F235">
        <f t="shared" si="13"/>
        <v>-72.740693181818159</v>
      </c>
      <c r="G235">
        <f t="shared" si="12"/>
        <v>5291.2084445714072</v>
      </c>
    </row>
    <row r="236" spans="3:7" x14ac:dyDescent="0.25">
      <c r="C236" s="9">
        <v>3.31</v>
      </c>
      <c r="E236">
        <v>82.430693181818157</v>
      </c>
      <c r="F236">
        <f t="shared" si="13"/>
        <v>-79.120693181818154</v>
      </c>
      <c r="G236">
        <f t="shared" si="12"/>
        <v>6260.0840895714055</v>
      </c>
    </row>
    <row r="237" spans="3:7" x14ac:dyDescent="0.25">
      <c r="C237" s="9">
        <v>1.86</v>
      </c>
      <c r="E237">
        <v>82.430693181818157</v>
      </c>
      <c r="F237">
        <f t="shared" si="13"/>
        <v>-80.570693181818157</v>
      </c>
      <c r="G237">
        <f t="shared" si="12"/>
        <v>6491.6365997986786</v>
      </c>
    </row>
    <row r="238" spans="3:7" x14ac:dyDescent="0.25">
      <c r="C238" s="9">
        <v>0.379</v>
      </c>
      <c r="D238" t="s">
        <v>9</v>
      </c>
      <c r="E238">
        <v>82.430693181818157</v>
      </c>
      <c r="F238">
        <f t="shared" si="13"/>
        <v>-82.051693181818152</v>
      </c>
      <c r="G238">
        <f t="shared" si="12"/>
        <v>6732.4803540032235</v>
      </c>
    </row>
    <row r="239" spans="3:7" x14ac:dyDescent="0.25">
      <c r="C239" s="9">
        <v>0.86</v>
      </c>
      <c r="D239" t="s">
        <v>9</v>
      </c>
      <c r="E239">
        <v>82.430693181818157</v>
      </c>
      <c r="F239">
        <f t="shared" si="13"/>
        <v>-81.570693181818157</v>
      </c>
      <c r="G239">
        <f t="shared" si="12"/>
        <v>6653.7779861623148</v>
      </c>
    </row>
    <row r="240" spans="3:7" x14ac:dyDescent="0.25">
      <c r="C240" s="8">
        <v>0.88100000000000001</v>
      </c>
      <c r="E240">
        <v>82.430693181818157</v>
      </c>
      <c r="F240">
        <f t="shared" si="13"/>
        <v>-81.549693181818157</v>
      </c>
      <c r="G240">
        <f t="shared" si="12"/>
        <v>6650.3524580486783</v>
      </c>
    </row>
    <row r="241" spans="3:7" x14ac:dyDescent="0.25">
      <c r="C241" s="9">
        <v>1.55</v>
      </c>
      <c r="D241" t="s">
        <v>9</v>
      </c>
      <c r="E241">
        <v>82.430693181818157</v>
      </c>
      <c r="F241">
        <f t="shared" si="13"/>
        <v>-80.88069318181816</v>
      </c>
      <c r="G241">
        <f t="shared" si="12"/>
        <v>6541.6865295714069</v>
      </c>
    </row>
    <row r="242" spans="3:7" x14ac:dyDescent="0.25">
      <c r="C242" s="8">
        <v>1.85</v>
      </c>
      <c r="E242">
        <v>82.430693181818157</v>
      </c>
      <c r="F242">
        <f t="shared" si="13"/>
        <v>-80.580693181818162</v>
      </c>
      <c r="G242">
        <f t="shared" si="12"/>
        <v>6493.2481136623164</v>
      </c>
    </row>
    <row r="243" spans="3:7" x14ac:dyDescent="0.25">
      <c r="C243" s="8">
        <v>3.39</v>
      </c>
      <c r="E243">
        <v>82.430693181818157</v>
      </c>
      <c r="F243">
        <f t="shared" si="13"/>
        <v>-79.040693181818156</v>
      </c>
      <c r="G243">
        <f t="shared" si="12"/>
        <v>6247.4311786623148</v>
      </c>
    </row>
    <row r="244" spans="3:7" x14ac:dyDescent="0.25">
      <c r="C244" s="8">
        <v>1.65</v>
      </c>
      <c r="E244">
        <v>82.430693181818157</v>
      </c>
      <c r="F244">
        <f t="shared" si="13"/>
        <v>-80.780693181818151</v>
      </c>
      <c r="G244">
        <f t="shared" si="12"/>
        <v>6525.5203909350412</v>
      </c>
    </row>
    <row r="245" spans="3:7" x14ac:dyDescent="0.25">
      <c r="C245" s="8">
        <v>0.38900000000000001</v>
      </c>
      <c r="D245" t="s">
        <v>9</v>
      </c>
      <c r="E245">
        <v>82.430693181818157</v>
      </c>
      <c r="F245">
        <f t="shared" si="13"/>
        <v>-82.041693181818161</v>
      </c>
      <c r="G245">
        <f t="shared" si="12"/>
        <v>6730.8394201395886</v>
      </c>
    </row>
    <row r="246" spans="3:7" x14ac:dyDescent="0.25">
      <c r="C246" s="8">
        <v>0.187</v>
      </c>
      <c r="E246">
        <v>82.430693181818157</v>
      </c>
      <c r="F246">
        <f t="shared" si="13"/>
        <v>-82.243693181818159</v>
      </c>
      <c r="G246">
        <f t="shared" si="12"/>
        <v>6764.025068185043</v>
      </c>
    </row>
    <row r="247" spans="3:7" x14ac:dyDescent="0.25">
      <c r="C247" s="8">
        <v>5.0999999999999996</v>
      </c>
      <c r="E247">
        <v>82.430693181818157</v>
      </c>
      <c r="F247">
        <f t="shared" si="13"/>
        <v>-77.330693181818162</v>
      </c>
      <c r="G247">
        <f t="shared" si="12"/>
        <v>5980.0361079804979</v>
      </c>
    </row>
    <row r="248" spans="3:7" x14ac:dyDescent="0.25">
      <c r="C248" s="8">
        <v>0.78</v>
      </c>
      <c r="E248">
        <v>82.430693181818157</v>
      </c>
      <c r="F248">
        <f t="shared" si="13"/>
        <v>-81.650693181818156</v>
      </c>
      <c r="G248">
        <f t="shared" si="12"/>
        <v>6666.8356970714058</v>
      </c>
    </row>
    <row r="249" spans="3:7" x14ac:dyDescent="0.25">
      <c r="C249" s="8">
        <v>2.5</v>
      </c>
      <c r="E249">
        <v>82.430693181818157</v>
      </c>
      <c r="F249">
        <f t="shared" si="13"/>
        <v>-79.930693181818157</v>
      </c>
      <c r="G249">
        <f t="shared" si="12"/>
        <v>6388.9157125259517</v>
      </c>
    </row>
    <row r="250" spans="3:7" x14ac:dyDescent="0.25">
      <c r="C250" s="8">
        <v>130</v>
      </c>
      <c r="E250">
        <v>82.430693181818157</v>
      </c>
      <c r="F250">
        <f t="shared" si="13"/>
        <v>47.569306818181843</v>
      </c>
      <c r="G250">
        <f t="shared" si="12"/>
        <v>2262.8389511623218</v>
      </c>
    </row>
    <row r="251" spans="3:7" x14ac:dyDescent="0.25">
      <c r="C251" s="8">
        <v>36</v>
      </c>
      <c r="E251">
        <v>82.430693181818157</v>
      </c>
      <c r="F251">
        <f t="shared" si="13"/>
        <v>-46.430693181818157</v>
      </c>
      <c r="G251">
        <f t="shared" si="12"/>
        <v>2155.8092693441349</v>
      </c>
    </row>
    <row r="252" spans="3:7" x14ac:dyDescent="0.25">
      <c r="C252" s="8">
        <v>360</v>
      </c>
      <c r="E252">
        <v>82.430693181818157</v>
      </c>
      <c r="F252">
        <f t="shared" si="13"/>
        <v>277.56930681818187</v>
      </c>
      <c r="G252">
        <f t="shared" si="12"/>
        <v>77044.720087525988</v>
      </c>
    </row>
    <row r="253" spans="3:7" x14ac:dyDescent="0.25">
      <c r="C253" s="8">
        <v>2.2599999999999998</v>
      </c>
      <c r="D253" t="s">
        <v>9</v>
      </c>
      <c r="E253">
        <v>82.430693181818157</v>
      </c>
      <c r="F253">
        <f t="shared" si="13"/>
        <v>-80.170693181818152</v>
      </c>
      <c r="G253">
        <f t="shared" si="12"/>
        <v>6427.3400452532233</v>
      </c>
    </row>
    <row r="254" spans="3:7" x14ac:dyDescent="0.25">
      <c r="C254" s="9">
        <v>0.41099999999999998</v>
      </c>
      <c r="D254" t="s">
        <v>9</v>
      </c>
      <c r="E254">
        <v>82.430693181818157</v>
      </c>
      <c r="F254">
        <f t="shared" si="13"/>
        <v>-82.019693181818155</v>
      </c>
      <c r="G254">
        <f t="shared" si="12"/>
        <v>6727.2300696395878</v>
      </c>
    </row>
    <row r="255" spans="3:7" x14ac:dyDescent="0.25">
      <c r="C255" s="9">
        <v>0.57599999999999996</v>
      </c>
      <c r="D255" t="s">
        <v>9</v>
      </c>
      <c r="E255">
        <v>82.430693181818157</v>
      </c>
      <c r="F255">
        <f t="shared" si="13"/>
        <v>-81.854693181818163</v>
      </c>
      <c r="G255">
        <f t="shared" si="12"/>
        <v>6700.190795889589</v>
      </c>
    </row>
    <row r="256" spans="3:7" x14ac:dyDescent="0.25">
      <c r="C256" s="9">
        <v>0.77100000000000002</v>
      </c>
      <c r="D256" t="s">
        <v>9</v>
      </c>
      <c r="E256">
        <v>82.430693181818157</v>
      </c>
      <c r="F256">
        <f t="shared" si="13"/>
        <v>-81.659693181818156</v>
      </c>
      <c r="G256">
        <f t="shared" si="12"/>
        <v>6668.3054905486788</v>
      </c>
    </row>
    <row r="257" spans="3:7" x14ac:dyDescent="0.25">
      <c r="C257" s="9">
        <v>2.61</v>
      </c>
      <c r="D257" t="s">
        <v>9</v>
      </c>
      <c r="E257">
        <v>82.430693181818157</v>
      </c>
      <c r="F257">
        <f t="shared" si="13"/>
        <v>-79.820693181818157</v>
      </c>
      <c r="G257">
        <f t="shared" si="12"/>
        <v>6371.3430600259517</v>
      </c>
    </row>
    <row r="258" spans="3:7" x14ac:dyDescent="0.25">
      <c r="C258" s="9">
        <v>32</v>
      </c>
      <c r="E258">
        <v>82.430693181818157</v>
      </c>
      <c r="F258">
        <f t="shared" si="13"/>
        <v>-50.430693181818157</v>
      </c>
      <c r="G258">
        <f t="shared" si="12"/>
        <v>2543.2548147986804</v>
      </c>
    </row>
    <row r="259" spans="3:7" x14ac:dyDescent="0.25">
      <c r="C259" s="9">
        <v>1.41</v>
      </c>
      <c r="D259" t="s">
        <v>9</v>
      </c>
      <c r="E259">
        <v>82.430693181818157</v>
      </c>
      <c r="F259">
        <f t="shared" si="13"/>
        <v>-81.02069318181816</v>
      </c>
      <c r="G259">
        <f t="shared" si="12"/>
        <v>6564.3527236623158</v>
      </c>
    </row>
    <row r="260" spans="3:7" x14ac:dyDescent="0.25">
      <c r="C260" s="9">
        <v>10.6</v>
      </c>
      <c r="E260">
        <v>82.430693181818157</v>
      </c>
      <c r="F260">
        <f t="shared" si="13"/>
        <v>-71.830693181818162</v>
      </c>
      <c r="G260">
        <f t="shared" si="12"/>
        <v>5159.6484829804986</v>
      </c>
    </row>
    <row r="261" spans="3:7" x14ac:dyDescent="0.25">
      <c r="C261" s="9">
        <v>72.099999999999994</v>
      </c>
      <c r="E261">
        <v>82.430693181818157</v>
      </c>
      <c r="F261">
        <f t="shared" si="13"/>
        <v>-10.330693181818162</v>
      </c>
      <c r="G261">
        <f t="shared" ref="G261:G284" si="14">POWER(F261,2)</f>
        <v>106.72322161686427</v>
      </c>
    </row>
    <row r="262" spans="3:7" x14ac:dyDescent="0.25">
      <c r="C262" s="9">
        <v>66.5</v>
      </c>
      <c r="E262">
        <v>82.430693181818157</v>
      </c>
      <c r="F262">
        <f t="shared" ref="F262:F284" si="15">C262-E262</f>
        <v>-15.930693181818157</v>
      </c>
      <c r="G262">
        <f t="shared" si="14"/>
        <v>253.7869852532275</v>
      </c>
    </row>
    <row r="263" spans="3:7" x14ac:dyDescent="0.25">
      <c r="C263" s="9">
        <v>5.78</v>
      </c>
      <c r="E263">
        <v>82.430693181818157</v>
      </c>
      <c r="F263">
        <f t="shared" si="15"/>
        <v>-76.650693181818156</v>
      </c>
      <c r="G263">
        <f t="shared" si="14"/>
        <v>5875.3287652532244</v>
      </c>
    </row>
    <row r="264" spans="3:7" x14ac:dyDescent="0.25">
      <c r="C264" s="9">
        <v>0.376</v>
      </c>
      <c r="D264" t="s">
        <v>9</v>
      </c>
      <c r="E264">
        <v>82.430693181818157</v>
      </c>
      <c r="F264">
        <f t="shared" si="15"/>
        <v>-82.054693181818152</v>
      </c>
      <c r="G264">
        <f t="shared" si="14"/>
        <v>6732.9726731623141</v>
      </c>
    </row>
    <row r="265" spans="3:7" x14ac:dyDescent="0.25">
      <c r="C265" s="9">
        <v>1.55</v>
      </c>
      <c r="D265" t="s">
        <v>9</v>
      </c>
      <c r="E265">
        <v>82.430693181818157</v>
      </c>
      <c r="F265">
        <f t="shared" si="15"/>
        <v>-80.88069318181816</v>
      </c>
      <c r="G265">
        <f t="shared" si="14"/>
        <v>6541.6865295714069</v>
      </c>
    </row>
    <row r="266" spans="3:7" x14ac:dyDescent="0.25">
      <c r="C266" s="9">
        <v>256</v>
      </c>
      <c r="E266">
        <v>82.430693181818157</v>
      </c>
      <c r="F266">
        <f t="shared" si="15"/>
        <v>173.56930681818184</v>
      </c>
      <c r="G266">
        <f t="shared" si="14"/>
        <v>30126.304269344146</v>
      </c>
    </row>
    <row r="267" spans="3:7" x14ac:dyDescent="0.25">
      <c r="C267" s="9">
        <v>35</v>
      </c>
      <c r="E267">
        <v>82.430693181818157</v>
      </c>
      <c r="F267">
        <f t="shared" si="15"/>
        <v>-47.430693181818157</v>
      </c>
      <c r="G267">
        <f t="shared" si="14"/>
        <v>2249.6706557077714</v>
      </c>
    </row>
    <row r="268" spans="3:7" x14ac:dyDescent="0.25">
      <c r="C268" s="9">
        <v>160</v>
      </c>
      <c r="E268">
        <v>82.430693181818157</v>
      </c>
      <c r="F268">
        <f t="shared" si="15"/>
        <v>77.569306818181843</v>
      </c>
      <c r="G268">
        <f t="shared" si="14"/>
        <v>6016.9973602532318</v>
      </c>
    </row>
    <row r="269" spans="3:7" x14ac:dyDescent="0.25">
      <c r="C269" s="9">
        <v>0.38400000000000001</v>
      </c>
      <c r="D269" t="s">
        <v>9</v>
      </c>
      <c r="E269">
        <v>82.430693181818157</v>
      </c>
      <c r="F269">
        <f t="shared" si="15"/>
        <v>-82.046693181818156</v>
      </c>
      <c r="G269">
        <f t="shared" si="14"/>
        <v>6731.6598620714058</v>
      </c>
    </row>
    <row r="270" spans="3:7" x14ac:dyDescent="0.25">
      <c r="C270" s="9">
        <v>0.374</v>
      </c>
      <c r="D270" t="s">
        <v>9</v>
      </c>
      <c r="E270">
        <v>82.430693181818157</v>
      </c>
      <c r="F270">
        <f t="shared" si="15"/>
        <v>-82.056693181818162</v>
      </c>
      <c r="G270">
        <f t="shared" si="14"/>
        <v>6733.3008959350427</v>
      </c>
    </row>
    <row r="271" spans="3:7" x14ac:dyDescent="0.25">
      <c r="C271" s="9">
        <v>0.36399999999999999</v>
      </c>
      <c r="D271" t="s">
        <v>9</v>
      </c>
      <c r="E271">
        <v>82.430693181818157</v>
      </c>
      <c r="F271">
        <f t="shared" si="15"/>
        <v>-82.066693181818152</v>
      </c>
      <c r="G271">
        <f t="shared" si="14"/>
        <v>6734.9421297986783</v>
      </c>
    </row>
    <row r="272" spans="3:7" x14ac:dyDescent="0.25">
      <c r="C272" s="9">
        <v>0.34499999999999997</v>
      </c>
      <c r="D272" t="s">
        <v>9</v>
      </c>
      <c r="E272">
        <v>82.430693181818157</v>
      </c>
      <c r="F272">
        <f t="shared" si="15"/>
        <v>-82.085693181818158</v>
      </c>
      <c r="G272">
        <f t="shared" si="14"/>
        <v>6738.0610251395883</v>
      </c>
    </row>
    <row r="273" spans="1:12" x14ac:dyDescent="0.25">
      <c r="C273" s="9">
        <v>0.39300000000000002</v>
      </c>
      <c r="D273" t="s">
        <v>9</v>
      </c>
      <c r="E273">
        <v>82.430693181818157</v>
      </c>
      <c r="F273">
        <f t="shared" si="15"/>
        <v>-82.037693181818156</v>
      </c>
      <c r="G273">
        <f t="shared" si="14"/>
        <v>6730.1831025941328</v>
      </c>
    </row>
    <row r="274" spans="1:12" x14ac:dyDescent="0.25">
      <c r="C274" s="9">
        <v>0.34200000000000003</v>
      </c>
      <c r="D274" t="s">
        <v>9</v>
      </c>
      <c r="E274">
        <v>82.430693181818157</v>
      </c>
      <c r="F274">
        <f t="shared" si="15"/>
        <v>-82.088693181818158</v>
      </c>
      <c r="G274">
        <f t="shared" si="14"/>
        <v>6738.5535482986788</v>
      </c>
    </row>
    <row r="275" spans="1:12" x14ac:dyDescent="0.25">
      <c r="C275" s="9">
        <v>2.4300000000000002</v>
      </c>
      <c r="E275">
        <v>82.430693181818157</v>
      </c>
      <c r="F275">
        <f t="shared" si="15"/>
        <v>-80.00069318181815</v>
      </c>
      <c r="G275">
        <f t="shared" si="14"/>
        <v>6400.1109095714046</v>
      </c>
    </row>
    <row r="276" spans="1:12" x14ac:dyDescent="0.25">
      <c r="C276" s="9">
        <v>0.37</v>
      </c>
      <c r="D276" t="s">
        <v>9</v>
      </c>
      <c r="E276">
        <v>82.430693181818157</v>
      </c>
      <c r="F276">
        <f t="shared" si="15"/>
        <v>-82.060693181818152</v>
      </c>
      <c r="G276">
        <f t="shared" si="14"/>
        <v>6733.9573654804963</v>
      </c>
    </row>
    <row r="277" spans="1:12" x14ac:dyDescent="0.25">
      <c r="C277" s="9">
        <v>0.46500000000000002</v>
      </c>
      <c r="D277" t="s">
        <v>9</v>
      </c>
      <c r="E277">
        <v>82.430693181818157</v>
      </c>
      <c r="F277">
        <f t="shared" si="15"/>
        <v>-81.965693181818153</v>
      </c>
      <c r="G277">
        <f t="shared" si="14"/>
        <v>6718.374858775951</v>
      </c>
    </row>
    <row r="278" spans="1:12" x14ac:dyDescent="0.25">
      <c r="C278" s="9">
        <v>0.81</v>
      </c>
      <c r="D278" t="s">
        <v>9</v>
      </c>
      <c r="E278">
        <v>82.430693181818157</v>
      </c>
      <c r="F278">
        <f t="shared" si="15"/>
        <v>-81.620693181818154</v>
      </c>
      <c r="G278">
        <f t="shared" si="14"/>
        <v>6661.9375554804965</v>
      </c>
    </row>
    <row r="279" spans="1:12" x14ac:dyDescent="0.25">
      <c r="C279" s="9">
        <v>7.59</v>
      </c>
      <c r="E279">
        <v>82.430693181818157</v>
      </c>
      <c r="F279">
        <f t="shared" si="15"/>
        <v>-74.840693181818153</v>
      </c>
      <c r="G279">
        <f t="shared" si="14"/>
        <v>5601.1293559350424</v>
      </c>
    </row>
    <row r="280" spans="1:12" x14ac:dyDescent="0.25">
      <c r="C280" s="9">
        <v>5.95</v>
      </c>
      <c r="E280">
        <v>82.430693181818157</v>
      </c>
      <c r="F280">
        <f t="shared" si="15"/>
        <v>-76.480693181818154</v>
      </c>
      <c r="G280">
        <f t="shared" si="14"/>
        <v>5849.2964295714055</v>
      </c>
    </row>
    <row r="281" spans="1:12" x14ac:dyDescent="0.25">
      <c r="C281" s="9">
        <v>0.70399999999999996</v>
      </c>
      <c r="E281">
        <v>82.430693181818157</v>
      </c>
      <c r="F281">
        <f t="shared" si="15"/>
        <v>-81.726693181818163</v>
      </c>
      <c r="G281">
        <f t="shared" si="14"/>
        <v>6679.2523784350433</v>
      </c>
    </row>
    <row r="282" spans="1:12" x14ac:dyDescent="0.25">
      <c r="C282" s="9">
        <v>12.8</v>
      </c>
      <c r="E282">
        <v>82.430693181818157</v>
      </c>
      <c r="F282">
        <f t="shared" si="15"/>
        <v>-69.63069318181816</v>
      </c>
      <c r="G282">
        <f t="shared" si="14"/>
        <v>4848.4334329804979</v>
      </c>
    </row>
    <row r="283" spans="1:12" x14ac:dyDescent="0.25">
      <c r="C283" s="9">
        <v>1.73</v>
      </c>
      <c r="E283">
        <v>82.430693181818157</v>
      </c>
      <c r="F283">
        <f t="shared" si="15"/>
        <v>-80.700693181818153</v>
      </c>
      <c r="G283">
        <f t="shared" si="14"/>
        <v>6512.6018800259508</v>
      </c>
    </row>
    <row r="284" spans="1:12" x14ac:dyDescent="0.25">
      <c r="C284" s="9">
        <v>3.75</v>
      </c>
      <c r="E284">
        <v>82.430693181818157</v>
      </c>
      <c r="F284">
        <f t="shared" si="15"/>
        <v>-78.680693181818157</v>
      </c>
      <c r="G284">
        <f t="shared" si="14"/>
        <v>6190.6514795714065</v>
      </c>
    </row>
    <row r="288" spans="1:12" ht="17.25" x14ac:dyDescent="0.25">
      <c r="A288" s="4" t="s">
        <v>4</v>
      </c>
      <c r="B288" s="4" t="s">
        <v>14</v>
      </c>
      <c r="C288" s="4" t="s">
        <v>0</v>
      </c>
      <c r="D288" s="4" t="s">
        <v>8</v>
      </c>
      <c r="E288" s="4" t="s">
        <v>1</v>
      </c>
      <c r="F288" s="4" t="s">
        <v>2</v>
      </c>
      <c r="G288" s="5" t="s">
        <v>11</v>
      </c>
      <c r="H288" s="6" t="s">
        <v>12</v>
      </c>
      <c r="I288" s="6" t="s">
        <v>10</v>
      </c>
      <c r="J288" s="6" t="s">
        <v>3</v>
      </c>
      <c r="K288" s="6" t="s">
        <v>7</v>
      </c>
      <c r="L288" s="6" t="s">
        <v>15</v>
      </c>
    </row>
    <row r="290" spans="1:12" x14ac:dyDescent="0.25">
      <c r="A290" t="s">
        <v>37</v>
      </c>
      <c r="D290" s="13" t="s">
        <v>25</v>
      </c>
    </row>
    <row r="291" spans="1:12" x14ac:dyDescent="0.25">
      <c r="B291" t="s">
        <v>24</v>
      </c>
      <c r="C291" s="8">
        <v>0.64</v>
      </c>
      <c r="D291" t="s">
        <v>9</v>
      </c>
      <c r="E291">
        <f>AVERAGE(C291:C310)</f>
        <v>47.527200000000001</v>
      </c>
      <c r="F291">
        <f>C291-E291</f>
        <v>-46.8872</v>
      </c>
      <c r="G291">
        <f t="shared" ref="G291:G310" si="16">POWER(F291,2)</f>
        <v>2198.40952384</v>
      </c>
      <c r="H291" s="3">
        <f>SUM(G291:G310)</f>
        <v>140359.40339920003</v>
      </c>
      <c r="I291" s="3">
        <v>20</v>
      </c>
      <c r="J291" s="3">
        <f>SQRT((1/(I291-1)*H291))</f>
        <v>85.949619085895478</v>
      </c>
      <c r="K291" s="7">
        <f>E291+(SQRT((1/0.05)-1)*(J291/SQRT(I291)))</f>
        <v>131.30052612448907</v>
      </c>
      <c r="L291" s="4">
        <f>E291+(SQRT((1/0.1)-1)*(J291/SQRT(I291)))</f>
        <v>105.18395727488269</v>
      </c>
    </row>
    <row r="292" spans="1:12" x14ac:dyDescent="0.25">
      <c r="C292" s="8">
        <v>16.5</v>
      </c>
      <c r="E292">
        <v>47.527200000000001</v>
      </c>
      <c r="F292">
        <f t="shared" ref="F292:F310" si="17">C292-E292</f>
        <v>-31.027200000000001</v>
      </c>
      <c r="G292">
        <f t="shared" si="16"/>
        <v>962.68713983999999</v>
      </c>
    </row>
    <row r="293" spans="1:12" x14ac:dyDescent="0.25">
      <c r="C293" s="8">
        <v>200</v>
      </c>
      <c r="E293">
        <v>47.527200000000001</v>
      </c>
      <c r="F293">
        <f t="shared" si="17"/>
        <v>152.47280000000001</v>
      </c>
      <c r="G293">
        <f t="shared" si="16"/>
        <v>23247.954739840003</v>
      </c>
    </row>
    <row r="294" spans="1:12" x14ac:dyDescent="0.25">
      <c r="C294" s="8">
        <v>67.900000000000006</v>
      </c>
      <c r="E294">
        <v>47.527200000000001</v>
      </c>
      <c r="F294">
        <f t="shared" si="17"/>
        <v>20.372800000000005</v>
      </c>
      <c r="G294">
        <f t="shared" si="16"/>
        <v>415.0509798400002</v>
      </c>
    </row>
    <row r="295" spans="1:12" x14ac:dyDescent="0.25">
      <c r="C295" s="8">
        <v>7.26</v>
      </c>
      <c r="E295">
        <v>47.527200000000001</v>
      </c>
      <c r="F295">
        <f t="shared" si="17"/>
        <v>-40.267200000000003</v>
      </c>
      <c r="G295">
        <f t="shared" si="16"/>
        <v>1621.4473958400001</v>
      </c>
    </row>
    <row r="296" spans="1:12" x14ac:dyDescent="0.25">
      <c r="C296" s="8">
        <v>9.2799999999999994</v>
      </c>
      <c r="E296">
        <v>47.527200000000001</v>
      </c>
      <c r="F296">
        <f t="shared" si="17"/>
        <v>-38.247199999999999</v>
      </c>
      <c r="G296">
        <f t="shared" si="16"/>
        <v>1462.84830784</v>
      </c>
    </row>
    <row r="297" spans="1:12" x14ac:dyDescent="0.25">
      <c r="C297" s="8">
        <v>0.16500000000000001</v>
      </c>
      <c r="D297" t="s">
        <v>9</v>
      </c>
      <c r="E297">
        <v>47.527200000000001</v>
      </c>
      <c r="F297">
        <f t="shared" si="17"/>
        <v>-47.362200000000001</v>
      </c>
      <c r="G297">
        <f t="shared" si="16"/>
        <v>2243.1779888400001</v>
      </c>
    </row>
    <row r="298" spans="1:12" x14ac:dyDescent="0.25">
      <c r="C298" s="8">
        <v>0.755</v>
      </c>
      <c r="E298">
        <v>47.527200000000001</v>
      </c>
      <c r="F298">
        <f t="shared" si="17"/>
        <v>-46.772199999999998</v>
      </c>
      <c r="G298">
        <f t="shared" si="16"/>
        <v>2187.6386928399997</v>
      </c>
    </row>
    <row r="299" spans="1:12" x14ac:dyDescent="0.25">
      <c r="C299" s="8">
        <v>0.61</v>
      </c>
      <c r="D299" t="s">
        <v>9</v>
      </c>
      <c r="E299">
        <v>47.527200000000001</v>
      </c>
      <c r="F299">
        <f t="shared" si="17"/>
        <v>-46.917200000000001</v>
      </c>
      <c r="G299">
        <f t="shared" si="16"/>
        <v>2201.22365584</v>
      </c>
    </row>
    <row r="300" spans="1:12" x14ac:dyDescent="0.25">
      <c r="C300" s="8">
        <v>0.57999999999999996</v>
      </c>
      <c r="D300" t="s">
        <v>9</v>
      </c>
      <c r="E300">
        <v>47.527200000000001</v>
      </c>
      <c r="F300">
        <f t="shared" si="17"/>
        <v>-46.947200000000002</v>
      </c>
      <c r="G300">
        <f t="shared" si="16"/>
        <v>2204.0395878400004</v>
      </c>
    </row>
    <row r="301" spans="1:12" x14ac:dyDescent="0.25">
      <c r="C301" s="8">
        <v>214</v>
      </c>
      <c r="E301">
        <v>47.527200000000001</v>
      </c>
      <c r="F301">
        <f t="shared" si="17"/>
        <v>166.47280000000001</v>
      </c>
      <c r="G301">
        <f t="shared" si="16"/>
        <v>27713.193139840001</v>
      </c>
    </row>
    <row r="302" spans="1:12" x14ac:dyDescent="0.25">
      <c r="C302" s="8">
        <v>65.8</v>
      </c>
      <c r="E302">
        <v>47.527200000000001</v>
      </c>
      <c r="F302">
        <f t="shared" si="17"/>
        <v>18.272799999999997</v>
      </c>
      <c r="G302">
        <f t="shared" si="16"/>
        <v>333.89521983999987</v>
      </c>
    </row>
    <row r="303" spans="1:12" x14ac:dyDescent="0.25">
      <c r="C303" s="8">
        <v>0.62</v>
      </c>
      <c r="D303" t="s">
        <v>9</v>
      </c>
      <c r="E303">
        <v>47.527200000000001</v>
      </c>
      <c r="F303">
        <f t="shared" si="17"/>
        <v>-46.907200000000003</v>
      </c>
      <c r="G303">
        <f t="shared" si="16"/>
        <v>2200.2854118400005</v>
      </c>
    </row>
    <row r="304" spans="1:12" x14ac:dyDescent="0.25">
      <c r="C304" s="8">
        <v>14.7</v>
      </c>
      <c r="E304">
        <v>47.527200000000001</v>
      </c>
      <c r="F304">
        <f t="shared" si="17"/>
        <v>-32.827200000000005</v>
      </c>
      <c r="G304">
        <f t="shared" si="16"/>
        <v>1077.6250598400004</v>
      </c>
    </row>
    <row r="305" spans="1:12" x14ac:dyDescent="0.25">
      <c r="C305" s="8">
        <v>22.5</v>
      </c>
      <c r="E305">
        <v>47.527200000000001</v>
      </c>
      <c r="F305">
        <f t="shared" si="17"/>
        <v>-25.027200000000001</v>
      </c>
      <c r="G305">
        <f t="shared" si="16"/>
        <v>626.36073984000006</v>
      </c>
    </row>
    <row r="306" spans="1:12" x14ac:dyDescent="0.25">
      <c r="C306" s="8">
        <v>0.33900000000000002</v>
      </c>
      <c r="E306">
        <v>47.527200000000001</v>
      </c>
      <c r="F306">
        <f t="shared" si="17"/>
        <v>-47.188200000000002</v>
      </c>
      <c r="G306">
        <f t="shared" si="16"/>
        <v>2226.7262192400003</v>
      </c>
    </row>
    <row r="307" spans="1:12" x14ac:dyDescent="0.25">
      <c r="C307" s="8">
        <v>0.22500000000000001</v>
      </c>
      <c r="D307" t="s">
        <v>9</v>
      </c>
      <c r="E307">
        <v>47.527200000000001</v>
      </c>
      <c r="F307">
        <f t="shared" si="17"/>
        <v>-47.302199999999999</v>
      </c>
      <c r="G307">
        <f t="shared" si="16"/>
        <v>2237.4981248399999</v>
      </c>
    </row>
    <row r="308" spans="1:12" x14ac:dyDescent="0.25">
      <c r="C308" s="8">
        <v>1.37</v>
      </c>
      <c r="E308">
        <v>47.527200000000001</v>
      </c>
      <c r="F308">
        <f t="shared" si="17"/>
        <v>-46.157200000000003</v>
      </c>
      <c r="G308">
        <f t="shared" si="16"/>
        <v>2130.4871118400001</v>
      </c>
    </row>
    <row r="309" spans="1:12" x14ac:dyDescent="0.25">
      <c r="C309" s="8">
        <v>298</v>
      </c>
      <c r="E309">
        <v>47.527200000000001</v>
      </c>
      <c r="F309">
        <f t="shared" si="17"/>
        <v>250.47280000000001</v>
      </c>
      <c r="G309">
        <f t="shared" si="16"/>
        <v>62736.623539840002</v>
      </c>
    </row>
    <row r="310" spans="1:12" x14ac:dyDescent="0.25">
      <c r="C310" s="8">
        <v>29.3</v>
      </c>
      <c r="E310">
        <v>47.527200000000001</v>
      </c>
      <c r="F310">
        <f t="shared" si="17"/>
        <v>-18.2272</v>
      </c>
      <c r="G310">
        <f t="shared" si="16"/>
        <v>332.23081983999998</v>
      </c>
    </row>
    <row r="314" spans="1:12" ht="17.25" x14ac:dyDescent="0.25">
      <c r="A314" s="4" t="s">
        <v>4</v>
      </c>
      <c r="B314" s="4" t="s">
        <v>14</v>
      </c>
      <c r="C314" s="4" t="s">
        <v>0</v>
      </c>
      <c r="D314" s="4" t="s">
        <v>8</v>
      </c>
      <c r="E314" s="4" t="s">
        <v>1</v>
      </c>
      <c r="F314" s="4" t="s">
        <v>2</v>
      </c>
      <c r="G314" s="5" t="s">
        <v>11</v>
      </c>
      <c r="H314" s="6" t="s">
        <v>12</v>
      </c>
      <c r="I314" s="6" t="s">
        <v>10</v>
      </c>
      <c r="J314" s="6" t="s">
        <v>3</v>
      </c>
      <c r="K314" s="6" t="s">
        <v>7</v>
      </c>
      <c r="L314" s="6" t="s">
        <v>15</v>
      </c>
    </row>
    <row r="315" spans="1:12" x14ac:dyDescent="0.25">
      <c r="D315" s="14" t="s">
        <v>27</v>
      </c>
      <c r="H315"/>
      <c r="I315"/>
      <c r="J315"/>
      <c r="K315"/>
    </row>
    <row r="316" spans="1:12" x14ac:dyDescent="0.25">
      <c r="A316" t="s">
        <v>38</v>
      </c>
      <c r="B316" t="s">
        <v>26</v>
      </c>
      <c r="C316">
        <v>0.9</v>
      </c>
      <c r="E316">
        <f>AVERAGE(C316:C344)</f>
        <v>1.2893103448275864</v>
      </c>
      <c r="F316">
        <f>C316-E316</f>
        <v>-0.38931034482758642</v>
      </c>
      <c r="G316">
        <f t="shared" ref="G316:G344" si="18">POWER(F316,2)</f>
        <v>0.15156254458977425</v>
      </c>
      <c r="H316" s="3">
        <f>SUM(G316:G344)</f>
        <v>126.13658620689655</v>
      </c>
      <c r="I316" s="3">
        <v>29</v>
      </c>
      <c r="J316" s="3">
        <f>SQRT((1/(I316-1)*H316))</f>
        <v>2.1224698063382981</v>
      </c>
      <c r="K316" s="7">
        <f>E316+(SQRT((1/0.05)-1)*(J316/SQRT(I316)))</f>
        <v>3.0072951656984381</v>
      </c>
      <c r="L316" s="4">
        <f>E316+(SQRT((1/0.1)-1)*(J316/SQRT(I316)))</f>
        <v>2.4717085902033027</v>
      </c>
    </row>
    <row r="317" spans="1:12" x14ac:dyDescent="0.25">
      <c r="C317">
        <v>0.02</v>
      </c>
      <c r="E317">
        <v>1.2893103448275864</v>
      </c>
      <c r="F317">
        <f t="shared" ref="F317:F344" si="19">C317-E317</f>
        <v>-1.2693103448275864</v>
      </c>
      <c r="G317">
        <f t="shared" si="18"/>
        <v>1.6111487514863263</v>
      </c>
    </row>
    <row r="318" spans="1:12" x14ac:dyDescent="0.25">
      <c r="C318">
        <v>1.78</v>
      </c>
      <c r="E318">
        <v>1.2893103448275864</v>
      </c>
      <c r="F318">
        <f t="shared" si="19"/>
        <v>0.49068965517241359</v>
      </c>
      <c r="G318">
        <f t="shared" si="18"/>
        <v>0.24077633769322215</v>
      </c>
    </row>
    <row r="319" spans="1:12" x14ac:dyDescent="0.25">
      <c r="C319">
        <v>0.62</v>
      </c>
      <c r="E319">
        <v>1.2893103448275864</v>
      </c>
      <c r="F319">
        <f t="shared" si="19"/>
        <v>-0.66931034482758645</v>
      </c>
      <c r="G319">
        <f t="shared" si="18"/>
        <v>0.44797633769322265</v>
      </c>
    </row>
    <row r="320" spans="1:12" x14ac:dyDescent="0.25">
      <c r="C320">
        <v>2.56</v>
      </c>
      <c r="E320">
        <v>1.2893103448275864</v>
      </c>
      <c r="F320">
        <f t="shared" si="19"/>
        <v>1.2706896551724136</v>
      </c>
      <c r="G320">
        <f t="shared" si="18"/>
        <v>1.6146521997621874</v>
      </c>
    </row>
    <row r="321" spans="3:7" x14ac:dyDescent="0.25">
      <c r="C321">
        <v>0.22</v>
      </c>
      <c r="E321">
        <v>1.2893103448275864</v>
      </c>
      <c r="F321">
        <f t="shared" si="19"/>
        <v>-1.0693103448275865</v>
      </c>
      <c r="G321">
        <f t="shared" si="18"/>
        <v>1.1434246135552919</v>
      </c>
    </row>
    <row r="322" spans="3:7" x14ac:dyDescent="0.25">
      <c r="C322">
        <v>1.46</v>
      </c>
      <c r="E322">
        <v>1.2893103448275864</v>
      </c>
      <c r="F322">
        <f t="shared" si="19"/>
        <v>0.17068965517241352</v>
      </c>
      <c r="G322">
        <f t="shared" si="18"/>
        <v>2.9134958382877434E-2</v>
      </c>
    </row>
    <row r="323" spans="3:7" x14ac:dyDescent="0.25">
      <c r="C323">
        <v>1.7</v>
      </c>
      <c r="E323">
        <v>1.2893103448275864</v>
      </c>
      <c r="F323">
        <f t="shared" si="19"/>
        <v>0.41068965517241351</v>
      </c>
      <c r="G323">
        <f t="shared" si="18"/>
        <v>0.16866599286563591</v>
      </c>
    </row>
    <row r="324" spans="3:7" x14ac:dyDescent="0.25">
      <c r="C324">
        <v>0.6</v>
      </c>
      <c r="E324">
        <v>1.2893103448275864</v>
      </c>
      <c r="F324">
        <f t="shared" si="19"/>
        <v>-0.68931034482758646</v>
      </c>
      <c r="G324">
        <f t="shared" si="18"/>
        <v>0.47514875148632618</v>
      </c>
    </row>
    <row r="325" spans="3:7" x14ac:dyDescent="0.25">
      <c r="C325">
        <v>0.01</v>
      </c>
      <c r="D325" t="s">
        <v>9</v>
      </c>
      <c r="E325">
        <v>1.2893103448275864</v>
      </c>
      <c r="F325">
        <f t="shared" si="19"/>
        <v>-1.2793103448275864</v>
      </c>
      <c r="G325">
        <f t="shared" si="18"/>
        <v>1.6366349583828781</v>
      </c>
    </row>
    <row r="326" spans="3:7" x14ac:dyDescent="0.25">
      <c r="C326">
        <v>0.56999999999999995</v>
      </c>
      <c r="E326">
        <v>1.2893103448275864</v>
      </c>
      <c r="F326">
        <f t="shared" si="19"/>
        <v>-0.71931034482758649</v>
      </c>
      <c r="G326">
        <f t="shared" si="18"/>
        <v>0.51740737217598143</v>
      </c>
    </row>
    <row r="327" spans="3:7" x14ac:dyDescent="0.25">
      <c r="C327">
        <v>0.01</v>
      </c>
      <c r="D327" t="s">
        <v>9</v>
      </c>
      <c r="E327">
        <v>1.2893103448275864</v>
      </c>
      <c r="F327">
        <f t="shared" si="19"/>
        <v>-1.2793103448275864</v>
      </c>
      <c r="G327">
        <f t="shared" si="18"/>
        <v>1.6366349583828781</v>
      </c>
    </row>
    <row r="328" spans="3:7" x14ac:dyDescent="0.25">
      <c r="C328">
        <v>2.63</v>
      </c>
      <c r="E328">
        <v>1.2893103448275864</v>
      </c>
      <c r="F328">
        <f t="shared" si="19"/>
        <v>1.3406896551724135</v>
      </c>
      <c r="G328">
        <f t="shared" si="18"/>
        <v>1.7974487514863249</v>
      </c>
    </row>
    <row r="329" spans="3:7" x14ac:dyDescent="0.25">
      <c r="C329">
        <v>0.76</v>
      </c>
      <c r="E329">
        <v>1.2893103448275864</v>
      </c>
      <c r="F329">
        <f t="shared" si="19"/>
        <v>-0.52931034482758643</v>
      </c>
      <c r="G329">
        <f t="shared" si="18"/>
        <v>0.28016944114149844</v>
      </c>
    </row>
    <row r="330" spans="3:7" x14ac:dyDescent="0.25">
      <c r="C330">
        <v>0.35</v>
      </c>
      <c r="E330">
        <v>1.2893103448275864</v>
      </c>
      <c r="F330">
        <f t="shared" si="19"/>
        <v>-0.93931034482758646</v>
      </c>
      <c r="G330">
        <f t="shared" si="18"/>
        <v>0.88230392390011936</v>
      </c>
    </row>
    <row r="331" spans="3:7" x14ac:dyDescent="0.25">
      <c r="C331">
        <v>0.31</v>
      </c>
      <c r="E331">
        <v>1.2893103448275864</v>
      </c>
      <c r="F331">
        <f t="shared" si="19"/>
        <v>-0.97931034482758639</v>
      </c>
      <c r="G331">
        <f t="shared" si="18"/>
        <v>0.95904875148632618</v>
      </c>
    </row>
    <row r="332" spans="3:7" x14ac:dyDescent="0.25">
      <c r="C332">
        <v>0.75</v>
      </c>
      <c r="E332">
        <v>1.2893103448275864</v>
      </c>
      <c r="F332">
        <f t="shared" si="19"/>
        <v>-0.53931034482758644</v>
      </c>
      <c r="G332">
        <f t="shared" si="18"/>
        <v>0.2908556480380502</v>
      </c>
    </row>
    <row r="333" spans="3:7" x14ac:dyDescent="0.25">
      <c r="C333">
        <v>0.92</v>
      </c>
      <c r="E333">
        <v>1.2893103448275864</v>
      </c>
      <c r="F333">
        <f t="shared" si="19"/>
        <v>-0.3693103448275864</v>
      </c>
      <c r="G333">
        <f t="shared" si="18"/>
        <v>0.13639013079667078</v>
      </c>
    </row>
    <row r="334" spans="3:7" x14ac:dyDescent="0.25">
      <c r="C334">
        <v>0.81</v>
      </c>
      <c r="E334">
        <v>1.2893103448275864</v>
      </c>
      <c r="F334">
        <f t="shared" si="19"/>
        <v>-0.47931034482758639</v>
      </c>
      <c r="G334">
        <f t="shared" si="18"/>
        <v>0.22973840665873976</v>
      </c>
    </row>
    <row r="335" spans="3:7" x14ac:dyDescent="0.25">
      <c r="C335">
        <v>0.97</v>
      </c>
      <c r="E335">
        <v>1.2893103448275864</v>
      </c>
      <c r="F335">
        <f t="shared" si="19"/>
        <v>-0.31931034482758647</v>
      </c>
      <c r="G335">
        <f t="shared" si="18"/>
        <v>0.10195909631391217</v>
      </c>
    </row>
    <row r="336" spans="3:7" x14ac:dyDescent="0.25">
      <c r="C336">
        <v>0.6</v>
      </c>
      <c r="E336">
        <v>1.2893103448275864</v>
      </c>
      <c r="F336">
        <f t="shared" si="19"/>
        <v>-0.68931034482758646</v>
      </c>
      <c r="G336">
        <f t="shared" si="18"/>
        <v>0.47514875148632618</v>
      </c>
    </row>
    <row r="337" spans="1:12" x14ac:dyDescent="0.25">
      <c r="C337">
        <v>0.26</v>
      </c>
      <c r="E337">
        <v>1.2893103448275864</v>
      </c>
      <c r="F337">
        <f t="shared" si="19"/>
        <v>-1.0293103448275864</v>
      </c>
      <c r="G337">
        <f t="shared" si="18"/>
        <v>1.059479785969085</v>
      </c>
    </row>
    <row r="338" spans="1:12" x14ac:dyDescent="0.25">
      <c r="C338">
        <v>2.82</v>
      </c>
      <c r="E338">
        <v>1.2893103448275864</v>
      </c>
      <c r="F338">
        <f t="shared" si="19"/>
        <v>1.5306896551724134</v>
      </c>
      <c r="G338">
        <f t="shared" si="18"/>
        <v>2.3430108204518421</v>
      </c>
    </row>
    <row r="339" spans="1:12" x14ac:dyDescent="0.25">
      <c r="C339">
        <v>0.37</v>
      </c>
      <c r="E339">
        <v>1.2893103448275864</v>
      </c>
      <c r="F339">
        <f t="shared" si="19"/>
        <v>-0.91931034482758645</v>
      </c>
      <c r="G339">
        <f t="shared" si="18"/>
        <v>0.84513151010701593</v>
      </c>
    </row>
    <row r="340" spans="1:12" x14ac:dyDescent="0.25">
      <c r="C340">
        <v>11.6</v>
      </c>
      <c r="E340">
        <v>1.2893103448275864</v>
      </c>
      <c r="F340">
        <f t="shared" si="19"/>
        <v>10.310689655172414</v>
      </c>
      <c r="G340">
        <f t="shared" si="18"/>
        <v>106.31032116527943</v>
      </c>
    </row>
    <row r="341" spans="1:12" x14ac:dyDescent="0.25">
      <c r="C341">
        <v>1.27</v>
      </c>
      <c r="E341">
        <v>1.2893103448275864</v>
      </c>
      <c r="F341">
        <f t="shared" si="19"/>
        <v>-1.9310344827586423E-2</v>
      </c>
      <c r="G341">
        <f t="shared" si="18"/>
        <v>3.7288941736029373E-4</v>
      </c>
    </row>
    <row r="342" spans="1:12" x14ac:dyDescent="0.25">
      <c r="C342">
        <v>1.1000000000000001</v>
      </c>
      <c r="E342">
        <v>1.2893103448275864</v>
      </c>
      <c r="F342">
        <f t="shared" si="19"/>
        <v>-0.18931034482758635</v>
      </c>
      <c r="G342">
        <f t="shared" si="18"/>
        <v>3.5838406658739649E-2</v>
      </c>
    </row>
    <row r="343" spans="1:12" x14ac:dyDescent="0.25">
      <c r="C343">
        <v>0.56000000000000005</v>
      </c>
      <c r="E343">
        <v>1.2893103448275864</v>
      </c>
      <c r="F343">
        <f t="shared" si="19"/>
        <v>-0.72931034482758639</v>
      </c>
      <c r="G343">
        <f t="shared" si="18"/>
        <v>0.53189357907253298</v>
      </c>
    </row>
    <row r="344" spans="1:12" x14ac:dyDescent="0.25">
      <c r="C344">
        <v>0.86</v>
      </c>
      <c r="E344">
        <v>1.2893103448275864</v>
      </c>
      <c r="F344">
        <f t="shared" si="19"/>
        <v>-0.42931034482758645</v>
      </c>
      <c r="G344">
        <f t="shared" si="18"/>
        <v>0.1843073721759812</v>
      </c>
    </row>
    <row r="347" spans="1:12" ht="17.25" x14ac:dyDescent="0.25">
      <c r="A347" s="4" t="s">
        <v>4</v>
      </c>
      <c r="B347" s="4" t="s">
        <v>14</v>
      </c>
      <c r="C347" s="4" t="s">
        <v>0</v>
      </c>
      <c r="D347" s="4" t="s">
        <v>8</v>
      </c>
      <c r="E347" s="4" t="s">
        <v>1</v>
      </c>
      <c r="F347" s="4" t="s">
        <v>2</v>
      </c>
      <c r="G347" s="5" t="s">
        <v>11</v>
      </c>
      <c r="H347" s="6" t="s">
        <v>12</v>
      </c>
      <c r="I347" s="6" t="s">
        <v>10</v>
      </c>
      <c r="J347" s="6" t="s">
        <v>3</v>
      </c>
      <c r="K347" s="6" t="s">
        <v>7</v>
      </c>
      <c r="L347" s="6" t="s">
        <v>15</v>
      </c>
    </row>
    <row r="348" spans="1:12" x14ac:dyDescent="0.25">
      <c r="A348" t="s">
        <v>39</v>
      </c>
      <c r="D348" s="15" t="s">
        <v>29</v>
      </c>
    </row>
    <row r="349" spans="1:12" x14ac:dyDescent="0.25">
      <c r="C349">
        <v>10</v>
      </c>
      <c r="E349">
        <f>AVERAGE(C349:C377)</f>
        <v>733.9568965517243</v>
      </c>
      <c r="F349">
        <f>C349-E349</f>
        <v>-723.9568965517243</v>
      </c>
      <c r="G349">
        <f t="shared" ref="G349:G377" si="20">POWER(F349,2)</f>
        <v>524113.58806480403</v>
      </c>
      <c r="H349" s="3">
        <f>SUM(G349:G377)</f>
        <v>20869095.378620692</v>
      </c>
      <c r="I349" s="3">
        <v>29</v>
      </c>
      <c r="J349" s="3">
        <f>SQRT((1/(I349-1)*H349))</f>
        <v>863.32197640899824</v>
      </c>
      <c r="K349" s="7">
        <f>E349+(SQRT((1/0.05)-1)*(J349/SQRT(I349)))</f>
        <v>1432.7531981837678</v>
      </c>
      <c r="L349" s="4">
        <f>E349+(SQRT((1/0.1)-1)*(J349/SQRT(I349)))</f>
        <v>1214.9014956465735</v>
      </c>
    </row>
    <row r="350" spans="1:12" x14ac:dyDescent="0.25">
      <c r="C350">
        <v>15.2</v>
      </c>
      <c r="E350">
        <v>733.9568965517243</v>
      </c>
      <c r="F350">
        <f t="shared" ref="F350:F377" si="21">C350-E350</f>
        <v>-718.75689655172425</v>
      </c>
      <c r="G350">
        <f t="shared" si="20"/>
        <v>516611.47634066606</v>
      </c>
    </row>
    <row r="351" spans="1:12" x14ac:dyDescent="0.25">
      <c r="C351">
        <v>957</v>
      </c>
      <c r="E351">
        <v>733.9568965517243</v>
      </c>
      <c r="F351">
        <f t="shared" si="21"/>
        <v>223.0431034482757</v>
      </c>
      <c r="G351">
        <f t="shared" si="20"/>
        <v>49748.225995838213</v>
      </c>
    </row>
    <row r="352" spans="1:12" x14ac:dyDescent="0.25">
      <c r="C352">
        <v>17.399999999999999</v>
      </c>
      <c r="E352">
        <v>733.9568965517243</v>
      </c>
      <c r="F352">
        <f t="shared" si="21"/>
        <v>-716.55689655172432</v>
      </c>
      <c r="G352">
        <f t="shared" si="20"/>
        <v>513453.78599583852</v>
      </c>
    </row>
    <row r="353" spans="3:7" x14ac:dyDescent="0.25">
      <c r="C353">
        <v>2113</v>
      </c>
      <c r="E353">
        <v>733.9568965517243</v>
      </c>
      <c r="F353">
        <f t="shared" si="21"/>
        <v>1379.0431034482758</v>
      </c>
      <c r="G353">
        <f t="shared" si="20"/>
        <v>1901759.8811682519</v>
      </c>
    </row>
    <row r="354" spans="3:7" x14ac:dyDescent="0.25">
      <c r="C354">
        <v>1935</v>
      </c>
      <c r="E354">
        <v>733.9568965517243</v>
      </c>
      <c r="F354">
        <f t="shared" si="21"/>
        <v>1201.0431034482758</v>
      </c>
      <c r="G354">
        <f t="shared" si="20"/>
        <v>1442504.5363406658</v>
      </c>
    </row>
    <row r="355" spans="3:7" x14ac:dyDescent="0.25">
      <c r="C355">
        <v>2489</v>
      </c>
      <c r="E355">
        <v>733.9568965517243</v>
      </c>
      <c r="F355">
        <f t="shared" si="21"/>
        <v>1755.0431034482758</v>
      </c>
      <c r="G355">
        <f t="shared" si="20"/>
        <v>3080176.2949613552</v>
      </c>
    </row>
    <row r="356" spans="3:7" x14ac:dyDescent="0.25">
      <c r="C356">
        <v>27.4</v>
      </c>
      <c r="E356">
        <v>733.9568965517243</v>
      </c>
      <c r="F356">
        <f t="shared" si="21"/>
        <v>-706.55689655172432</v>
      </c>
      <c r="G356">
        <f t="shared" si="20"/>
        <v>499222.64806480409</v>
      </c>
    </row>
    <row r="357" spans="3:7" x14ac:dyDescent="0.25">
      <c r="C357">
        <v>92.7</v>
      </c>
      <c r="E357">
        <v>733.9568965517243</v>
      </c>
      <c r="F357">
        <f t="shared" si="21"/>
        <v>-641.25689655172425</v>
      </c>
      <c r="G357">
        <f t="shared" si="20"/>
        <v>411210.40737514879</v>
      </c>
    </row>
    <row r="358" spans="3:7" x14ac:dyDescent="0.25">
      <c r="C358">
        <v>7.25</v>
      </c>
      <c r="E358">
        <v>733.9568965517243</v>
      </c>
      <c r="F358">
        <f t="shared" si="21"/>
        <v>-726.7068965517243</v>
      </c>
      <c r="G358">
        <f t="shared" si="20"/>
        <v>528102.91349583853</v>
      </c>
    </row>
    <row r="359" spans="3:7" x14ac:dyDescent="0.25">
      <c r="C359">
        <v>764</v>
      </c>
      <c r="E359">
        <v>733.9568965517243</v>
      </c>
      <c r="F359">
        <f t="shared" si="21"/>
        <v>30.043103448275701</v>
      </c>
      <c r="G359">
        <f t="shared" si="20"/>
        <v>902.58806480379531</v>
      </c>
    </row>
    <row r="360" spans="3:7" x14ac:dyDescent="0.25">
      <c r="C360">
        <v>129</v>
      </c>
      <c r="E360">
        <v>733.9568965517243</v>
      </c>
      <c r="F360">
        <f t="shared" si="21"/>
        <v>-604.9568965517243</v>
      </c>
      <c r="G360">
        <f t="shared" si="20"/>
        <v>365972.84668549366</v>
      </c>
    </row>
    <row r="361" spans="3:7" x14ac:dyDescent="0.25">
      <c r="C361">
        <v>1989</v>
      </c>
      <c r="E361">
        <v>733.9568965517243</v>
      </c>
      <c r="F361">
        <f t="shared" si="21"/>
        <v>1255.0431034482758</v>
      </c>
      <c r="G361">
        <f t="shared" si="20"/>
        <v>1575133.1915130795</v>
      </c>
    </row>
    <row r="362" spans="3:7" x14ac:dyDescent="0.25">
      <c r="C362">
        <v>241</v>
      </c>
      <c r="E362">
        <v>733.9568965517243</v>
      </c>
      <c r="F362">
        <f t="shared" si="21"/>
        <v>-492.9568965517243</v>
      </c>
      <c r="G362">
        <f t="shared" si="20"/>
        <v>243006.50185790742</v>
      </c>
    </row>
    <row r="363" spans="3:7" x14ac:dyDescent="0.25">
      <c r="C363">
        <v>674</v>
      </c>
      <c r="E363">
        <v>733.9568965517243</v>
      </c>
      <c r="F363">
        <f t="shared" si="21"/>
        <v>-59.956896551724299</v>
      </c>
      <c r="G363">
        <f t="shared" si="20"/>
        <v>3594.8294441141693</v>
      </c>
    </row>
    <row r="364" spans="3:7" x14ac:dyDescent="0.25">
      <c r="C364">
        <v>74.400000000000006</v>
      </c>
      <c r="E364">
        <v>733.9568965517243</v>
      </c>
      <c r="F364">
        <f t="shared" si="21"/>
        <v>-659.55689655172432</v>
      </c>
      <c r="G364">
        <f t="shared" si="20"/>
        <v>435015.29978894198</v>
      </c>
    </row>
    <row r="365" spans="3:7" x14ac:dyDescent="0.25">
      <c r="C365">
        <v>548</v>
      </c>
      <c r="E365">
        <v>733.9568965517243</v>
      </c>
      <c r="F365">
        <f t="shared" si="21"/>
        <v>-185.9568965517243</v>
      </c>
      <c r="G365">
        <f t="shared" si="20"/>
        <v>34579.967375148692</v>
      </c>
    </row>
    <row r="366" spans="3:7" x14ac:dyDescent="0.25">
      <c r="C366">
        <v>789</v>
      </c>
      <c r="E366">
        <v>733.9568965517243</v>
      </c>
      <c r="F366">
        <f t="shared" si="21"/>
        <v>55.043103448275701</v>
      </c>
      <c r="G366">
        <f t="shared" si="20"/>
        <v>3029.7432372175804</v>
      </c>
    </row>
    <row r="367" spans="3:7" x14ac:dyDescent="0.25">
      <c r="C367">
        <v>4.5999999999999996</v>
      </c>
      <c r="E367">
        <v>733.9568965517243</v>
      </c>
      <c r="F367">
        <f t="shared" si="21"/>
        <v>-729.35689655172428</v>
      </c>
      <c r="G367">
        <f t="shared" si="20"/>
        <v>531961.48254756257</v>
      </c>
    </row>
    <row r="368" spans="3:7" x14ac:dyDescent="0.25">
      <c r="C368">
        <v>2467</v>
      </c>
      <c r="E368">
        <v>733.9568965517243</v>
      </c>
      <c r="F368">
        <f t="shared" si="21"/>
        <v>1733.0431034482758</v>
      </c>
      <c r="G368">
        <f t="shared" si="20"/>
        <v>3003438.3984096311</v>
      </c>
    </row>
    <row r="369" spans="1:12" x14ac:dyDescent="0.25">
      <c r="C369">
        <v>15.1</v>
      </c>
      <c r="E369">
        <v>733.9568965517243</v>
      </c>
      <c r="F369">
        <f t="shared" si="21"/>
        <v>-718.85689655172428</v>
      </c>
      <c r="G369">
        <f t="shared" si="20"/>
        <v>516755.2377199764</v>
      </c>
    </row>
    <row r="370" spans="1:12" x14ac:dyDescent="0.25">
      <c r="C370">
        <v>2260</v>
      </c>
      <c r="E370">
        <v>733.9568965517243</v>
      </c>
      <c r="F370">
        <f t="shared" si="21"/>
        <v>1526.0431034482758</v>
      </c>
      <c r="G370">
        <f t="shared" si="20"/>
        <v>2328807.5535820452</v>
      </c>
    </row>
    <row r="371" spans="1:12" x14ac:dyDescent="0.25">
      <c r="C371">
        <v>73</v>
      </c>
      <c r="E371">
        <v>733.9568965517243</v>
      </c>
      <c r="F371">
        <f t="shared" si="21"/>
        <v>-660.9568965517243</v>
      </c>
      <c r="G371">
        <f t="shared" si="20"/>
        <v>436864.01909928676</v>
      </c>
    </row>
    <row r="372" spans="1:12" x14ac:dyDescent="0.25">
      <c r="C372">
        <v>9</v>
      </c>
      <c r="E372">
        <v>733.9568965517243</v>
      </c>
      <c r="F372">
        <f t="shared" si="21"/>
        <v>-724.9568965517243</v>
      </c>
      <c r="G372">
        <f t="shared" si="20"/>
        <v>525562.50185790751</v>
      </c>
    </row>
    <row r="373" spans="1:12" x14ac:dyDescent="0.25">
      <c r="C373">
        <v>1510</v>
      </c>
      <c r="E373">
        <v>733.9568965517243</v>
      </c>
      <c r="F373">
        <f t="shared" si="21"/>
        <v>776.0431034482757</v>
      </c>
      <c r="G373">
        <f t="shared" si="20"/>
        <v>602242.8984096311</v>
      </c>
    </row>
    <row r="374" spans="1:12" x14ac:dyDescent="0.25">
      <c r="C374">
        <v>915</v>
      </c>
      <c r="E374">
        <v>733.9568965517243</v>
      </c>
      <c r="F374">
        <f t="shared" si="21"/>
        <v>181.0431034482757</v>
      </c>
      <c r="G374">
        <f t="shared" si="20"/>
        <v>32776.605306183061</v>
      </c>
    </row>
    <row r="375" spans="1:12" x14ac:dyDescent="0.25">
      <c r="C375">
        <v>897</v>
      </c>
      <c r="E375">
        <v>733.9568965517243</v>
      </c>
      <c r="F375">
        <f t="shared" si="21"/>
        <v>163.0431034482757</v>
      </c>
      <c r="G375">
        <f t="shared" si="20"/>
        <v>26583.053582045133</v>
      </c>
    </row>
    <row r="376" spans="1:12" x14ac:dyDescent="0.25">
      <c r="C376">
        <v>65.7</v>
      </c>
      <c r="E376">
        <v>733.9568965517243</v>
      </c>
      <c r="F376">
        <f t="shared" si="21"/>
        <v>-668.25689655172425</v>
      </c>
      <c r="G376">
        <f t="shared" si="20"/>
        <v>446567.2797889419</v>
      </c>
    </row>
    <row r="377" spans="1:12" x14ac:dyDescent="0.25">
      <c r="C377">
        <v>196</v>
      </c>
      <c r="E377">
        <v>733.9568965517243</v>
      </c>
      <c r="F377">
        <f t="shared" si="21"/>
        <v>-537.9568965517243</v>
      </c>
      <c r="G377">
        <f t="shared" si="20"/>
        <v>289397.62254756258</v>
      </c>
    </row>
    <row r="380" spans="1:12" ht="17.25" x14ac:dyDescent="0.25">
      <c r="A380" s="4" t="s">
        <v>4</v>
      </c>
      <c r="B380" s="4" t="s">
        <v>14</v>
      </c>
      <c r="C380" s="4" t="s">
        <v>0</v>
      </c>
      <c r="D380" s="4" t="s">
        <v>8</v>
      </c>
      <c r="E380" s="4" t="s">
        <v>1</v>
      </c>
      <c r="F380" s="4" t="s">
        <v>2</v>
      </c>
      <c r="G380" s="5" t="s">
        <v>11</v>
      </c>
      <c r="H380" s="6" t="s">
        <v>12</v>
      </c>
      <c r="I380" s="6" t="s">
        <v>10</v>
      </c>
      <c r="J380" s="6" t="s">
        <v>3</v>
      </c>
      <c r="K380" s="6" t="s">
        <v>7</v>
      </c>
      <c r="L380" s="6" t="s">
        <v>15</v>
      </c>
    </row>
    <row r="382" spans="1:12" x14ac:dyDescent="0.25">
      <c r="A382" t="s">
        <v>39</v>
      </c>
      <c r="B382" t="s">
        <v>30</v>
      </c>
      <c r="C382">
        <v>123</v>
      </c>
      <c r="D382" s="15" t="s">
        <v>29</v>
      </c>
      <c r="E382">
        <f>AVERAGE(C382:C410)</f>
        <v>142.15517241379311</v>
      </c>
      <c r="F382">
        <f>C382-E382</f>
        <v>-19.15517241379311</v>
      </c>
      <c r="G382">
        <f t="shared" ref="G382:G410" si="22">POWER(F382,2)</f>
        <v>366.92063020214056</v>
      </c>
      <c r="H382" s="3">
        <f>SUM(G382:G410)</f>
        <v>614975.95172413788</v>
      </c>
      <c r="I382" s="3">
        <v>29</v>
      </c>
      <c r="J382" s="3">
        <f>SQRT((1/(I382-1)*H382))</f>
        <v>148.20063038762905</v>
      </c>
      <c r="K382" s="7">
        <f>E382+(SQRT((1/0.05)-1)*(J382/SQRT(I382)))</f>
        <v>262.11279569263132</v>
      </c>
      <c r="L382" s="4">
        <f>E382+(SQRT((1/0.1)-1)*(J382/SQRT(I382)))</f>
        <v>224.71567094744225</v>
      </c>
    </row>
    <row r="383" spans="1:12" x14ac:dyDescent="0.25">
      <c r="C383">
        <v>236</v>
      </c>
      <c r="E383">
        <v>142.15517241379311</v>
      </c>
      <c r="F383">
        <f t="shared" ref="F383:F410" si="23">C383-E383</f>
        <v>93.84482758620689</v>
      </c>
      <c r="G383">
        <f t="shared" si="22"/>
        <v>8806.8516646848984</v>
      </c>
    </row>
    <row r="384" spans="1:12" x14ac:dyDescent="0.25">
      <c r="C384">
        <v>422</v>
      </c>
      <c r="E384">
        <v>142.15517241379311</v>
      </c>
      <c r="F384">
        <f t="shared" si="23"/>
        <v>279.84482758620686</v>
      </c>
      <c r="G384">
        <f t="shared" si="22"/>
        <v>78313.127526753844</v>
      </c>
    </row>
    <row r="385" spans="3:7" x14ac:dyDescent="0.25">
      <c r="C385">
        <v>102</v>
      </c>
      <c r="E385">
        <v>142.15517241379311</v>
      </c>
      <c r="F385">
        <f t="shared" si="23"/>
        <v>-40.15517241379311</v>
      </c>
      <c r="G385">
        <f t="shared" si="22"/>
        <v>1612.4378715814512</v>
      </c>
    </row>
    <row r="386" spans="3:7" x14ac:dyDescent="0.25">
      <c r="C386">
        <v>174</v>
      </c>
      <c r="E386">
        <v>142.15517241379311</v>
      </c>
      <c r="F386">
        <f t="shared" si="23"/>
        <v>31.84482758620689</v>
      </c>
      <c r="G386">
        <f t="shared" si="22"/>
        <v>1014.0930439952433</v>
      </c>
    </row>
    <row r="387" spans="3:7" x14ac:dyDescent="0.25">
      <c r="C387">
        <v>25.8</v>
      </c>
      <c r="E387">
        <v>142.15517241379311</v>
      </c>
      <c r="F387">
        <f t="shared" si="23"/>
        <v>-116.35517241379311</v>
      </c>
      <c r="G387">
        <f t="shared" si="22"/>
        <v>13538.526147443521</v>
      </c>
    </row>
    <row r="388" spans="3:7" x14ac:dyDescent="0.25">
      <c r="C388">
        <v>713</v>
      </c>
      <c r="E388">
        <v>142.15517241379311</v>
      </c>
      <c r="F388">
        <f t="shared" si="23"/>
        <v>570.84482758620686</v>
      </c>
      <c r="G388">
        <f t="shared" si="22"/>
        <v>325863.81718192622</v>
      </c>
    </row>
    <row r="389" spans="3:7" x14ac:dyDescent="0.25">
      <c r="C389">
        <v>292</v>
      </c>
      <c r="E389">
        <v>142.15517241379311</v>
      </c>
      <c r="F389">
        <f t="shared" si="23"/>
        <v>149.84482758620689</v>
      </c>
      <c r="G389">
        <f t="shared" si="22"/>
        <v>22453.472354340069</v>
      </c>
    </row>
    <row r="390" spans="3:7" x14ac:dyDescent="0.25">
      <c r="C390">
        <v>154</v>
      </c>
      <c r="E390">
        <v>142.15517241379311</v>
      </c>
      <c r="F390">
        <f t="shared" si="23"/>
        <v>11.84482758620689</v>
      </c>
      <c r="G390">
        <f t="shared" si="22"/>
        <v>140.29994054696775</v>
      </c>
    </row>
    <row r="391" spans="3:7" x14ac:dyDescent="0.25">
      <c r="C391">
        <v>14.6</v>
      </c>
      <c r="E391">
        <v>142.15517241379311</v>
      </c>
      <c r="F391">
        <f t="shared" si="23"/>
        <v>-127.55517241379312</v>
      </c>
      <c r="G391">
        <f t="shared" si="22"/>
        <v>16270.322009512489</v>
      </c>
    </row>
    <row r="392" spans="3:7" x14ac:dyDescent="0.25">
      <c r="C392">
        <v>152</v>
      </c>
      <c r="E392">
        <v>142.15517241379311</v>
      </c>
      <c r="F392">
        <f t="shared" si="23"/>
        <v>9.8448275862068897</v>
      </c>
      <c r="G392">
        <f t="shared" si="22"/>
        <v>96.920630202140174</v>
      </c>
    </row>
    <row r="393" spans="3:7" x14ac:dyDescent="0.25">
      <c r="C393">
        <v>80.400000000000006</v>
      </c>
      <c r="E393">
        <v>142.15517241379311</v>
      </c>
      <c r="F393">
        <f t="shared" si="23"/>
        <v>-61.755172413793105</v>
      </c>
      <c r="G393">
        <f t="shared" si="22"/>
        <v>3813.7013198573127</v>
      </c>
    </row>
    <row r="394" spans="3:7" x14ac:dyDescent="0.25">
      <c r="C394">
        <v>135</v>
      </c>
      <c r="E394">
        <v>142.15517241379311</v>
      </c>
      <c r="F394">
        <f t="shared" si="23"/>
        <v>-7.1551724137931103</v>
      </c>
      <c r="G394">
        <f t="shared" si="22"/>
        <v>51.196492271105924</v>
      </c>
    </row>
    <row r="395" spans="3:7" x14ac:dyDescent="0.25">
      <c r="C395">
        <v>48.2</v>
      </c>
      <c r="E395">
        <v>142.15517241379311</v>
      </c>
      <c r="F395">
        <f t="shared" si="23"/>
        <v>-93.955172413793107</v>
      </c>
      <c r="G395">
        <f t="shared" si="22"/>
        <v>8827.5744233055902</v>
      </c>
    </row>
    <row r="396" spans="3:7" x14ac:dyDescent="0.25">
      <c r="C396">
        <v>310</v>
      </c>
      <c r="E396">
        <v>142.15517241379311</v>
      </c>
      <c r="F396">
        <f t="shared" si="23"/>
        <v>167.84482758620689</v>
      </c>
      <c r="G396">
        <f t="shared" si="22"/>
        <v>28171.886147443518</v>
      </c>
    </row>
    <row r="397" spans="3:7" x14ac:dyDescent="0.25">
      <c r="C397">
        <v>121</v>
      </c>
      <c r="E397">
        <v>142.15517241379311</v>
      </c>
      <c r="F397">
        <f t="shared" si="23"/>
        <v>-21.15517241379311</v>
      </c>
      <c r="G397">
        <f t="shared" si="22"/>
        <v>447.541319857313</v>
      </c>
    </row>
    <row r="398" spans="3:7" x14ac:dyDescent="0.25">
      <c r="C398">
        <v>134</v>
      </c>
      <c r="E398">
        <v>142.15517241379311</v>
      </c>
      <c r="F398">
        <f t="shared" si="23"/>
        <v>-8.1551724137931103</v>
      </c>
      <c r="G398">
        <f t="shared" si="22"/>
        <v>66.506837098692145</v>
      </c>
    </row>
    <row r="399" spans="3:7" x14ac:dyDescent="0.25">
      <c r="C399">
        <v>143</v>
      </c>
      <c r="E399">
        <v>142.15517241379311</v>
      </c>
      <c r="F399">
        <f t="shared" si="23"/>
        <v>0.84482758620688969</v>
      </c>
      <c r="G399">
        <f t="shared" si="22"/>
        <v>0.71373365041615966</v>
      </c>
    </row>
    <row r="400" spans="3:7" x14ac:dyDescent="0.25">
      <c r="C400">
        <v>13</v>
      </c>
      <c r="E400">
        <v>142.15517241379311</v>
      </c>
      <c r="F400">
        <f t="shared" si="23"/>
        <v>-129.15517241379311</v>
      </c>
      <c r="G400">
        <f t="shared" si="22"/>
        <v>16681.058561236623</v>
      </c>
    </row>
    <row r="401" spans="1:12" x14ac:dyDescent="0.25">
      <c r="C401">
        <v>186</v>
      </c>
      <c r="E401">
        <v>142.15517241379311</v>
      </c>
      <c r="F401">
        <f t="shared" si="23"/>
        <v>43.84482758620689</v>
      </c>
      <c r="G401">
        <f t="shared" si="22"/>
        <v>1922.3689060642087</v>
      </c>
    </row>
    <row r="402" spans="1:12" x14ac:dyDescent="0.25">
      <c r="C402">
        <v>27.3</v>
      </c>
      <c r="E402">
        <v>142.15517241379311</v>
      </c>
      <c r="F402">
        <f t="shared" si="23"/>
        <v>-114.85517241379311</v>
      </c>
      <c r="G402">
        <f t="shared" si="22"/>
        <v>13191.710630202142</v>
      </c>
    </row>
    <row r="403" spans="1:12" x14ac:dyDescent="0.25">
      <c r="C403">
        <v>15.4</v>
      </c>
      <c r="E403">
        <v>142.15517241379311</v>
      </c>
      <c r="F403">
        <f t="shared" si="23"/>
        <v>-126.7551724137931</v>
      </c>
      <c r="G403">
        <f t="shared" si="22"/>
        <v>16066.873733650416</v>
      </c>
    </row>
    <row r="404" spans="1:12" x14ac:dyDescent="0.25">
      <c r="C404">
        <v>140</v>
      </c>
      <c r="E404">
        <v>142.15517241379311</v>
      </c>
      <c r="F404">
        <f t="shared" si="23"/>
        <v>-2.1551724137931103</v>
      </c>
      <c r="G404">
        <f t="shared" si="22"/>
        <v>4.6447681331748214</v>
      </c>
    </row>
    <row r="405" spans="1:12" x14ac:dyDescent="0.25">
      <c r="C405">
        <v>11.4</v>
      </c>
      <c r="E405">
        <v>142.15517241379311</v>
      </c>
      <c r="F405">
        <f t="shared" si="23"/>
        <v>-130.7551724137931</v>
      </c>
      <c r="G405">
        <f t="shared" si="22"/>
        <v>17096.91511296076</v>
      </c>
    </row>
    <row r="406" spans="1:12" x14ac:dyDescent="0.25">
      <c r="C406">
        <v>24.4</v>
      </c>
      <c r="E406">
        <v>142.15517241379311</v>
      </c>
      <c r="F406">
        <f t="shared" si="23"/>
        <v>-117.7551724137931</v>
      </c>
      <c r="G406">
        <f t="shared" si="22"/>
        <v>13866.28063020214</v>
      </c>
    </row>
    <row r="407" spans="1:12" x14ac:dyDescent="0.25">
      <c r="C407">
        <v>120</v>
      </c>
      <c r="E407">
        <v>142.15517241379311</v>
      </c>
      <c r="F407">
        <f t="shared" si="23"/>
        <v>-22.15517241379311</v>
      </c>
      <c r="G407">
        <f t="shared" si="22"/>
        <v>490.85166468489922</v>
      </c>
    </row>
    <row r="408" spans="1:12" x14ac:dyDescent="0.25">
      <c r="C408">
        <v>145</v>
      </c>
      <c r="E408">
        <v>142.15517241379311</v>
      </c>
      <c r="F408">
        <f t="shared" si="23"/>
        <v>2.8448275862068897</v>
      </c>
      <c r="G408">
        <f t="shared" si="22"/>
        <v>8.0930439952437183</v>
      </c>
    </row>
    <row r="409" spans="1:12" x14ac:dyDescent="0.25">
      <c r="C409">
        <v>12.2</v>
      </c>
      <c r="E409">
        <v>142.15517241379311</v>
      </c>
      <c r="F409">
        <f t="shared" si="23"/>
        <v>-129.95517241379312</v>
      </c>
      <c r="G409">
        <f t="shared" si="22"/>
        <v>16888.346837098696</v>
      </c>
    </row>
    <row r="410" spans="1:12" x14ac:dyDescent="0.25">
      <c r="C410">
        <v>47.8</v>
      </c>
      <c r="E410">
        <v>142.15517241379311</v>
      </c>
      <c r="F410">
        <f t="shared" si="23"/>
        <v>-94.355172413793113</v>
      </c>
      <c r="G410">
        <f t="shared" si="22"/>
        <v>8902.898561236625</v>
      </c>
    </row>
    <row r="413" spans="1:12" ht="17.25" x14ac:dyDescent="0.25">
      <c r="A413" s="4" t="s">
        <v>4</v>
      </c>
      <c r="B413" s="4" t="s">
        <v>14</v>
      </c>
      <c r="C413" s="4" t="s">
        <v>0</v>
      </c>
      <c r="D413" s="4" t="s">
        <v>8</v>
      </c>
      <c r="E413" s="4" t="s">
        <v>1</v>
      </c>
      <c r="F413" s="4" t="s">
        <v>2</v>
      </c>
      <c r="G413" s="5" t="s">
        <v>11</v>
      </c>
      <c r="H413" s="6" t="s">
        <v>12</v>
      </c>
      <c r="I413" s="6" t="s">
        <v>10</v>
      </c>
      <c r="J413" s="6" t="s">
        <v>3</v>
      </c>
      <c r="K413" s="6" t="s">
        <v>7</v>
      </c>
      <c r="L413" s="6" t="s">
        <v>15</v>
      </c>
    </row>
    <row r="415" spans="1:12" ht="15.75" x14ac:dyDescent="0.25">
      <c r="A415" t="s">
        <v>39</v>
      </c>
      <c r="B415" t="s">
        <v>31</v>
      </c>
      <c r="C415" s="16">
        <v>1.32</v>
      </c>
      <c r="D415" s="15" t="s">
        <v>32</v>
      </c>
      <c r="E415">
        <f>AVERAGE(C415:C432)</f>
        <v>2.4350777777777775</v>
      </c>
      <c r="F415">
        <f>C415-E415</f>
        <v>-1.1150777777777774</v>
      </c>
      <c r="G415">
        <f t="shared" ref="G415:G432" si="24">POWER(F415,2)</f>
        <v>1.2433984504938262</v>
      </c>
      <c r="H415" s="3">
        <f>SUM(G415:G443)</f>
        <v>1481.5735474511109</v>
      </c>
      <c r="I415" s="3">
        <v>18</v>
      </c>
      <c r="J415" s="3">
        <f>SQRT((1/(I415-1)*H415))</f>
        <v>9.3354906215036717</v>
      </c>
      <c r="K415" s="7">
        <f>E415+(SQRT((1/0.05)-1)*(J415/SQRT(I415)))</f>
        <v>12.026382629741578</v>
      </c>
      <c r="L415" s="4">
        <f>E415+(SQRT((1/0.1)-1)*(J415/SQRT(I415)))</f>
        <v>9.0362665019464412</v>
      </c>
    </row>
    <row r="416" spans="1:12" ht="15.75" x14ac:dyDescent="0.25">
      <c r="C416" s="16">
        <v>0.48399999999999999</v>
      </c>
      <c r="E416">
        <v>2.4350777777777775</v>
      </c>
      <c r="F416">
        <f t="shared" ref="F416:F432" si="25">C416-E416</f>
        <v>-1.9510777777777775</v>
      </c>
      <c r="G416">
        <f t="shared" si="24"/>
        <v>3.8067044949382702</v>
      </c>
    </row>
    <row r="417" spans="3:7" ht="15.75" x14ac:dyDescent="0.25">
      <c r="C417" s="16">
        <v>0.97299999999999998</v>
      </c>
      <c r="D417" t="s">
        <v>9</v>
      </c>
      <c r="E417">
        <v>2.4350777777777775</v>
      </c>
      <c r="F417">
        <f t="shared" si="25"/>
        <v>-1.4620777777777776</v>
      </c>
      <c r="G417">
        <f t="shared" si="24"/>
        <v>2.1376714282716045</v>
      </c>
    </row>
    <row r="418" spans="3:7" ht="15.75" x14ac:dyDescent="0.25">
      <c r="C418" s="16">
        <v>1.05</v>
      </c>
      <c r="E418">
        <v>2.4350777777777775</v>
      </c>
      <c r="F418">
        <f t="shared" si="25"/>
        <v>-1.3850777777777774</v>
      </c>
      <c r="G418">
        <f t="shared" si="24"/>
        <v>1.9184404504938262</v>
      </c>
    </row>
    <row r="419" spans="3:7" ht="15.75" x14ac:dyDescent="0.25">
      <c r="C419" s="16">
        <v>0.99299999999999999</v>
      </c>
      <c r="D419" t="s">
        <v>9</v>
      </c>
      <c r="E419">
        <v>2.4350777777777775</v>
      </c>
      <c r="F419">
        <f t="shared" si="25"/>
        <v>-1.4420777777777776</v>
      </c>
      <c r="G419">
        <f t="shared" si="24"/>
        <v>2.0795883171604932</v>
      </c>
    </row>
    <row r="420" spans="3:7" ht="15.75" x14ac:dyDescent="0.25">
      <c r="C420" s="16">
        <v>4.84</v>
      </c>
      <c r="E420">
        <v>2.4350777777777775</v>
      </c>
      <c r="F420">
        <f t="shared" si="25"/>
        <v>2.4049222222222224</v>
      </c>
      <c r="G420">
        <f t="shared" si="24"/>
        <v>5.7836508949382726</v>
      </c>
    </row>
    <row r="421" spans="3:7" ht="15.75" x14ac:dyDescent="0.25">
      <c r="C421" s="16">
        <v>4.28</v>
      </c>
      <c r="E421">
        <v>2.4350777777777775</v>
      </c>
      <c r="F421">
        <f t="shared" si="25"/>
        <v>1.8449222222222228</v>
      </c>
      <c r="G421">
        <f t="shared" si="24"/>
        <v>3.4037380060493847</v>
      </c>
    </row>
    <row r="422" spans="3:7" ht="15.75" x14ac:dyDescent="0.25">
      <c r="C422" s="16">
        <v>1.7</v>
      </c>
      <c r="E422">
        <v>2.4350777777777775</v>
      </c>
      <c r="F422">
        <f t="shared" si="25"/>
        <v>-0.7350777777777775</v>
      </c>
      <c r="G422">
        <f t="shared" si="24"/>
        <v>0.54033933938271561</v>
      </c>
    </row>
    <row r="423" spans="3:7" ht="15.75" x14ac:dyDescent="0.25">
      <c r="C423" s="16">
        <v>2.54</v>
      </c>
      <c r="E423">
        <v>2.4350777777777775</v>
      </c>
      <c r="F423">
        <f t="shared" si="25"/>
        <v>0.10492222222222258</v>
      </c>
      <c r="G423">
        <f t="shared" si="24"/>
        <v>1.1008672716049458E-2</v>
      </c>
    </row>
    <row r="424" spans="3:7" ht="15.75" x14ac:dyDescent="0.25">
      <c r="C424" s="16">
        <v>0.96499999999999997</v>
      </c>
      <c r="D424" t="s">
        <v>9</v>
      </c>
      <c r="E424">
        <v>2.4350777777777775</v>
      </c>
      <c r="F424">
        <f t="shared" si="25"/>
        <v>-1.4700777777777776</v>
      </c>
      <c r="G424">
        <f t="shared" si="24"/>
        <v>2.1611286727160488</v>
      </c>
    </row>
    <row r="425" spans="3:7" ht="15.75" x14ac:dyDescent="0.25">
      <c r="C425" s="16">
        <v>0.96699999999999997</v>
      </c>
      <c r="D425" t="s">
        <v>9</v>
      </c>
      <c r="E425">
        <v>2.4350777777777775</v>
      </c>
      <c r="F425">
        <f t="shared" si="25"/>
        <v>-1.4680777777777774</v>
      </c>
      <c r="G425">
        <f t="shared" si="24"/>
        <v>2.1552523616049371</v>
      </c>
    </row>
    <row r="426" spans="3:7" ht="15.75" x14ac:dyDescent="0.25">
      <c r="C426" s="16">
        <v>0.43099999999999999</v>
      </c>
      <c r="E426">
        <v>2.4350777777777775</v>
      </c>
      <c r="F426">
        <f t="shared" si="25"/>
        <v>-2.0040777777777774</v>
      </c>
      <c r="G426">
        <f t="shared" si="24"/>
        <v>4.0163277393827146</v>
      </c>
    </row>
    <row r="427" spans="3:7" ht="15.75" x14ac:dyDescent="0.25">
      <c r="C427" s="16">
        <v>2.8400000000000002E-2</v>
      </c>
      <c r="E427">
        <v>2.4350777777777775</v>
      </c>
      <c r="F427">
        <f t="shared" si="25"/>
        <v>-2.4066777777777775</v>
      </c>
      <c r="G427">
        <f t="shared" si="24"/>
        <v>5.7920979260493812</v>
      </c>
    </row>
    <row r="428" spans="3:7" ht="15.75" x14ac:dyDescent="0.25">
      <c r="C428" s="16">
        <v>14.5</v>
      </c>
      <c r="E428">
        <v>2.4350777777777775</v>
      </c>
      <c r="F428">
        <f t="shared" si="25"/>
        <v>12.064922222222222</v>
      </c>
      <c r="G428">
        <f t="shared" si="24"/>
        <v>145.56234822827159</v>
      </c>
    </row>
    <row r="429" spans="3:7" ht="15.75" x14ac:dyDescent="0.25">
      <c r="C429" s="16">
        <v>3.63</v>
      </c>
      <c r="E429">
        <v>2.4350777777777775</v>
      </c>
      <c r="F429">
        <f t="shared" si="25"/>
        <v>1.1949222222222224</v>
      </c>
      <c r="G429">
        <f t="shared" si="24"/>
        <v>1.4278391171604943</v>
      </c>
    </row>
    <row r="430" spans="3:7" ht="15.75" x14ac:dyDescent="0.25">
      <c r="C430" s="16">
        <v>1.19</v>
      </c>
      <c r="E430">
        <v>2.4350777777777775</v>
      </c>
      <c r="F430">
        <f t="shared" si="25"/>
        <v>-1.2450777777777775</v>
      </c>
      <c r="G430">
        <f t="shared" si="24"/>
        <v>1.5502186727160487</v>
      </c>
    </row>
    <row r="431" spans="3:7" ht="15.75" x14ac:dyDescent="0.25">
      <c r="C431" s="16">
        <v>2.69</v>
      </c>
      <c r="E431">
        <v>2.4350777777777775</v>
      </c>
      <c r="F431">
        <f t="shared" si="25"/>
        <v>0.25492222222222249</v>
      </c>
      <c r="G431">
        <f t="shared" si="24"/>
        <v>6.4985339382716181E-2</v>
      </c>
    </row>
    <row r="432" spans="3:7" ht="15.75" x14ac:dyDescent="0.25">
      <c r="C432" s="16">
        <v>1.25</v>
      </c>
      <c r="E432">
        <v>2.4350777777777775</v>
      </c>
      <c r="F432">
        <f t="shared" si="25"/>
        <v>-1.1850777777777775</v>
      </c>
      <c r="G432">
        <f t="shared" si="24"/>
        <v>1.4044093393827153</v>
      </c>
    </row>
    <row r="436" spans="1:12" ht="17.25" x14ac:dyDescent="0.25">
      <c r="A436" s="4" t="s">
        <v>4</v>
      </c>
      <c r="B436" s="4" t="s">
        <v>14</v>
      </c>
      <c r="C436" s="4" t="s">
        <v>0</v>
      </c>
      <c r="D436" s="4" t="s">
        <v>8</v>
      </c>
      <c r="E436" s="4" t="s">
        <v>1</v>
      </c>
      <c r="F436" s="4" t="s">
        <v>2</v>
      </c>
      <c r="G436" s="5" t="s">
        <v>11</v>
      </c>
      <c r="H436" s="6" t="s">
        <v>12</v>
      </c>
      <c r="I436" s="6" t="s">
        <v>10</v>
      </c>
      <c r="J436" s="6" t="s">
        <v>3</v>
      </c>
      <c r="K436" s="6" t="s">
        <v>7</v>
      </c>
      <c r="L436" s="6" t="s">
        <v>15</v>
      </c>
    </row>
    <row r="437" spans="1:12" x14ac:dyDescent="0.25">
      <c r="D437" s="17"/>
      <c r="E437" s="3"/>
      <c r="F437" s="3"/>
      <c r="G437" s="3"/>
    </row>
    <row r="438" spans="1:12" x14ac:dyDescent="0.25">
      <c r="A438" t="s">
        <v>40</v>
      </c>
      <c r="B438" t="s">
        <v>33</v>
      </c>
      <c r="C438">
        <v>13</v>
      </c>
      <c r="D438" s="18" t="s">
        <v>34</v>
      </c>
      <c r="E438" s="3">
        <f>AVERAGE(C438:C472)</f>
        <v>29.18</v>
      </c>
      <c r="F438">
        <f>C438-E438</f>
        <v>-16.18</v>
      </c>
      <c r="G438">
        <f t="shared" ref="G438:G472" si="26">POWER(F438,2)</f>
        <v>261.79239999999999</v>
      </c>
      <c r="H438" s="3">
        <f>SUM(G438:G472)</f>
        <v>7391.7760000000007</v>
      </c>
      <c r="I438" s="3">
        <v>35</v>
      </c>
      <c r="J438" s="3">
        <f>SQRT((1/(I438-1)*H438))</f>
        <v>14.744666034555962</v>
      </c>
      <c r="K438" s="7">
        <f>E438+(SQRT((1/0.05)-1)*(J438/SQRT(I438)))</f>
        <v>40.043698860939422</v>
      </c>
      <c r="L438" s="4">
        <f>E438+(SQRT((1/0.1)-1)*(J438/SQRT(I438)))</f>
        <v>36.656910340193612</v>
      </c>
    </row>
    <row r="439" spans="1:12" x14ac:dyDescent="0.25">
      <c r="C439">
        <v>9</v>
      </c>
      <c r="D439" s="17"/>
      <c r="E439" s="3">
        <v>29.18</v>
      </c>
      <c r="F439">
        <f t="shared" ref="F439:F472" si="27">C439-E439</f>
        <v>-20.18</v>
      </c>
      <c r="G439">
        <f t="shared" si="26"/>
        <v>407.23239999999998</v>
      </c>
    </row>
    <row r="440" spans="1:12" x14ac:dyDescent="0.25">
      <c r="C440">
        <v>10</v>
      </c>
      <c r="D440" s="17"/>
      <c r="E440" s="3">
        <v>29.18</v>
      </c>
      <c r="F440">
        <f t="shared" si="27"/>
        <v>-19.18</v>
      </c>
      <c r="G440">
        <f t="shared" si="26"/>
        <v>367.87239999999997</v>
      </c>
    </row>
    <row r="441" spans="1:12" x14ac:dyDescent="0.25">
      <c r="C441">
        <v>33</v>
      </c>
      <c r="D441" s="17"/>
      <c r="E441" s="3">
        <v>29.18</v>
      </c>
      <c r="F441">
        <f t="shared" si="27"/>
        <v>3.8200000000000003</v>
      </c>
      <c r="G441">
        <f t="shared" si="26"/>
        <v>14.592400000000001</v>
      </c>
    </row>
    <row r="442" spans="1:12" x14ac:dyDescent="0.25">
      <c r="C442">
        <v>33</v>
      </c>
      <c r="D442" s="17"/>
      <c r="E442" s="3">
        <v>29.18</v>
      </c>
      <c r="F442">
        <f t="shared" si="27"/>
        <v>3.8200000000000003</v>
      </c>
      <c r="G442">
        <f t="shared" si="26"/>
        <v>14.592400000000001</v>
      </c>
    </row>
    <row r="443" spans="1:12" x14ac:dyDescent="0.25">
      <c r="C443">
        <v>14</v>
      </c>
      <c r="D443" s="17"/>
      <c r="E443" s="3">
        <v>29.18</v>
      </c>
      <c r="F443">
        <f t="shared" si="27"/>
        <v>-15.18</v>
      </c>
      <c r="G443">
        <f t="shared" si="26"/>
        <v>230.4324</v>
      </c>
    </row>
    <row r="444" spans="1:12" x14ac:dyDescent="0.25">
      <c r="C444">
        <v>5.6</v>
      </c>
      <c r="D444" s="17"/>
      <c r="E444" s="3">
        <v>29.18</v>
      </c>
      <c r="F444">
        <f t="shared" si="27"/>
        <v>-23.58</v>
      </c>
      <c r="G444">
        <f t="shared" si="26"/>
        <v>556.01639999999998</v>
      </c>
    </row>
    <row r="445" spans="1:12" x14ac:dyDescent="0.25">
      <c r="C445">
        <v>54</v>
      </c>
      <c r="D445" s="17"/>
      <c r="E445" s="3">
        <v>29.18</v>
      </c>
      <c r="F445">
        <f t="shared" si="27"/>
        <v>24.82</v>
      </c>
      <c r="G445">
        <f t="shared" si="26"/>
        <v>616.03240000000005</v>
      </c>
    </row>
    <row r="446" spans="1:12" x14ac:dyDescent="0.25">
      <c r="C446">
        <v>26</v>
      </c>
      <c r="D446" s="17"/>
      <c r="E446" s="3">
        <v>29.18</v>
      </c>
      <c r="F446">
        <f t="shared" si="27"/>
        <v>-3.1799999999999997</v>
      </c>
      <c r="G446">
        <f t="shared" si="26"/>
        <v>10.112399999999997</v>
      </c>
    </row>
    <row r="447" spans="1:12" x14ac:dyDescent="0.25">
      <c r="C447">
        <v>63</v>
      </c>
      <c r="D447" s="17"/>
      <c r="E447" s="3">
        <v>29.18</v>
      </c>
      <c r="F447">
        <f t="shared" si="27"/>
        <v>33.82</v>
      </c>
      <c r="G447">
        <f t="shared" si="26"/>
        <v>1143.7924</v>
      </c>
    </row>
    <row r="448" spans="1:12" x14ac:dyDescent="0.25">
      <c r="C448">
        <v>20</v>
      </c>
      <c r="D448" s="17"/>
      <c r="E448" s="3">
        <v>29.18</v>
      </c>
      <c r="F448">
        <f t="shared" si="27"/>
        <v>-9.18</v>
      </c>
      <c r="G448">
        <f t="shared" si="26"/>
        <v>84.27239999999999</v>
      </c>
    </row>
    <row r="449" spans="3:7" x14ac:dyDescent="0.25">
      <c r="C449">
        <v>19</v>
      </c>
      <c r="D449" s="17"/>
      <c r="E449" s="3">
        <v>29.18</v>
      </c>
      <c r="F449">
        <f t="shared" si="27"/>
        <v>-10.18</v>
      </c>
      <c r="G449">
        <f t="shared" si="26"/>
        <v>103.63239999999999</v>
      </c>
    </row>
    <row r="450" spans="3:7" x14ac:dyDescent="0.25">
      <c r="C450">
        <v>15</v>
      </c>
      <c r="D450" s="17"/>
      <c r="E450" s="3">
        <v>29.18</v>
      </c>
      <c r="F450">
        <f t="shared" si="27"/>
        <v>-14.18</v>
      </c>
      <c r="G450">
        <f t="shared" si="26"/>
        <v>201.07239999999999</v>
      </c>
    </row>
    <row r="451" spans="3:7" x14ac:dyDescent="0.25">
      <c r="C451">
        <v>20</v>
      </c>
      <c r="D451" s="17"/>
      <c r="E451" s="3">
        <v>29.18</v>
      </c>
      <c r="F451">
        <f t="shared" si="27"/>
        <v>-9.18</v>
      </c>
      <c r="G451">
        <f t="shared" si="26"/>
        <v>84.27239999999999</v>
      </c>
    </row>
    <row r="452" spans="3:7" x14ac:dyDescent="0.25">
      <c r="C452">
        <v>45</v>
      </c>
      <c r="D452" s="17"/>
      <c r="E452" s="3">
        <v>29.18</v>
      </c>
      <c r="F452">
        <f t="shared" si="27"/>
        <v>15.82</v>
      </c>
      <c r="G452">
        <f t="shared" si="26"/>
        <v>250.2724</v>
      </c>
    </row>
    <row r="453" spans="3:7" x14ac:dyDescent="0.25">
      <c r="C453">
        <v>48</v>
      </c>
      <c r="D453" s="17"/>
      <c r="E453" s="3">
        <v>29.18</v>
      </c>
      <c r="F453">
        <f t="shared" si="27"/>
        <v>18.82</v>
      </c>
      <c r="G453">
        <f t="shared" si="26"/>
        <v>354.19240000000002</v>
      </c>
    </row>
    <row r="454" spans="3:7" x14ac:dyDescent="0.25">
      <c r="C454">
        <v>26</v>
      </c>
      <c r="D454" s="17"/>
      <c r="E454" s="3">
        <v>29.18</v>
      </c>
      <c r="F454">
        <f t="shared" si="27"/>
        <v>-3.1799999999999997</v>
      </c>
      <c r="G454">
        <f t="shared" si="26"/>
        <v>10.112399999999997</v>
      </c>
    </row>
    <row r="455" spans="3:7" x14ac:dyDescent="0.25">
      <c r="C455">
        <v>37</v>
      </c>
      <c r="D455" s="17"/>
      <c r="E455" s="3">
        <v>29.18</v>
      </c>
      <c r="F455">
        <f t="shared" si="27"/>
        <v>7.82</v>
      </c>
      <c r="G455">
        <f t="shared" si="26"/>
        <v>61.152400000000007</v>
      </c>
    </row>
    <row r="456" spans="3:7" x14ac:dyDescent="0.25">
      <c r="C456">
        <v>47</v>
      </c>
      <c r="D456" s="17"/>
      <c r="E456" s="3">
        <v>29.18</v>
      </c>
      <c r="F456">
        <f t="shared" si="27"/>
        <v>17.82</v>
      </c>
      <c r="G456">
        <f t="shared" si="26"/>
        <v>317.55240000000003</v>
      </c>
    </row>
    <row r="457" spans="3:7" x14ac:dyDescent="0.25">
      <c r="C457">
        <v>45</v>
      </c>
      <c r="D457" s="17"/>
      <c r="E457" s="3">
        <v>29.18</v>
      </c>
      <c r="F457">
        <f t="shared" si="27"/>
        <v>15.82</v>
      </c>
      <c r="G457">
        <f t="shared" si="26"/>
        <v>250.2724</v>
      </c>
    </row>
    <row r="458" spans="3:7" x14ac:dyDescent="0.25">
      <c r="C458">
        <v>30</v>
      </c>
      <c r="D458" s="17"/>
      <c r="E458" s="3">
        <v>29.18</v>
      </c>
      <c r="F458">
        <f t="shared" si="27"/>
        <v>0.82000000000000028</v>
      </c>
      <c r="G458">
        <f t="shared" si="26"/>
        <v>0.67240000000000044</v>
      </c>
    </row>
    <row r="459" spans="3:7" x14ac:dyDescent="0.25">
      <c r="C459">
        <v>36</v>
      </c>
      <c r="D459" s="17"/>
      <c r="E459" s="3">
        <v>29.18</v>
      </c>
      <c r="F459">
        <f t="shared" si="27"/>
        <v>6.82</v>
      </c>
      <c r="G459">
        <f t="shared" si="26"/>
        <v>46.512400000000007</v>
      </c>
    </row>
    <row r="460" spans="3:7" x14ac:dyDescent="0.25">
      <c r="C460">
        <v>19</v>
      </c>
      <c r="D460" s="17"/>
      <c r="E460" s="3">
        <v>29.18</v>
      </c>
      <c r="F460">
        <f t="shared" si="27"/>
        <v>-10.18</v>
      </c>
      <c r="G460">
        <f t="shared" si="26"/>
        <v>103.63239999999999</v>
      </c>
    </row>
    <row r="461" spans="3:7" x14ac:dyDescent="0.25">
      <c r="C461">
        <v>44</v>
      </c>
      <c r="D461" s="17"/>
      <c r="E461" s="3">
        <v>29.18</v>
      </c>
      <c r="F461">
        <f t="shared" si="27"/>
        <v>14.82</v>
      </c>
      <c r="G461">
        <f t="shared" si="26"/>
        <v>219.63240000000002</v>
      </c>
    </row>
    <row r="462" spans="3:7" x14ac:dyDescent="0.25">
      <c r="C462">
        <v>55</v>
      </c>
      <c r="D462" s="17"/>
      <c r="E462" s="3">
        <v>29.18</v>
      </c>
      <c r="F462">
        <f t="shared" si="27"/>
        <v>25.82</v>
      </c>
      <c r="G462">
        <f t="shared" si="26"/>
        <v>666.67240000000004</v>
      </c>
    </row>
    <row r="463" spans="3:7" x14ac:dyDescent="0.25">
      <c r="C463">
        <v>16</v>
      </c>
      <c r="D463" s="17"/>
      <c r="E463" s="3">
        <v>29.18</v>
      </c>
      <c r="F463">
        <f t="shared" si="27"/>
        <v>-13.18</v>
      </c>
      <c r="G463">
        <f t="shared" si="26"/>
        <v>173.7124</v>
      </c>
    </row>
    <row r="464" spans="3:7" x14ac:dyDescent="0.25">
      <c r="C464">
        <v>18</v>
      </c>
      <c r="D464" s="17"/>
      <c r="E464" s="3">
        <v>29.18</v>
      </c>
      <c r="F464">
        <f t="shared" si="27"/>
        <v>-11.18</v>
      </c>
      <c r="G464">
        <f t="shared" si="26"/>
        <v>124.99239999999999</v>
      </c>
    </row>
    <row r="465" spans="3:7" x14ac:dyDescent="0.25">
      <c r="C465">
        <v>33</v>
      </c>
      <c r="D465" s="17"/>
      <c r="E465" s="3">
        <v>29.18</v>
      </c>
      <c r="F465">
        <f t="shared" si="27"/>
        <v>3.8200000000000003</v>
      </c>
      <c r="G465">
        <f t="shared" si="26"/>
        <v>14.592400000000001</v>
      </c>
    </row>
    <row r="466" spans="3:7" x14ac:dyDescent="0.25">
      <c r="C466">
        <v>29</v>
      </c>
      <c r="D466" s="17"/>
      <c r="E466" s="3">
        <v>29.18</v>
      </c>
      <c r="F466">
        <f t="shared" si="27"/>
        <v>-0.17999999999999972</v>
      </c>
      <c r="G466">
        <f t="shared" si="26"/>
        <v>3.2399999999999901E-2</v>
      </c>
    </row>
    <row r="467" spans="3:7" x14ac:dyDescent="0.25">
      <c r="C467">
        <v>9.5</v>
      </c>
      <c r="D467" s="17"/>
      <c r="E467" s="3">
        <v>29.18</v>
      </c>
      <c r="F467">
        <f t="shared" si="27"/>
        <v>-19.68</v>
      </c>
      <c r="G467">
        <f t="shared" si="26"/>
        <v>387.30239999999998</v>
      </c>
    </row>
    <row r="468" spans="3:7" x14ac:dyDescent="0.25">
      <c r="C468">
        <v>33</v>
      </c>
      <c r="D468" s="17"/>
      <c r="E468" s="3">
        <v>29.18</v>
      </c>
      <c r="F468">
        <f t="shared" si="27"/>
        <v>3.8200000000000003</v>
      </c>
      <c r="G468">
        <f t="shared" si="26"/>
        <v>14.592400000000001</v>
      </c>
    </row>
    <row r="469" spans="3:7" x14ac:dyDescent="0.25">
      <c r="C469">
        <v>18</v>
      </c>
      <c r="D469" s="17"/>
      <c r="E469" s="3">
        <v>29.18</v>
      </c>
      <c r="F469">
        <f t="shared" si="27"/>
        <v>-11.18</v>
      </c>
      <c r="G469">
        <f t="shared" si="26"/>
        <v>124.99239999999999</v>
      </c>
    </row>
    <row r="470" spans="3:7" x14ac:dyDescent="0.25">
      <c r="C470">
        <v>28</v>
      </c>
      <c r="D470" s="17"/>
      <c r="E470" s="3">
        <v>29.18</v>
      </c>
      <c r="F470">
        <f t="shared" si="27"/>
        <v>-1.1799999999999997</v>
      </c>
      <c r="G470">
        <f t="shared" si="26"/>
        <v>1.3923999999999994</v>
      </c>
    </row>
    <row r="471" spans="3:7" x14ac:dyDescent="0.25">
      <c r="C471">
        <v>27.9</v>
      </c>
      <c r="D471" s="17"/>
      <c r="E471" s="3">
        <v>29.18</v>
      </c>
      <c r="F471">
        <f t="shared" si="27"/>
        <v>-1.2800000000000011</v>
      </c>
      <c r="G471">
        <f t="shared" si="26"/>
        <v>1.638400000000003</v>
      </c>
    </row>
    <row r="472" spans="3:7" x14ac:dyDescent="0.25">
      <c r="C472">
        <v>42.3</v>
      </c>
      <c r="D472" s="17"/>
      <c r="E472" s="3">
        <v>29.18</v>
      </c>
      <c r="F472">
        <f t="shared" si="27"/>
        <v>13.119999999999997</v>
      </c>
      <c r="G472">
        <f t="shared" si="26"/>
        <v>172.13439999999994</v>
      </c>
    </row>
    <row r="473" spans="3:7" x14ac:dyDescent="0.25">
      <c r="D473" s="17"/>
      <c r="E473" s="3"/>
      <c r="F473" s="3"/>
      <c r="G473" s="3"/>
    </row>
    <row r="474" spans="3:7" x14ac:dyDescent="0.25">
      <c r="D474" s="17"/>
      <c r="E474" s="3"/>
      <c r="F474" s="3"/>
      <c r="G474" s="3"/>
    </row>
    <row r="475" spans="3:7" x14ac:dyDescent="0.25">
      <c r="D475" s="17"/>
      <c r="E475" s="3"/>
      <c r="F475" s="3"/>
      <c r="G475" s="3"/>
    </row>
    <row r="476" spans="3:7" x14ac:dyDescent="0.25">
      <c r="D476" s="17"/>
      <c r="E476" s="3"/>
      <c r="F476" s="3"/>
      <c r="G476" s="3"/>
    </row>
    <row r="477" spans="3:7" x14ac:dyDescent="0.25">
      <c r="D477" s="17"/>
      <c r="E477" s="3"/>
      <c r="F477" s="3"/>
      <c r="G477" s="3"/>
    </row>
    <row r="478" spans="3:7" x14ac:dyDescent="0.25">
      <c r="D478" s="17"/>
    </row>
    <row r="479" spans="3:7" x14ac:dyDescent="0.25">
      <c r="D479" s="17"/>
    </row>
    <row r="480" spans="3:7" x14ac:dyDescent="0.25">
      <c r="D480" s="17"/>
    </row>
    <row r="481" spans="4:4" x14ac:dyDescent="0.25">
      <c r="D481" s="17"/>
    </row>
    <row r="482" spans="4:4" x14ac:dyDescent="0.25">
      <c r="D482" s="17"/>
    </row>
    <row r="483" spans="4:4" x14ac:dyDescent="0.25">
      <c r="D483" s="17"/>
    </row>
    <row r="484" spans="4:4" x14ac:dyDescent="0.25">
      <c r="D484" s="17"/>
    </row>
    <row r="485" spans="4:4" x14ac:dyDescent="0.25">
      <c r="D485" s="17"/>
    </row>
    <row r="486" spans="4:4" x14ac:dyDescent="0.25">
      <c r="D486" s="17"/>
    </row>
    <row r="487" spans="4:4" x14ac:dyDescent="0.25">
      <c r="D487" s="17"/>
    </row>
    <row r="488" spans="4:4" x14ac:dyDescent="0.25">
      <c r="D488" s="17"/>
    </row>
    <row r="489" spans="4:4" x14ac:dyDescent="0.25">
      <c r="D489" s="17"/>
    </row>
    <row r="490" spans="4:4" x14ac:dyDescent="0.25">
      <c r="D490" s="17"/>
    </row>
    <row r="491" spans="4:4" x14ac:dyDescent="0.25">
      <c r="D491" s="17"/>
    </row>
    <row r="492" spans="4:4" x14ac:dyDescent="0.25">
      <c r="D492" s="17"/>
    </row>
    <row r="493" spans="4:4" x14ac:dyDescent="0.25">
      <c r="D493" s="17"/>
    </row>
    <row r="494" spans="4:4" x14ac:dyDescent="0.25">
      <c r="D494" s="17"/>
    </row>
    <row r="495" spans="4:4" x14ac:dyDescent="0.25">
      <c r="D495" s="17"/>
    </row>
    <row r="496" spans="4:4" x14ac:dyDescent="0.25">
      <c r="D496" s="17"/>
    </row>
    <row r="497" spans="4:4" x14ac:dyDescent="0.25">
      <c r="D497" s="17"/>
    </row>
    <row r="498" spans="4:4" x14ac:dyDescent="0.25">
      <c r="D498" s="17"/>
    </row>
    <row r="499" spans="4:4" x14ac:dyDescent="0.25">
      <c r="D499" s="17"/>
    </row>
    <row r="500" spans="4:4" x14ac:dyDescent="0.25">
      <c r="D500" s="17"/>
    </row>
    <row r="501" spans="4:4" x14ac:dyDescent="0.25">
      <c r="D501" s="17"/>
    </row>
    <row r="502" spans="4:4" x14ac:dyDescent="0.25">
      <c r="D502" s="17"/>
    </row>
    <row r="503" spans="4:4" x14ac:dyDescent="0.25">
      <c r="D503" s="17"/>
    </row>
    <row r="504" spans="4:4" x14ac:dyDescent="0.25">
      <c r="D504" s="17"/>
    </row>
    <row r="505" spans="4:4" x14ac:dyDescent="0.25">
      <c r="D505" s="17"/>
    </row>
    <row r="506" spans="4:4" x14ac:dyDescent="0.25">
      <c r="D506" s="17"/>
    </row>
    <row r="507" spans="4:4" x14ac:dyDescent="0.25">
      <c r="D507" s="17"/>
    </row>
  </sheetData>
  <sortState ref="C9:C27">
    <sortCondition ref="C9"/>
  </sortState>
  <conditionalFormatting sqref="C36:C40">
    <cfRule type="containsText" dxfId="208" priority="229" operator="containsText" text="NVA">
      <formula>NOT(ISERROR(SEARCH("NVA",#REF!)))</formula>
    </cfRule>
    <cfRule type="containsText" dxfId="207" priority="230" operator="containsText" text="ND">
      <formula>NOT(ISERROR(SEARCH("ND",#REF!)))</formula>
    </cfRule>
    <cfRule type="containsText" dxfId="206" priority="231" operator="containsText" text="&lt;">
      <formula>NOT(ISERROR(SEARCH("&lt;",#REF!)))</formula>
    </cfRule>
    <cfRule type="containsText" dxfId="205" priority="232" operator="containsText" text="NT">
      <formula>NOT(ISERROR(SEARCH("NT",#REF!)))</formula>
    </cfRule>
    <cfRule type="expression" dxfId="204" priority="233">
      <formula>#REF!&gt;#REF!</formula>
    </cfRule>
    <cfRule type="expression" dxfId="203" priority="234">
      <formula>#REF!&gt;#REF!</formula>
    </cfRule>
  </conditionalFormatting>
  <conditionalFormatting sqref="C65:C74">
    <cfRule type="containsText" dxfId="202" priority="187" operator="containsText" text="NVA">
      <formula>NOT(ISERROR(SEARCH("NVA",#REF!)))</formula>
    </cfRule>
    <cfRule type="containsText" dxfId="201" priority="188" operator="containsText" text="ND">
      <formula>NOT(ISERROR(SEARCH("ND",#REF!)))</formula>
    </cfRule>
    <cfRule type="containsText" dxfId="200" priority="189" operator="containsText" text="&lt;">
      <formula>NOT(ISERROR(SEARCH("&lt;",#REF!)))</formula>
    </cfRule>
    <cfRule type="containsText" dxfId="199" priority="190" operator="containsText" text="NT">
      <formula>NOT(ISERROR(SEARCH("NT",#REF!)))</formula>
    </cfRule>
    <cfRule type="expression" dxfId="198" priority="191">
      <formula>#REF!&gt;#REF!</formula>
    </cfRule>
    <cfRule type="expression" dxfId="197" priority="192">
      <formula>#REF!&gt;#REF!</formula>
    </cfRule>
  </conditionalFormatting>
  <conditionalFormatting sqref="C41">
    <cfRule type="containsText" dxfId="196" priority="223" operator="containsText" text="NVA">
      <formula>NOT(ISERROR(SEARCH("NVA",#REF!)))</formula>
    </cfRule>
    <cfRule type="containsText" dxfId="195" priority="224" operator="containsText" text="ND">
      <formula>NOT(ISERROR(SEARCH("ND",#REF!)))</formula>
    </cfRule>
    <cfRule type="containsText" dxfId="194" priority="225" operator="containsText" text="&lt;">
      <formula>NOT(ISERROR(SEARCH("&lt;",#REF!)))</formula>
    </cfRule>
    <cfRule type="containsText" dxfId="193" priority="226" operator="containsText" text="NT">
      <formula>NOT(ISERROR(SEARCH("NT",#REF!)))</formula>
    </cfRule>
    <cfRule type="expression" dxfId="192" priority="227">
      <formula>#REF!&gt;#REF!</formula>
    </cfRule>
    <cfRule type="expression" dxfId="191" priority="228">
      <formula>#REF!&gt;#REF!</formula>
    </cfRule>
  </conditionalFormatting>
  <conditionalFormatting sqref="C42:C43">
    <cfRule type="containsText" dxfId="190" priority="217" operator="containsText" text="NVA">
      <formula>NOT(ISERROR(SEARCH("NVA",#REF!)))</formula>
    </cfRule>
    <cfRule type="containsText" dxfId="189" priority="218" operator="containsText" text="ND">
      <formula>NOT(ISERROR(SEARCH("ND",#REF!)))</formula>
    </cfRule>
    <cfRule type="containsText" dxfId="188" priority="219" operator="containsText" text="&lt;">
      <formula>NOT(ISERROR(SEARCH("&lt;",#REF!)))</formula>
    </cfRule>
    <cfRule type="containsText" dxfId="187" priority="220" operator="containsText" text="NT">
      <formula>NOT(ISERROR(SEARCH("NT",#REF!)))</formula>
    </cfRule>
    <cfRule type="expression" dxfId="186" priority="221">
      <formula>#REF!&gt;#REF!</formula>
    </cfRule>
    <cfRule type="expression" dxfId="185" priority="222">
      <formula>#REF!&gt;#REF!</formula>
    </cfRule>
  </conditionalFormatting>
  <conditionalFormatting sqref="C44:C53">
    <cfRule type="containsText" dxfId="184" priority="211" operator="containsText" text="NVA">
      <formula>NOT(ISERROR(SEARCH("NVA",#REF!)))</formula>
    </cfRule>
    <cfRule type="containsText" dxfId="183" priority="212" operator="containsText" text="ND">
      <formula>NOT(ISERROR(SEARCH("ND",#REF!)))</formula>
    </cfRule>
    <cfRule type="containsText" dxfId="182" priority="213" operator="containsText" text="&lt;">
      <formula>NOT(ISERROR(SEARCH("&lt;",#REF!)))</formula>
    </cfRule>
    <cfRule type="containsText" dxfId="181" priority="214" operator="containsText" text="NT">
      <formula>NOT(ISERROR(SEARCH("NT",#REF!)))</formula>
    </cfRule>
    <cfRule type="expression" dxfId="180" priority="215">
      <formula>#REF!&gt;#REF!</formula>
    </cfRule>
    <cfRule type="expression" dxfId="179" priority="216">
      <formula>#REF!&gt;#REF!</formula>
    </cfRule>
  </conditionalFormatting>
  <conditionalFormatting sqref="C57:C61">
    <cfRule type="containsText" dxfId="178" priority="205" operator="containsText" text="NVA">
      <formula>NOT(ISERROR(SEARCH("NVA",#REF!)))</formula>
    </cfRule>
    <cfRule type="containsText" dxfId="177" priority="206" operator="containsText" text="ND">
      <formula>NOT(ISERROR(SEARCH("ND",#REF!)))</formula>
    </cfRule>
    <cfRule type="containsText" dxfId="176" priority="207" operator="containsText" text="&lt;">
      <formula>NOT(ISERROR(SEARCH("&lt;",#REF!)))</formula>
    </cfRule>
    <cfRule type="containsText" dxfId="175" priority="208" operator="containsText" text="NT">
      <formula>NOT(ISERROR(SEARCH("NT",#REF!)))</formula>
    </cfRule>
    <cfRule type="expression" dxfId="174" priority="209">
      <formula>#REF!&gt;#REF!</formula>
    </cfRule>
    <cfRule type="expression" dxfId="173" priority="210">
      <formula>#REF!&gt;#REF!</formula>
    </cfRule>
  </conditionalFormatting>
  <conditionalFormatting sqref="C62">
    <cfRule type="containsText" dxfId="172" priority="199" operator="containsText" text="NVA">
      <formula>NOT(ISERROR(SEARCH("NVA",#REF!)))</formula>
    </cfRule>
    <cfRule type="containsText" dxfId="171" priority="200" operator="containsText" text="ND">
      <formula>NOT(ISERROR(SEARCH("ND",#REF!)))</formula>
    </cfRule>
    <cfRule type="containsText" dxfId="170" priority="201" operator="containsText" text="&lt;">
      <formula>NOT(ISERROR(SEARCH("&lt;",#REF!)))</formula>
    </cfRule>
    <cfRule type="containsText" dxfId="169" priority="202" operator="containsText" text="NT">
      <formula>NOT(ISERROR(SEARCH("NT",#REF!)))</formula>
    </cfRule>
    <cfRule type="expression" dxfId="168" priority="203">
      <formula>#REF!&gt;#REF!</formula>
    </cfRule>
    <cfRule type="expression" dxfId="167" priority="204">
      <formula>#REF!&gt;#REF!</formula>
    </cfRule>
  </conditionalFormatting>
  <conditionalFormatting sqref="C63:C64">
    <cfRule type="containsText" dxfId="166" priority="193" operator="containsText" text="NVA">
      <formula>NOT(ISERROR(SEARCH("NVA",#REF!)))</formula>
    </cfRule>
    <cfRule type="containsText" dxfId="165" priority="194" operator="containsText" text="ND">
      <formula>NOT(ISERROR(SEARCH("ND",#REF!)))</formula>
    </cfRule>
    <cfRule type="containsText" dxfId="164" priority="195" operator="containsText" text="&lt;">
      <formula>NOT(ISERROR(SEARCH("&lt;",#REF!)))</formula>
    </cfRule>
    <cfRule type="containsText" dxfId="163" priority="196" operator="containsText" text="NT">
      <formula>NOT(ISERROR(SEARCH("NT",#REF!)))</formula>
    </cfRule>
    <cfRule type="expression" dxfId="162" priority="197">
      <formula>#REF!&gt;#REF!</formula>
    </cfRule>
    <cfRule type="expression" dxfId="161" priority="198">
      <formula>#REF!&gt;#REF!</formula>
    </cfRule>
  </conditionalFormatting>
  <conditionalFormatting sqref="C79:C83">
    <cfRule type="containsText" dxfId="160" priority="181" operator="containsText" text="NVA">
      <formula>NOT(ISERROR(SEARCH("NVA",#REF!)))</formula>
    </cfRule>
  </conditionalFormatting>
  <conditionalFormatting sqref="C84:C91">
    <cfRule type="containsText" dxfId="159" priority="175" operator="containsText" text="NVA">
      <formula>NOT(ISERROR(SEARCH("NVA",#REF!)))</formula>
    </cfRule>
  </conditionalFormatting>
  <conditionalFormatting sqref="C92:C94">
    <cfRule type="containsText" dxfId="158" priority="169" operator="containsText" text="NVA">
      <formula>NOT(ISERROR(SEARCH("NVA",#REF!)))</formula>
    </cfRule>
  </conditionalFormatting>
  <conditionalFormatting sqref="C95">
    <cfRule type="containsText" dxfId="157" priority="163" operator="containsText" text="NVA">
      <formula>NOT(ISERROR(SEARCH("NVA",#REF!)))</formula>
    </cfRule>
  </conditionalFormatting>
  <conditionalFormatting sqref="C96:C97">
    <cfRule type="containsText" dxfId="156" priority="157" operator="containsText" text="NVA">
      <formula>NOT(ISERROR(SEARCH("NVA",#REF!)))</formula>
    </cfRule>
  </conditionalFormatting>
  <conditionalFormatting sqref="C103:C106">
    <cfRule type="containsText" dxfId="155" priority="151" operator="containsText" text="NVA">
      <formula>NOT(ISERROR(SEARCH("NVA",C103)))</formula>
    </cfRule>
    <cfRule type="containsText" dxfId="154" priority="152" operator="containsText" text="ND">
      <formula>NOT(ISERROR(SEARCH("ND",C103)))</formula>
    </cfRule>
    <cfRule type="containsText" dxfId="153" priority="153" operator="containsText" text="&lt;">
      <formula>NOT(ISERROR(SEARCH("&lt;",C103)))</formula>
    </cfRule>
    <cfRule type="containsText" dxfId="152" priority="154" operator="containsText" text="NT">
      <formula>NOT(ISERROR(SEARCH("NT",C103)))</formula>
    </cfRule>
    <cfRule type="expression" dxfId="151" priority="155">
      <formula>C103&gt;#REF!</formula>
    </cfRule>
    <cfRule type="expression" dxfId="150" priority="156">
      <formula>C103&gt;#REF!</formula>
    </cfRule>
  </conditionalFormatting>
  <conditionalFormatting sqref="C202:C203">
    <cfRule type="containsText" dxfId="149" priority="79" operator="containsText" text="NVA">
      <formula>NOT(ISERROR(SEARCH("NVA",C202)))</formula>
    </cfRule>
    <cfRule type="containsText" dxfId="148" priority="80" operator="containsText" text="ND">
      <formula>NOT(ISERROR(SEARCH("ND",C202)))</formula>
    </cfRule>
    <cfRule type="containsText" dxfId="147" priority="81" operator="containsText" text="&lt;">
      <formula>NOT(ISERROR(SEARCH("&lt;",C202)))</formula>
    </cfRule>
    <cfRule type="containsText" dxfId="146" priority="82" operator="containsText" text="NT">
      <formula>NOT(ISERROR(SEARCH("NT",C202)))</formula>
    </cfRule>
    <cfRule type="expression" dxfId="145" priority="83">
      <formula>C202&gt;#REF!</formula>
    </cfRule>
    <cfRule type="expression" dxfId="144" priority="84">
      <formula>C202&gt;#REF!</formula>
    </cfRule>
  </conditionalFormatting>
  <conditionalFormatting sqref="C107">
    <cfRule type="containsText" dxfId="143" priority="145" operator="containsText" text="NVA">
      <formula>NOT(ISERROR(SEARCH("NVA",C107)))</formula>
    </cfRule>
    <cfRule type="containsText" dxfId="142" priority="146" operator="containsText" text="ND">
      <formula>NOT(ISERROR(SEARCH("ND",C107)))</formula>
    </cfRule>
    <cfRule type="containsText" dxfId="141" priority="147" operator="containsText" text="&lt;">
      <formula>NOT(ISERROR(SEARCH("&lt;",C107)))</formula>
    </cfRule>
    <cfRule type="containsText" dxfId="140" priority="148" operator="containsText" text="NT">
      <formula>NOT(ISERROR(SEARCH("NT",C107)))</formula>
    </cfRule>
    <cfRule type="expression" dxfId="139" priority="149">
      <formula>C107&gt;#REF!</formula>
    </cfRule>
    <cfRule type="expression" dxfId="138" priority="150">
      <formula>C107&gt;#REF!</formula>
    </cfRule>
  </conditionalFormatting>
  <conditionalFormatting sqref="C108:C109">
    <cfRule type="containsText" dxfId="137" priority="139" operator="containsText" text="NVA">
      <formula>NOT(ISERROR(SEARCH("NVA",C108)))</formula>
    </cfRule>
    <cfRule type="containsText" dxfId="136" priority="140" operator="containsText" text="ND">
      <formula>NOT(ISERROR(SEARCH("ND",C108)))</formula>
    </cfRule>
    <cfRule type="containsText" dxfId="135" priority="141" operator="containsText" text="&lt;">
      <formula>NOT(ISERROR(SEARCH("&lt;",C108)))</formula>
    </cfRule>
    <cfRule type="containsText" dxfId="134" priority="142" operator="containsText" text="NT">
      <formula>NOT(ISERROR(SEARCH("NT",C108)))</formula>
    </cfRule>
    <cfRule type="expression" dxfId="133" priority="143">
      <formula>C108&gt;#REF!</formula>
    </cfRule>
    <cfRule type="expression" dxfId="132" priority="144">
      <formula>C108&gt;#REF!</formula>
    </cfRule>
  </conditionalFormatting>
  <conditionalFormatting sqref="C110:C122">
    <cfRule type="containsText" dxfId="131" priority="133" operator="containsText" text="NVA">
      <formula>NOT(ISERROR(SEARCH("NVA",C110)))</formula>
    </cfRule>
    <cfRule type="containsText" dxfId="130" priority="134" operator="containsText" text="ND">
      <formula>NOT(ISERROR(SEARCH("ND",C110)))</formula>
    </cfRule>
    <cfRule type="containsText" dxfId="129" priority="135" operator="containsText" text="&lt;">
      <formula>NOT(ISERROR(SEARCH("&lt;",C110)))</formula>
    </cfRule>
    <cfRule type="containsText" dxfId="128" priority="136" operator="containsText" text="NT">
      <formula>NOT(ISERROR(SEARCH("NT",C110)))</formula>
    </cfRule>
    <cfRule type="expression" dxfId="127" priority="137">
      <formula>C110&gt;#REF!</formula>
    </cfRule>
    <cfRule type="expression" dxfId="126" priority="138">
      <formula>C110&gt;#REF!</formula>
    </cfRule>
  </conditionalFormatting>
  <conditionalFormatting sqref="C123:C131">
    <cfRule type="containsText" dxfId="125" priority="127" operator="containsText" text="NVA">
      <formula>NOT(ISERROR(SEARCH("NVA",C123)))</formula>
    </cfRule>
    <cfRule type="containsText" dxfId="124" priority="128" operator="containsText" text="ND">
      <formula>NOT(ISERROR(SEARCH("ND",C123)))</formula>
    </cfRule>
    <cfRule type="containsText" dxfId="123" priority="129" operator="containsText" text="&lt;">
      <formula>NOT(ISERROR(SEARCH("&lt;",C123)))</formula>
    </cfRule>
    <cfRule type="containsText" dxfId="122" priority="130" operator="containsText" text="NT">
      <formula>NOT(ISERROR(SEARCH("NT",C123)))</formula>
    </cfRule>
    <cfRule type="expression" dxfId="121" priority="131">
      <formula>C123&gt;#REF!</formula>
    </cfRule>
    <cfRule type="expression" dxfId="120" priority="132">
      <formula>C123&gt;#REF!</formula>
    </cfRule>
  </conditionalFormatting>
  <conditionalFormatting sqref="C132:C133">
    <cfRule type="containsText" dxfId="119" priority="121" operator="containsText" text="NVA">
      <formula>NOT(ISERROR(SEARCH("NVA",C132)))</formula>
    </cfRule>
    <cfRule type="containsText" dxfId="118" priority="122" operator="containsText" text="ND">
      <formula>NOT(ISERROR(SEARCH("ND",C132)))</formula>
    </cfRule>
    <cfRule type="containsText" dxfId="117" priority="123" operator="containsText" text="&lt;">
      <formula>NOT(ISERROR(SEARCH("&lt;",C132)))</formula>
    </cfRule>
    <cfRule type="containsText" dxfId="116" priority="124" operator="containsText" text="NT">
      <formula>NOT(ISERROR(SEARCH("NT",C132)))</formula>
    </cfRule>
    <cfRule type="expression" dxfId="115" priority="125">
      <formula>C132&gt;#REF!</formula>
    </cfRule>
    <cfRule type="expression" dxfId="114" priority="126">
      <formula>C132&gt;#REF!</formula>
    </cfRule>
  </conditionalFormatting>
  <conditionalFormatting sqref="C134">
    <cfRule type="containsText" dxfId="113" priority="115" operator="containsText" text="NVA">
      <formula>NOT(ISERROR(SEARCH("NVA",C134)))</formula>
    </cfRule>
    <cfRule type="containsText" dxfId="112" priority="116" operator="containsText" text="ND">
      <formula>NOT(ISERROR(SEARCH("ND",C134)))</formula>
    </cfRule>
    <cfRule type="containsText" dxfId="111" priority="117" operator="containsText" text="&lt;">
      <formula>NOT(ISERROR(SEARCH("&lt;",C134)))</formula>
    </cfRule>
    <cfRule type="containsText" dxfId="110" priority="118" operator="containsText" text="NT">
      <formula>NOT(ISERROR(SEARCH("NT",C134)))</formula>
    </cfRule>
    <cfRule type="expression" dxfId="109" priority="119">
      <formula>C134&gt;#REF!</formula>
    </cfRule>
    <cfRule type="expression" dxfId="108" priority="120">
      <formula>C134&gt;#REF!</formula>
    </cfRule>
  </conditionalFormatting>
  <conditionalFormatting sqref="C135:C137">
    <cfRule type="containsText" dxfId="107" priority="109" operator="containsText" text="NVA">
      <formula>NOT(ISERROR(SEARCH("NVA",C135)))</formula>
    </cfRule>
    <cfRule type="containsText" dxfId="106" priority="110" operator="containsText" text="ND">
      <formula>NOT(ISERROR(SEARCH("ND",C135)))</formula>
    </cfRule>
    <cfRule type="containsText" dxfId="105" priority="111" operator="containsText" text="&lt;">
      <formula>NOT(ISERROR(SEARCH("&lt;",C135)))</formula>
    </cfRule>
    <cfRule type="containsText" dxfId="104" priority="112" operator="containsText" text="NT">
      <formula>NOT(ISERROR(SEARCH("NT",C135)))</formula>
    </cfRule>
    <cfRule type="expression" dxfId="103" priority="113">
      <formula>C135&gt;#REF!</formula>
    </cfRule>
    <cfRule type="expression" dxfId="102" priority="114">
      <formula>C135&gt;#REF!</formula>
    </cfRule>
  </conditionalFormatting>
  <conditionalFormatting sqref="C138:C152">
    <cfRule type="containsText" dxfId="101" priority="103" operator="containsText" text="NVA">
      <formula>NOT(ISERROR(SEARCH("NVA",C138)))</formula>
    </cfRule>
    <cfRule type="containsText" dxfId="100" priority="104" operator="containsText" text="ND">
      <formula>NOT(ISERROR(SEARCH("ND",C138)))</formula>
    </cfRule>
    <cfRule type="containsText" dxfId="99" priority="105" operator="containsText" text="&lt;">
      <formula>NOT(ISERROR(SEARCH("&lt;",C138)))</formula>
    </cfRule>
    <cfRule type="containsText" dxfId="98" priority="106" operator="containsText" text="NT">
      <formula>NOT(ISERROR(SEARCH("NT",C138)))</formula>
    </cfRule>
    <cfRule type="expression" dxfId="97" priority="107">
      <formula>C138&gt;#REF!</formula>
    </cfRule>
    <cfRule type="expression" dxfId="96" priority="108">
      <formula>C138&gt;#REF!</formula>
    </cfRule>
  </conditionalFormatting>
  <conditionalFormatting sqref="C153:C190">
    <cfRule type="containsText" dxfId="95" priority="97" operator="containsText" text="NVA">
      <formula>NOT(ISERROR(SEARCH("NVA",C153)))</formula>
    </cfRule>
    <cfRule type="containsText" dxfId="94" priority="98" operator="containsText" text="ND">
      <formula>NOT(ISERROR(SEARCH("ND",C153)))</formula>
    </cfRule>
    <cfRule type="containsText" dxfId="93" priority="99" operator="containsText" text="&lt;">
      <formula>NOT(ISERROR(SEARCH("&lt;",C153)))</formula>
    </cfRule>
    <cfRule type="containsText" dxfId="92" priority="100" operator="containsText" text="NT">
      <formula>NOT(ISERROR(SEARCH("NT",C153)))</formula>
    </cfRule>
    <cfRule type="expression" dxfId="91" priority="101">
      <formula>C153&gt;#REF!</formula>
    </cfRule>
    <cfRule type="expression" dxfId="90" priority="102">
      <formula>C153&gt;#REF!</formula>
    </cfRule>
  </conditionalFormatting>
  <conditionalFormatting sqref="C197:C200">
    <cfRule type="containsText" dxfId="89" priority="91" operator="containsText" text="NVA">
      <formula>NOT(ISERROR(SEARCH("NVA",C197)))</formula>
    </cfRule>
    <cfRule type="containsText" dxfId="88" priority="92" operator="containsText" text="ND">
      <formula>NOT(ISERROR(SEARCH("ND",C197)))</formula>
    </cfRule>
    <cfRule type="containsText" dxfId="87" priority="93" operator="containsText" text="&lt;">
      <formula>NOT(ISERROR(SEARCH("&lt;",C197)))</formula>
    </cfRule>
    <cfRule type="containsText" dxfId="86" priority="94" operator="containsText" text="NT">
      <formula>NOT(ISERROR(SEARCH("NT",C197)))</formula>
    </cfRule>
    <cfRule type="expression" dxfId="85" priority="95">
      <formula>C197&gt;#REF!</formula>
    </cfRule>
    <cfRule type="expression" dxfId="84" priority="96">
      <formula>C197&gt;#REF!</formula>
    </cfRule>
  </conditionalFormatting>
  <conditionalFormatting sqref="C201">
    <cfRule type="containsText" dxfId="83" priority="85" operator="containsText" text="NVA">
      <formula>NOT(ISERROR(SEARCH("NVA",C201)))</formula>
    </cfRule>
    <cfRule type="containsText" dxfId="82" priority="86" operator="containsText" text="ND">
      <formula>NOT(ISERROR(SEARCH("ND",C201)))</formula>
    </cfRule>
    <cfRule type="containsText" dxfId="81" priority="87" operator="containsText" text="&lt;">
      <formula>NOT(ISERROR(SEARCH("&lt;",C201)))</formula>
    </cfRule>
    <cfRule type="containsText" dxfId="80" priority="88" operator="containsText" text="NT">
      <formula>NOT(ISERROR(SEARCH("NT",C201)))</formula>
    </cfRule>
    <cfRule type="expression" dxfId="79" priority="89">
      <formula>C201&gt;#REF!</formula>
    </cfRule>
    <cfRule type="expression" dxfId="78" priority="90">
      <formula>C201&gt;#REF!</formula>
    </cfRule>
  </conditionalFormatting>
  <conditionalFormatting sqref="C204:C216">
    <cfRule type="containsText" dxfId="77" priority="73" operator="containsText" text="NVA">
      <formula>NOT(ISERROR(SEARCH("NVA",C204)))</formula>
    </cfRule>
    <cfRule type="containsText" dxfId="76" priority="74" operator="containsText" text="ND">
      <formula>NOT(ISERROR(SEARCH("ND",C204)))</formula>
    </cfRule>
    <cfRule type="containsText" dxfId="75" priority="75" operator="containsText" text="&lt;">
      <formula>NOT(ISERROR(SEARCH("&lt;",C204)))</formula>
    </cfRule>
    <cfRule type="containsText" dxfId="74" priority="76" operator="containsText" text="NT">
      <formula>NOT(ISERROR(SEARCH("NT",C204)))</formula>
    </cfRule>
    <cfRule type="expression" dxfId="73" priority="77">
      <formula>C204&gt;#REF!</formula>
    </cfRule>
    <cfRule type="expression" dxfId="72" priority="78">
      <formula>C204&gt;#REF!</formula>
    </cfRule>
  </conditionalFormatting>
  <conditionalFormatting sqref="C217:C225">
    <cfRule type="containsText" dxfId="71" priority="67" operator="containsText" text="NVA">
      <formula>NOT(ISERROR(SEARCH("NVA",C217)))</formula>
    </cfRule>
    <cfRule type="containsText" dxfId="70" priority="68" operator="containsText" text="ND">
      <formula>NOT(ISERROR(SEARCH("ND",C217)))</formula>
    </cfRule>
    <cfRule type="containsText" dxfId="69" priority="69" operator="containsText" text="&lt;">
      <formula>NOT(ISERROR(SEARCH("&lt;",C217)))</formula>
    </cfRule>
    <cfRule type="containsText" dxfId="68" priority="70" operator="containsText" text="NT">
      <formula>NOT(ISERROR(SEARCH("NT",C217)))</formula>
    </cfRule>
    <cfRule type="expression" dxfId="67" priority="71">
      <formula>C217&gt;#REF!</formula>
    </cfRule>
    <cfRule type="expression" dxfId="66" priority="72">
      <formula>C217&gt;#REF!</formula>
    </cfRule>
  </conditionalFormatting>
  <conditionalFormatting sqref="C226:C227">
    <cfRule type="containsText" dxfId="65" priority="61" operator="containsText" text="NVA">
      <formula>NOT(ISERROR(SEARCH("NVA",C226)))</formula>
    </cfRule>
    <cfRule type="containsText" dxfId="64" priority="62" operator="containsText" text="ND">
      <formula>NOT(ISERROR(SEARCH("ND",C226)))</formula>
    </cfRule>
    <cfRule type="containsText" dxfId="63" priority="63" operator="containsText" text="&lt;">
      <formula>NOT(ISERROR(SEARCH("&lt;",C226)))</formula>
    </cfRule>
    <cfRule type="containsText" dxfId="62" priority="64" operator="containsText" text="NT">
      <formula>NOT(ISERROR(SEARCH("NT",C226)))</formula>
    </cfRule>
    <cfRule type="expression" dxfId="61" priority="65">
      <formula>C226&gt;#REF!</formula>
    </cfRule>
    <cfRule type="expression" dxfId="60" priority="66">
      <formula>C226&gt;#REF!</formula>
    </cfRule>
  </conditionalFormatting>
  <conditionalFormatting sqref="C228">
    <cfRule type="containsText" dxfId="59" priority="55" operator="containsText" text="NVA">
      <formula>NOT(ISERROR(SEARCH("NVA",C228)))</formula>
    </cfRule>
    <cfRule type="containsText" dxfId="58" priority="56" operator="containsText" text="ND">
      <formula>NOT(ISERROR(SEARCH("ND",C228)))</formula>
    </cfRule>
    <cfRule type="containsText" dxfId="57" priority="57" operator="containsText" text="&lt;">
      <formula>NOT(ISERROR(SEARCH("&lt;",C228)))</formula>
    </cfRule>
    <cfRule type="containsText" dxfId="56" priority="58" operator="containsText" text="NT">
      <formula>NOT(ISERROR(SEARCH("NT",C228)))</formula>
    </cfRule>
    <cfRule type="expression" dxfId="55" priority="59">
      <formula>C228&gt;#REF!</formula>
    </cfRule>
    <cfRule type="expression" dxfId="54" priority="60">
      <formula>C228&gt;#REF!</formula>
    </cfRule>
  </conditionalFormatting>
  <conditionalFormatting sqref="C229:C231">
    <cfRule type="containsText" dxfId="53" priority="49" operator="containsText" text="NVA">
      <formula>NOT(ISERROR(SEARCH("NVA",C229)))</formula>
    </cfRule>
    <cfRule type="containsText" dxfId="52" priority="50" operator="containsText" text="ND">
      <formula>NOT(ISERROR(SEARCH("ND",C229)))</formula>
    </cfRule>
    <cfRule type="containsText" dxfId="51" priority="51" operator="containsText" text="&lt;">
      <formula>NOT(ISERROR(SEARCH("&lt;",C229)))</formula>
    </cfRule>
    <cfRule type="containsText" dxfId="50" priority="52" operator="containsText" text="NT">
      <formula>NOT(ISERROR(SEARCH("NT",C229)))</formula>
    </cfRule>
    <cfRule type="expression" dxfId="49" priority="53">
      <formula>C229&gt;#REF!</formula>
    </cfRule>
    <cfRule type="expression" dxfId="48" priority="54">
      <formula>C229&gt;#REF!</formula>
    </cfRule>
  </conditionalFormatting>
  <conditionalFormatting sqref="C232:C246">
    <cfRule type="containsText" dxfId="47" priority="43" operator="containsText" text="NVA">
      <formula>NOT(ISERROR(SEARCH("NVA",C232)))</formula>
    </cfRule>
    <cfRule type="containsText" dxfId="46" priority="44" operator="containsText" text="ND">
      <formula>NOT(ISERROR(SEARCH("ND",C232)))</formula>
    </cfRule>
    <cfRule type="containsText" dxfId="45" priority="45" operator="containsText" text="&lt;">
      <formula>NOT(ISERROR(SEARCH("&lt;",C232)))</formula>
    </cfRule>
    <cfRule type="containsText" dxfId="44" priority="46" operator="containsText" text="NT">
      <formula>NOT(ISERROR(SEARCH("NT",C232)))</formula>
    </cfRule>
    <cfRule type="expression" dxfId="43" priority="47">
      <formula>C232&gt;#REF!</formula>
    </cfRule>
    <cfRule type="expression" dxfId="42" priority="48">
      <formula>C232&gt;#REF!</formula>
    </cfRule>
  </conditionalFormatting>
  <conditionalFormatting sqref="C247:C284">
    <cfRule type="containsText" dxfId="41" priority="37" operator="containsText" text="NVA">
      <formula>NOT(ISERROR(SEARCH("NVA",C247)))</formula>
    </cfRule>
    <cfRule type="containsText" dxfId="40" priority="38" operator="containsText" text="ND">
      <formula>NOT(ISERROR(SEARCH("ND",C247)))</formula>
    </cfRule>
    <cfRule type="containsText" dxfId="39" priority="39" operator="containsText" text="&lt;">
      <formula>NOT(ISERROR(SEARCH("&lt;",C247)))</formula>
    </cfRule>
    <cfRule type="containsText" dxfId="38" priority="40" operator="containsText" text="NT">
      <formula>NOT(ISERROR(SEARCH("NT",C247)))</formula>
    </cfRule>
    <cfRule type="expression" dxfId="37" priority="41">
      <formula>C247&gt;#REF!</formula>
    </cfRule>
    <cfRule type="expression" dxfId="36" priority="42">
      <formula>C247&gt;#REF!</formula>
    </cfRule>
  </conditionalFormatting>
  <conditionalFormatting sqref="C291">
    <cfRule type="containsText" dxfId="35" priority="31" operator="containsText" text="NVA">
      <formula>NOT(ISERROR(SEARCH("NVA",C291)))</formula>
    </cfRule>
    <cfRule type="containsText" dxfId="34" priority="32" operator="containsText" text="ND">
      <formula>NOT(ISERROR(SEARCH("ND",C291)))</formula>
    </cfRule>
    <cfRule type="containsText" dxfId="33" priority="33" operator="containsText" text="&lt;">
      <formula>NOT(ISERROR(SEARCH("&lt;",C291)))</formula>
    </cfRule>
    <cfRule type="containsText" dxfId="32" priority="34" operator="containsText" text="NT">
      <formula>NOT(ISERROR(SEARCH("NT",C291)))</formula>
    </cfRule>
    <cfRule type="expression" dxfId="31" priority="35">
      <formula>C291&gt;#REF!</formula>
    </cfRule>
    <cfRule type="expression" dxfId="30" priority="36">
      <formula>C291&gt;#REF!</formula>
    </cfRule>
  </conditionalFormatting>
  <conditionalFormatting sqref="C292:C293">
    <cfRule type="containsText" dxfId="29" priority="25" operator="containsText" text="NVA">
      <formula>NOT(ISERROR(SEARCH("NVA",C292)))</formula>
    </cfRule>
    <cfRule type="containsText" dxfId="28" priority="26" operator="containsText" text="ND">
      <formula>NOT(ISERROR(SEARCH("ND",C292)))</formula>
    </cfRule>
    <cfRule type="containsText" dxfId="27" priority="27" operator="containsText" text="&lt;">
      <formula>NOT(ISERROR(SEARCH("&lt;",C292)))</formula>
    </cfRule>
    <cfRule type="containsText" dxfId="26" priority="28" operator="containsText" text="NT">
      <formula>NOT(ISERROR(SEARCH("NT",C292)))</formula>
    </cfRule>
    <cfRule type="expression" dxfId="25" priority="29">
      <formula>C292&gt;#REF!</formula>
    </cfRule>
    <cfRule type="expression" dxfId="24" priority="30">
      <formula>C292&gt;#REF!</formula>
    </cfRule>
  </conditionalFormatting>
  <conditionalFormatting sqref="C294">
    <cfRule type="containsText" dxfId="23" priority="19" operator="containsText" text="NVA">
      <formula>NOT(ISERROR(SEARCH("NVA",C294)))</formula>
    </cfRule>
    <cfRule type="containsText" dxfId="22" priority="20" operator="containsText" text="ND">
      <formula>NOT(ISERROR(SEARCH("ND",C294)))</formula>
    </cfRule>
    <cfRule type="containsText" dxfId="21" priority="21" operator="containsText" text="&lt;">
      <formula>NOT(ISERROR(SEARCH("&lt;",C294)))</formula>
    </cfRule>
    <cfRule type="containsText" dxfId="20" priority="22" operator="containsText" text="NT">
      <formula>NOT(ISERROR(SEARCH("NT",C294)))</formula>
    </cfRule>
    <cfRule type="expression" dxfId="19" priority="23">
      <formula>C294&gt;#REF!</formula>
    </cfRule>
    <cfRule type="expression" dxfId="18" priority="24">
      <formula>C294&gt;#REF!</formula>
    </cfRule>
  </conditionalFormatting>
  <conditionalFormatting sqref="C295">
    <cfRule type="containsText" dxfId="17" priority="13" operator="containsText" text="NVA">
      <formula>NOT(ISERROR(SEARCH("NVA",C295)))</formula>
    </cfRule>
    <cfRule type="containsText" dxfId="16" priority="14" operator="containsText" text="ND">
      <formula>NOT(ISERROR(SEARCH("ND",C295)))</formula>
    </cfRule>
    <cfRule type="containsText" dxfId="15" priority="15" operator="containsText" text="&lt;">
      <formula>NOT(ISERROR(SEARCH("&lt;",C295)))</formula>
    </cfRule>
    <cfRule type="containsText" dxfId="14" priority="16" operator="containsText" text="NT">
      <formula>NOT(ISERROR(SEARCH("NT",C295)))</formula>
    </cfRule>
    <cfRule type="expression" dxfId="13" priority="17">
      <formula>C295&gt;#REF!</formula>
    </cfRule>
    <cfRule type="expression" dxfId="12" priority="18">
      <formula>C295&gt;#REF!</formula>
    </cfRule>
  </conditionalFormatting>
  <conditionalFormatting sqref="C296:C298">
    <cfRule type="containsText" dxfId="11" priority="7" operator="containsText" text="NVA">
      <formula>NOT(ISERROR(SEARCH("NVA",C296)))</formula>
    </cfRule>
    <cfRule type="containsText" dxfId="10" priority="8" operator="containsText" text="ND">
      <formula>NOT(ISERROR(SEARCH("ND",C296)))</formula>
    </cfRule>
    <cfRule type="containsText" dxfId="9" priority="9" operator="containsText" text="&lt;">
      <formula>NOT(ISERROR(SEARCH("&lt;",C296)))</formula>
    </cfRule>
    <cfRule type="containsText" dxfId="8" priority="10" operator="containsText" text="NT">
      <formula>NOT(ISERROR(SEARCH("NT",C296)))</formula>
    </cfRule>
    <cfRule type="expression" dxfId="7" priority="11">
      <formula>C296&gt;#REF!</formula>
    </cfRule>
    <cfRule type="expression" dxfId="6" priority="12">
      <formula>C296&gt;#REF!</formula>
    </cfRule>
  </conditionalFormatting>
  <conditionalFormatting sqref="C299:C310">
    <cfRule type="containsText" dxfId="5" priority="1" operator="containsText" text="NVA">
      <formula>NOT(ISERROR(SEARCH("NVA",C299)))</formula>
    </cfRule>
    <cfRule type="containsText" dxfId="4" priority="2" operator="containsText" text="ND">
      <formula>NOT(ISERROR(SEARCH("ND",C299)))</formula>
    </cfRule>
    <cfRule type="containsText" dxfId="3" priority="3" operator="containsText" text="&lt;">
      <formula>NOT(ISERROR(SEARCH("&lt;",C299)))</formula>
    </cfRule>
    <cfRule type="containsText" dxfId="2" priority="4" operator="containsText" text="NT">
      <formula>NOT(ISERROR(SEARCH("NT",C299)))</formula>
    </cfRule>
    <cfRule type="expression" dxfId="1" priority="5">
      <formula>C299&gt;#REF!</formula>
    </cfRule>
    <cfRule type="expression" dxfId="0" priority="6">
      <formula>C299&gt;#REF!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28" sqref="L28"/>
    </sheetView>
  </sheetViews>
  <sheetFormatPr defaultRowHeight="15" x14ac:dyDescent="0.25"/>
  <cols>
    <col min="1" max="1" width="11.7109375" bestFit="1" customWidth="1"/>
    <col min="2" max="2" width="18.42578125" bestFit="1" customWidth="1"/>
    <col min="3" max="3" width="5.5703125" bestFit="1" customWidth="1"/>
    <col min="4" max="4" width="7.5703125" bestFit="1" customWidth="1"/>
    <col min="5" max="5" width="4.85546875" bestFit="1" customWidth="1"/>
    <col min="6" max="6" width="7.85546875" bestFit="1" customWidth="1"/>
    <col min="7" max="7" width="7.42578125" bestFit="1" customWidth="1"/>
    <col min="8" max="8" width="16" bestFit="1" customWidth="1"/>
    <col min="9" max="10" width="7.85546875" bestFit="1" customWidth="1"/>
    <col min="11" max="11" width="10.7109375" bestFit="1" customWidth="1"/>
    <col min="12" max="12" width="19.140625" bestFit="1" customWidth="1"/>
  </cols>
  <sheetData>
    <row r="1" spans="1:12" x14ac:dyDescent="0.25">
      <c r="A1" s="25"/>
      <c r="B1" s="25"/>
      <c r="C1" s="1"/>
      <c r="D1" s="1"/>
      <c r="E1" s="1"/>
      <c r="F1" s="26"/>
      <c r="G1" s="26"/>
      <c r="H1" s="26"/>
      <c r="I1" s="27"/>
      <c r="J1" s="27"/>
      <c r="K1" s="27"/>
      <c r="L1" s="26"/>
    </row>
    <row r="2" spans="1:12" x14ac:dyDescent="0.25">
      <c r="A2" s="28" t="s">
        <v>41</v>
      </c>
      <c r="B2" s="25"/>
      <c r="C2" s="1"/>
      <c r="D2" s="1"/>
      <c r="E2" s="1"/>
      <c r="F2" s="26"/>
      <c r="G2" s="26"/>
      <c r="H2" s="26"/>
      <c r="I2" s="27"/>
      <c r="J2" s="27"/>
      <c r="K2" s="27"/>
      <c r="L2" s="26"/>
    </row>
    <row r="3" spans="1:12" x14ac:dyDescent="0.25">
      <c r="A3" s="28" t="s">
        <v>42</v>
      </c>
      <c r="B3" s="25"/>
      <c r="C3" s="1"/>
      <c r="D3" s="1"/>
      <c r="E3" s="1"/>
      <c r="F3" s="26"/>
      <c r="G3" s="26"/>
      <c r="H3" s="26"/>
      <c r="I3" s="27"/>
      <c r="J3" s="27"/>
      <c r="K3" s="27"/>
      <c r="L3" s="26"/>
    </row>
    <row r="4" spans="1:12" x14ac:dyDescent="0.25">
      <c r="A4" s="25"/>
      <c r="B4" s="25"/>
      <c r="C4" s="1"/>
      <c r="D4" s="1"/>
      <c r="E4" s="1"/>
      <c r="F4" s="26"/>
      <c r="G4" s="26"/>
      <c r="H4" s="26"/>
      <c r="I4" s="27"/>
      <c r="J4" s="27"/>
      <c r="K4" s="27"/>
      <c r="L4" s="26"/>
    </row>
    <row r="5" spans="1:12" x14ac:dyDescent="0.25">
      <c r="A5" s="28" t="s">
        <v>4</v>
      </c>
      <c r="B5" s="28" t="s">
        <v>14</v>
      </c>
      <c r="C5" s="29" t="s">
        <v>43</v>
      </c>
      <c r="D5" s="29" t="s">
        <v>1</v>
      </c>
      <c r="E5" s="29" t="s">
        <v>44</v>
      </c>
      <c r="F5" s="30" t="s">
        <v>45</v>
      </c>
      <c r="G5" s="30" t="s">
        <v>46</v>
      </c>
      <c r="H5" s="30" t="s">
        <v>46</v>
      </c>
      <c r="I5" s="31" t="s">
        <v>47</v>
      </c>
      <c r="J5" s="31" t="s">
        <v>47</v>
      </c>
      <c r="K5" s="31" t="s">
        <v>48</v>
      </c>
      <c r="L5" s="32" t="s">
        <v>49</v>
      </c>
    </row>
    <row r="6" spans="1:12" x14ac:dyDescent="0.25">
      <c r="A6" s="28"/>
      <c r="B6" s="28"/>
      <c r="C6" s="29"/>
      <c r="D6" s="29" t="s">
        <v>50</v>
      </c>
      <c r="E6" s="29"/>
      <c r="F6" s="30" t="s">
        <v>51</v>
      </c>
      <c r="G6" s="30" t="s">
        <v>52</v>
      </c>
      <c r="H6" s="30" t="s">
        <v>53</v>
      </c>
      <c r="I6" s="31" t="s">
        <v>51</v>
      </c>
      <c r="J6" s="31" t="s">
        <v>54</v>
      </c>
      <c r="K6" s="31" t="s">
        <v>55</v>
      </c>
      <c r="L6" s="32" t="s">
        <v>56</v>
      </c>
    </row>
    <row r="7" spans="1:12" x14ac:dyDescent="0.25">
      <c r="A7" s="25"/>
      <c r="B7" s="1"/>
      <c r="C7" s="1"/>
      <c r="D7" s="1"/>
      <c r="E7" s="1"/>
      <c r="F7" s="33"/>
      <c r="G7" s="33"/>
      <c r="H7" s="33"/>
      <c r="I7" s="34"/>
      <c r="J7" s="34"/>
      <c r="K7" s="31" t="s">
        <v>46</v>
      </c>
      <c r="L7" s="26"/>
    </row>
    <row r="8" spans="1:12" x14ac:dyDescent="0.25">
      <c r="A8" s="25" t="s">
        <v>35</v>
      </c>
      <c r="B8" s="1" t="s">
        <v>57</v>
      </c>
      <c r="C8" s="35" t="s">
        <v>28</v>
      </c>
      <c r="D8" s="1">
        <v>373</v>
      </c>
      <c r="E8" s="36">
        <v>3100</v>
      </c>
      <c r="F8" s="33">
        <v>1080</v>
      </c>
      <c r="G8" s="33">
        <v>858</v>
      </c>
      <c r="H8" s="33" t="s">
        <v>58</v>
      </c>
      <c r="I8" s="37">
        <v>1080</v>
      </c>
      <c r="J8" s="34">
        <v>856</v>
      </c>
      <c r="K8" s="34" t="s">
        <v>59</v>
      </c>
      <c r="L8" s="26" t="s">
        <v>60</v>
      </c>
    </row>
    <row r="9" spans="1:12" x14ac:dyDescent="0.25">
      <c r="A9" s="25"/>
      <c r="B9" s="1"/>
      <c r="C9" s="1"/>
      <c r="D9" s="1"/>
      <c r="E9" s="1"/>
      <c r="F9" s="33"/>
      <c r="G9" s="33"/>
      <c r="H9" s="33"/>
      <c r="I9" s="34"/>
      <c r="J9" s="34"/>
      <c r="K9" s="34"/>
      <c r="L9" s="26"/>
    </row>
    <row r="10" spans="1:12" x14ac:dyDescent="0.25">
      <c r="A10" s="25" t="s">
        <v>36</v>
      </c>
      <c r="B10" s="1" t="s">
        <v>13</v>
      </c>
      <c r="C10" s="38" t="s">
        <v>61</v>
      </c>
      <c r="D10" s="1">
        <v>131</v>
      </c>
      <c r="E10" s="36">
        <v>1740</v>
      </c>
      <c r="F10" s="33">
        <v>575</v>
      </c>
      <c r="G10" s="33">
        <v>436</v>
      </c>
      <c r="H10" s="33" t="s">
        <v>62</v>
      </c>
      <c r="I10" s="34">
        <v>558</v>
      </c>
      <c r="J10" s="34">
        <v>425</v>
      </c>
      <c r="K10" s="34" t="s">
        <v>63</v>
      </c>
      <c r="L10" s="26" t="s">
        <v>64</v>
      </c>
    </row>
    <row r="11" spans="1:12" x14ac:dyDescent="0.25">
      <c r="A11" s="25"/>
      <c r="B11" s="1" t="s">
        <v>16</v>
      </c>
      <c r="C11" s="38" t="s">
        <v>65</v>
      </c>
      <c r="D11" s="1">
        <v>1220</v>
      </c>
      <c r="E11" s="36">
        <v>7900</v>
      </c>
      <c r="F11" s="39">
        <v>3590</v>
      </c>
      <c r="G11" s="39">
        <v>2860</v>
      </c>
      <c r="H11" s="33" t="s">
        <v>66</v>
      </c>
      <c r="I11" s="37">
        <v>3590</v>
      </c>
      <c r="J11" s="37">
        <v>2850</v>
      </c>
      <c r="K11" s="37" t="s">
        <v>67</v>
      </c>
      <c r="L11" s="26" t="s">
        <v>68</v>
      </c>
    </row>
    <row r="12" spans="1:12" x14ac:dyDescent="0.25">
      <c r="A12" s="25"/>
      <c r="B12" s="1" t="s">
        <v>20</v>
      </c>
      <c r="C12" s="35" t="s">
        <v>69</v>
      </c>
      <c r="D12" s="1">
        <v>556</v>
      </c>
      <c r="E12" s="36">
        <v>8580</v>
      </c>
      <c r="F12" s="39">
        <v>2512</v>
      </c>
      <c r="G12" s="39">
        <v>1900</v>
      </c>
      <c r="H12" s="39" t="s">
        <v>70</v>
      </c>
      <c r="I12" s="37">
        <v>2510</v>
      </c>
      <c r="J12" s="37">
        <v>1900</v>
      </c>
      <c r="K12" s="37" t="s">
        <v>71</v>
      </c>
      <c r="L12" s="26" t="s">
        <v>72</v>
      </c>
    </row>
    <row r="13" spans="1:12" x14ac:dyDescent="0.25">
      <c r="A13" s="25"/>
      <c r="B13" s="1"/>
      <c r="C13" s="1"/>
      <c r="D13" s="1"/>
      <c r="E13" s="1"/>
      <c r="F13" s="33"/>
      <c r="G13" s="33"/>
      <c r="H13" s="33"/>
      <c r="I13" s="34"/>
      <c r="J13" s="34"/>
      <c r="K13" s="34"/>
      <c r="L13" s="26"/>
    </row>
    <row r="14" spans="1:12" x14ac:dyDescent="0.25">
      <c r="A14" s="25" t="s">
        <v>37</v>
      </c>
      <c r="B14" s="1" t="s">
        <v>73</v>
      </c>
      <c r="C14" s="1" t="s">
        <v>22</v>
      </c>
      <c r="D14" s="1">
        <v>10.4</v>
      </c>
      <c r="E14" s="1">
        <v>190</v>
      </c>
      <c r="F14" s="33">
        <v>22.9</v>
      </c>
      <c r="G14" s="33">
        <v>18.899999999999999</v>
      </c>
      <c r="H14" s="33" t="s">
        <v>74</v>
      </c>
      <c r="I14" s="34">
        <v>23.2</v>
      </c>
      <c r="J14" s="34">
        <v>19.2</v>
      </c>
      <c r="K14" s="34" t="s">
        <v>75</v>
      </c>
      <c r="L14" s="26" t="s">
        <v>76</v>
      </c>
    </row>
    <row r="15" spans="1:12" x14ac:dyDescent="0.25">
      <c r="A15" s="25"/>
      <c r="B15" s="1" t="s">
        <v>16</v>
      </c>
      <c r="C15" s="35" t="s">
        <v>23</v>
      </c>
      <c r="D15" s="1">
        <v>82.4</v>
      </c>
      <c r="E15" s="36">
        <v>2690</v>
      </c>
      <c r="F15" s="33">
        <v>230</v>
      </c>
      <c r="G15" s="33">
        <v>184</v>
      </c>
      <c r="H15" s="33" t="s">
        <v>77</v>
      </c>
      <c r="I15" s="34">
        <v>230</v>
      </c>
      <c r="J15" s="34">
        <v>184</v>
      </c>
      <c r="K15" s="34" t="s">
        <v>78</v>
      </c>
      <c r="L15" s="26" t="s">
        <v>79</v>
      </c>
    </row>
    <row r="16" spans="1:12" x14ac:dyDescent="0.25">
      <c r="A16" s="25"/>
      <c r="B16" s="1" t="s">
        <v>80</v>
      </c>
      <c r="C16" s="35" t="s">
        <v>25</v>
      </c>
      <c r="D16" s="1">
        <v>47.5</v>
      </c>
      <c r="E16" s="1">
        <v>298</v>
      </c>
      <c r="F16" s="33">
        <v>132</v>
      </c>
      <c r="G16" s="33">
        <v>106</v>
      </c>
      <c r="H16" s="33" t="s">
        <v>81</v>
      </c>
      <c r="I16" s="34">
        <v>131</v>
      </c>
      <c r="J16" s="34">
        <v>105</v>
      </c>
      <c r="K16" s="34" t="s">
        <v>82</v>
      </c>
      <c r="L16" s="26" t="s">
        <v>83</v>
      </c>
    </row>
    <row r="17" spans="1:12" x14ac:dyDescent="0.25">
      <c r="A17" s="25"/>
      <c r="B17" s="1"/>
      <c r="C17" s="1"/>
      <c r="D17" s="1"/>
      <c r="E17" s="1"/>
      <c r="F17" s="33"/>
      <c r="G17" s="33"/>
      <c r="H17" s="33"/>
      <c r="I17" s="34"/>
      <c r="J17" s="34"/>
      <c r="K17" s="34"/>
      <c r="L17" s="26"/>
    </row>
    <row r="18" spans="1:12" x14ac:dyDescent="0.25">
      <c r="A18" s="25" t="s">
        <v>38</v>
      </c>
      <c r="B18" s="1" t="s">
        <v>26</v>
      </c>
      <c r="C18" s="40" t="s">
        <v>27</v>
      </c>
      <c r="D18" s="1">
        <v>1.29</v>
      </c>
      <c r="E18" s="1">
        <v>11.6</v>
      </c>
      <c r="F18" s="33">
        <v>3.01</v>
      </c>
      <c r="G18" s="33">
        <v>2.4700000000000002</v>
      </c>
      <c r="H18" s="33" t="s">
        <v>84</v>
      </c>
      <c r="I18" s="34">
        <v>3.01</v>
      </c>
      <c r="J18" s="34">
        <v>2.4700000000000002</v>
      </c>
      <c r="K18" s="34" t="s">
        <v>85</v>
      </c>
      <c r="L18" s="26" t="s">
        <v>86</v>
      </c>
    </row>
    <row r="19" spans="1:12" x14ac:dyDescent="0.25">
      <c r="A19" s="25"/>
      <c r="B19" s="1" t="s">
        <v>87</v>
      </c>
      <c r="C19" s="1" t="s">
        <v>29</v>
      </c>
      <c r="D19" s="1">
        <v>734</v>
      </c>
      <c r="E19" s="36">
        <v>2489</v>
      </c>
      <c r="F19" s="39">
        <v>1430</v>
      </c>
      <c r="G19" s="39">
        <v>1220</v>
      </c>
      <c r="H19" s="33" t="s">
        <v>88</v>
      </c>
      <c r="I19" s="37">
        <v>1430</v>
      </c>
      <c r="J19" s="37">
        <v>1220</v>
      </c>
      <c r="K19" s="37" t="s">
        <v>89</v>
      </c>
      <c r="L19" s="26" t="s">
        <v>90</v>
      </c>
    </row>
    <row r="20" spans="1:12" x14ac:dyDescent="0.25">
      <c r="A20" s="25"/>
      <c r="B20" s="1" t="s">
        <v>30</v>
      </c>
      <c r="C20" s="35" t="s">
        <v>29</v>
      </c>
      <c r="D20" s="1">
        <v>142</v>
      </c>
      <c r="E20" s="1">
        <v>713</v>
      </c>
      <c r="F20" s="33">
        <v>262</v>
      </c>
      <c r="G20" s="33">
        <v>225</v>
      </c>
      <c r="H20" s="33" t="s">
        <v>91</v>
      </c>
      <c r="I20" s="34">
        <v>262</v>
      </c>
      <c r="J20" s="34">
        <v>225</v>
      </c>
      <c r="K20" s="37" t="s">
        <v>92</v>
      </c>
      <c r="L20" s="26" t="s">
        <v>93</v>
      </c>
    </row>
    <row r="21" spans="1:12" x14ac:dyDescent="0.25">
      <c r="A21" s="25"/>
      <c r="B21" s="1" t="s">
        <v>94</v>
      </c>
      <c r="C21" s="35" t="s">
        <v>32</v>
      </c>
      <c r="D21" s="1">
        <v>2.44</v>
      </c>
      <c r="E21" s="1">
        <v>14.5</v>
      </c>
      <c r="F21" s="33">
        <v>5.8</v>
      </c>
      <c r="G21" s="33">
        <v>4.7</v>
      </c>
      <c r="H21" s="33" t="s">
        <v>95</v>
      </c>
      <c r="I21" s="34">
        <v>5.82</v>
      </c>
      <c r="J21" s="34">
        <v>4.7699999999999996</v>
      </c>
      <c r="K21" s="34" t="s">
        <v>96</v>
      </c>
      <c r="L21" s="26" t="s">
        <v>97</v>
      </c>
    </row>
    <row r="22" spans="1:12" x14ac:dyDescent="0.25">
      <c r="A22" s="25"/>
      <c r="B22" s="1"/>
      <c r="C22" s="1"/>
      <c r="D22" s="1"/>
      <c r="E22" s="1"/>
      <c r="F22" s="33"/>
      <c r="G22" s="33"/>
      <c r="H22" s="33"/>
      <c r="I22" s="34"/>
      <c r="J22" s="34"/>
      <c r="K22" s="34"/>
      <c r="L22" s="26"/>
    </row>
    <row r="23" spans="1:12" x14ac:dyDescent="0.25">
      <c r="A23" s="25" t="s">
        <v>39</v>
      </c>
      <c r="B23" s="1" t="s">
        <v>33</v>
      </c>
      <c r="C23" s="35" t="s">
        <v>34</v>
      </c>
      <c r="D23" s="1"/>
      <c r="E23" s="1">
        <v>63</v>
      </c>
      <c r="F23" s="33">
        <v>40</v>
      </c>
      <c r="G23" s="33">
        <v>36.700000000000003</v>
      </c>
      <c r="H23" s="33" t="s">
        <v>98</v>
      </c>
      <c r="I23" s="34">
        <v>40</v>
      </c>
      <c r="J23" s="34">
        <v>36.700000000000003</v>
      </c>
      <c r="K23" s="34" t="s">
        <v>99</v>
      </c>
      <c r="L23" s="26" t="s">
        <v>100</v>
      </c>
    </row>
    <row r="24" spans="1:12" x14ac:dyDescent="0.25">
      <c r="A24" s="25"/>
      <c r="B24" s="1"/>
      <c r="C24" s="1"/>
      <c r="D24" s="1"/>
      <c r="E24" s="1"/>
      <c r="F24" s="33"/>
      <c r="G24" s="33"/>
      <c r="H24" s="33"/>
      <c r="I24" s="34"/>
      <c r="J24" s="34"/>
      <c r="K24" s="34"/>
      <c r="L24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Comparisons</vt:lpstr>
    </vt:vector>
  </TitlesOfParts>
  <Company>EOEEA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nbettinger</dc:creator>
  <cp:lastModifiedBy>Locke, Paul (DEP)</cp:lastModifiedBy>
  <dcterms:created xsi:type="dcterms:W3CDTF">2018-05-14T18:59:43Z</dcterms:created>
  <dcterms:modified xsi:type="dcterms:W3CDTF">2018-05-23T18:42:47Z</dcterms:modified>
</cp:coreProperties>
</file>